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29-10-2023 - HNsP - autod..." sheetId="2" r:id="rId2"/>
    <sheet name="29-10-2023-1 - Denní míst..." sheetId="3" r:id="rId3"/>
    <sheet name="29-10-2023-2 - Chodba s k..." sheetId="4" r:id="rId4"/>
    <sheet name="29-10-2023-3 - Denní míst..." sheetId="5" r:id="rId5"/>
    <sheet name="29-10-2023-4 - Denní míst..." sheetId="6" r:id="rId6"/>
    <sheet name="29-10-2023-5 - Chodba pře..." sheetId="7" r:id="rId7"/>
    <sheet name="29-10-2023-6 - Sklad léků" sheetId="8" r:id="rId8"/>
    <sheet name="29-10-2023-7 - Vstupní ch..." sheetId="9" r:id="rId9"/>
    <sheet name="29-10-2023-8 - Sociální z..." sheetId="10" r:id="rId10"/>
  </sheets>
  <definedNames>
    <definedName name="_xlnm.Print_Area" localSheetId="0">'Rekapitulace zakázky'!$D$4:$AO$76,'Rekapitulace zakázky'!$C$82:$AQ$104</definedName>
    <definedName name="_xlnm._FilterDatabase" localSheetId="1" hidden="1">'29-10-2023 - HNsP - autod...'!$C$116:$K$126</definedName>
    <definedName name="_xlnm.Print_Area" localSheetId="1">'29-10-2023 - HNsP - autod...'!$C$82:$J$100,'29-10-2023 - HNsP - autod...'!$C$106:$K$126</definedName>
    <definedName name="_xlnm._FilterDatabase" localSheetId="2" hidden="1">'29-10-2023-1 - Denní míst...'!$C$123:$K$149</definedName>
    <definedName name="_xlnm.Print_Area" localSheetId="2">'29-10-2023-1 - Denní míst...'!$C$82:$J$105,'29-10-2023-1 - Denní míst...'!$C$111:$K$149</definedName>
    <definedName name="_xlnm._FilterDatabase" localSheetId="3" hidden="1">'29-10-2023-2 - Chodba s k...'!$C$129:$K$199</definedName>
    <definedName name="_xlnm.Print_Area" localSheetId="3">'29-10-2023-2 - Chodba s k...'!$C$82:$J$111,'29-10-2023-2 - Chodba s k...'!$C$117:$K$199</definedName>
    <definedName name="_xlnm._FilterDatabase" localSheetId="4" hidden="1">'29-10-2023-3 - Denní míst...'!$C$128:$K$193</definedName>
    <definedName name="_xlnm.Print_Area" localSheetId="4">'29-10-2023-3 - Denní míst...'!$C$82:$J$110,'29-10-2023-3 - Denní míst...'!$C$116:$K$193</definedName>
    <definedName name="_xlnm._FilterDatabase" localSheetId="5" hidden="1">'29-10-2023-4 - Denní míst...'!$C$123:$K$152</definedName>
    <definedName name="_xlnm.Print_Area" localSheetId="5">'29-10-2023-4 - Denní míst...'!$C$82:$J$105,'29-10-2023-4 - Denní míst...'!$C$111:$K$152</definedName>
    <definedName name="_xlnm._FilterDatabase" localSheetId="6" hidden="1">'29-10-2023-5 - Chodba pře...'!$C$127:$K$178</definedName>
    <definedName name="_xlnm.Print_Area" localSheetId="6">'29-10-2023-5 - Chodba pře...'!$C$82:$J$109,'29-10-2023-5 - Chodba pře...'!$C$115:$K$178</definedName>
    <definedName name="_xlnm._FilterDatabase" localSheetId="7" hidden="1">'29-10-2023-6 - Sklad léků'!$C$128:$K$185</definedName>
    <definedName name="_xlnm.Print_Area" localSheetId="7">'29-10-2023-6 - Sklad léků'!$C$82:$J$110,'29-10-2023-6 - Sklad léků'!$C$116:$K$185</definedName>
    <definedName name="_xlnm._FilterDatabase" localSheetId="8" hidden="1">'29-10-2023-7 - Vstupní ch...'!$C$128:$K$190</definedName>
    <definedName name="_xlnm.Print_Area" localSheetId="8">'29-10-2023-7 - Vstupní ch...'!$C$82:$J$110,'29-10-2023-7 - Vstupní ch...'!$C$116:$K$190</definedName>
    <definedName name="_xlnm._FilterDatabase" localSheetId="9" hidden="1">'29-10-2023-8 - Sociální z...'!$C$124:$K$159</definedName>
    <definedName name="_xlnm.Print_Area" localSheetId="9">'29-10-2023-8 - Sociální z...'!$C$82:$J$106,'29-10-2023-8 - Sociální z...'!$C$112:$K$159</definedName>
    <definedName name="_xlnm.Print_Titles" localSheetId="0">'Rekapitulace zakázky'!$92:$92</definedName>
    <definedName name="_xlnm.Print_Titles" localSheetId="1">'29-10-2023 - HNsP - autod...'!$116:$116</definedName>
    <definedName name="_xlnm.Print_Titles" localSheetId="2">'29-10-2023-1 - Denní míst...'!$123:$123</definedName>
    <definedName name="_xlnm.Print_Titles" localSheetId="3">'29-10-2023-2 - Chodba s k...'!$129:$129</definedName>
    <definedName name="_xlnm.Print_Titles" localSheetId="4">'29-10-2023-3 - Denní míst...'!$128:$128</definedName>
    <definedName name="_xlnm.Print_Titles" localSheetId="5">'29-10-2023-4 - Denní míst...'!$123:$123</definedName>
    <definedName name="_xlnm.Print_Titles" localSheetId="6">'29-10-2023-5 - Chodba pře...'!$127:$127</definedName>
    <definedName name="_xlnm.Print_Titles" localSheetId="7">'29-10-2023-6 - Sklad léků'!$128:$128</definedName>
    <definedName name="_xlnm.Print_Titles" localSheetId="8">'29-10-2023-7 - Vstupní ch...'!$128:$128</definedName>
    <definedName name="_xlnm.Print_Titles" localSheetId="9">'29-10-2023-8 - Sociální z...'!$124:$124</definedName>
  </definedNames>
  <calcPr fullCalcOnLoad="1"/>
</workbook>
</file>

<file path=xl/sharedStrings.xml><?xml version="1.0" encoding="utf-8"?>
<sst xmlns="http://schemas.openxmlformats.org/spreadsheetml/2006/main" count="6366" uniqueCount="788">
  <si>
    <t>Export Komplet</t>
  </si>
  <si>
    <t/>
  </si>
  <si>
    <t>2.0</t>
  </si>
  <si>
    <t>False</t>
  </si>
  <si>
    <t>{32c6312e-633f-42f0-87c5-c8ef3a7d6bef}</t>
  </si>
  <si>
    <t>&gt;&gt;  skryté sloupce  &lt;&lt;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</si>
  <si>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</si>
  <si>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</si>
  <si>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</si>
  <si>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</si>
  <si>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</si>
  <si>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</si>
  <si>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</si>
  <si>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</si>
  <si>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29-10-2023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</si>
  <si>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</si>
  <si>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</si>
  <si>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HNsP - autodoprava</t>
  </si>
  <si>
    <t>KSO:</t>
  </si>
  <si>
    <t>CC-CZ:</t>
  </si>
  <si>
    <t>Místo:</t>
  </si>
  <si>
    <t>Bílina</t>
  </si>
  <si>
    <t>Datum:</t>
  </si>
  <si>
    <t>28. 10. 2023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</si>
  <si>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</si>
  <si>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</si>
  <si>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</si>
  <si>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</si>
  <si>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</si>
  <si>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</si>
  <si>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</si>
  <si>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</si>
  <si>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</si>
  <si>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</si>
  <si>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</si>
  <si>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</si>
  <si>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</si>
  <si>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</si>
  <si>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</si>
  <si>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</si>
  <si>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</si>
  <si>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</si>
  <si>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</si>
  <si>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</si>
  <si>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</si>
  <si>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</si>
  <si>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</si>
  <si>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</si>
  <si>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</si>
  <si>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</si>
  <si>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</si>
  <si>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</si>
  <si>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</si>
  <si>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</si>
  <si>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</si>
  <si>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</si>
  <si>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</si>
  <si>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</si>
  <si>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</si>
  <si>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</si>
  <si>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</si>
  <si>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</si>
  <si>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</si>
  <si>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</si>
  <si>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</si>
  <si>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</si>
  <si>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</si>
  <si>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</si>
  <si>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</si>
  <si>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</si>
  <si>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</si>
  <si>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</si>
  <si>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</si>
  <si>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</si>
  <si>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</si>
  <si>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</si>
  <si>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</si>
  <si>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</si>
  <si>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</si>
  <si>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</si>
  <si>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</si>
  <si>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29-10-2023-1</t>
  </si>
  <si>
    <t>Denní místnost-řidič</t>
  </si>
  <si>
    <t>{c21e1645-d904-4caf-a650-0db321e2385a}</t>
  </si>
  <si>
    <t>2</t>
  </si>
  <si>
    <t>29-10-2023-2</t>
  </si>
  <si>
    <t>Chodba s kuchyňkou</t>
  </si>
  <si>
    <t>{62040279-0b3f-498d-bc8b-71c2a0a19ebb}</t>
  </si>
  <si>
    <t>29-10-2023-3</t>
  </si>
  <si>
    <t>Denní místnost</t>
  </si>
  <si>
    <t>{d7be4a34-a7a4-4334-8b50-21616d7114ff}</t>
  </si>
  <si>
    <t>29-10-2023-4</t>
  </si>
  <si>
    <t>Denní místnost záchranáře</t>
  </si>
  <si>
    <t>{9bd03364-531d-42ed-9ee5-dea0cff46241}</t>
  </si>
  <si>
    <t>29-10-2023-5</t>
  </si>
  <si>
    <t>Chodba před skladem léků</t>
  </si>
  <si>
    <t>{a90947f7-b35b-4ee4-aa86-5aeb1771af8f}</t>
  </si>
  <si>
    <t>29-10-2023-6</t>
  </si>
  <si>
    <t>Sklad léků</t>
  </si>
  <si>
    <t>{4bff476c-8220-4208-8135-809fd12d2504}</t>
  </si>
  <si>
    <t>29-10-2023-7</t>
  </si>
  <si>
    <t>Vstupní chodba - zádveří</t>
  </si>
  <si>
    <t>{a1f292ca-d595-48a2-8b17-d65d4f2fdca3}</t>
  </si>
  <si>
    <t>29-10-2023-8</t>
  </si>
  <si>
    <t>Sociální zařízení</t>
  </si>
  <si>
    <t>{c73398e3-9b0c-452d-97b3-4fefcdec1706}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</si>
  <si>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</si>
  <si>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</si>
  <si>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</si>
  <si>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</si>
  <si>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</si>
  <si>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</si>
  <si>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M - Práce a dodávky M</t>
  </si>
  <si>
    <t xml:space="preserve">    58-M - Revize vyhrazených technických zařízení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</si>
  <si>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</si>
  <si>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</si>
  <si>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</si>
  <si>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</si>
  <si>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</si>
  <si>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</si>
  <si>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</si>
  <si>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</si>
  <si>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</si>
  <si>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</si>
  <si>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</si>
  <si>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</si>
  <si>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</si>
  <si>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</si>
  <si>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</si>
  <si>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</si>
  <si>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</si>
  <si>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</si>
  <si>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</si>
  <si>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</si>
  <si>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58-M</t>
  </si>
  <si>
    <t>Revize vyhrazených technických zařízení</t>
  </si>
  <si>
    <t>K</t>
  </si>
  <si>
    <t>580101005</t>
  </si>
  <si>
    <t>Revize včetně revizní zprávy</t>
  </si>
  <si>
    <t>kpl</t>
  </si>
  <si>
    <t>CS ÚRS 2023 02</t>
  </si>
  <si>
    <t>64</t>
  </si>
  <si>
    <t>-1851111509</t>
  </si>
  <si>
    <t>580101099</t>
  </si>
  <si>
    <t>Úprava rozvodu ele - předpoklad</t>
  </si>
  <si>
    <t>-582335279</t>
  </si>
  <si>
    <t>VRN</t>
  </si>
  <si>
    <t>Vedlejší rozpočtové náklady</t>
  </si>
  <si>
    <t>5</t>
  </si>
  <si>
    <t>VRN3</t>
  </si>
  <si>
    <t>Zařízení staveniště</t>
  </si>
  <si>
    <t>030001000</t>
  </si>
  <si>
    <t>…</t>
  </si>
  <si>
    <t>1024</t>
  </si>
  <si>
    <t>-396815247</t>
  </si>
  <si>
    <t>VRN4</t>
  </si>
  <si>
    <t>Inženýrská činnost</t>
  </si>
  <si>
    <t>4</t>
  </si>
  <si>
    <t>045002000</t>
  </si>
  <si>
    <t>Kompletační a koordinační činnost</t>
  </si>
  <si>
    <t>76750067</t>
  </si>
  <si>
    <t>Objekt:</t>
  </si>
  <si>
    <t>29-10-2023-1 - Denní místnost-řidič</t>
  </si>
  <si>
    <t>HSV - Práce a dodávky HSV</t>
  </si>
  <si>
    <t xml:space="preserve">    9 - Ostatní konstrukce a práce, bourání</t>
  </si>
  <si>
    <t>PSV - Práce a dodávky PSV</t>
  </si>
  <si>
    <t xml:space="preserve">    763 - Konstrukce suché výstavby</t>
  </si>
  <si>
    <t xml:space="preserve">    783 - Dokončovací práce - nátěry</t>
  </si>
  <si>
    <t xml:space="preserve">    784 - Dokončovací práce - malby a tapety</t>
  </si>
  <si>
    <t xml:space="preserve">    21-M - Elektromontáže</t>
  </si>
  <si>
    <t>HSV</t>
  </si>
  <si>
    <t>Práce a dodávky HSV</t>
  </si>
  <si>
    <t>9</t>
  </si>
  <si>
    <t>Ostatní konstrukce a práce, bourání</t>
  </si>
  <si>
    <t>952901111</t>
  </si>
  <si>
    <t>Vyčištění budov bytové a občanské výstavby při výšce podlaží do 4 m</t>
  </si>
  <si>
    <t>m2</t>
  </si>
  <si>
    <t>-793470109</t>
  </si>
  <si>
    <t>PSV</t>
  </si>
  <si>
    <t>Práce a dodávky PSV</t>
  </si>
  <si>
    <t>763</t>
  </si>
  <si>
    <t>Konstrukce suché výstavby</t>
  </si>
  <si>
    <t>763131912</t>
  </si>
  <si>
    <t>Zhotovení otvoru vel. přes 0,1 do 0,25 m2 v SDK podhledu a podkroví s vyztužením profily</t>
  </si>
  <si>
    <t>kus</t>
  </si>
  <si>
    <t>16</t>
  </si>
  <si>
    <t>782501990</t>
  </si>
  <si>
    <t>783</t>
  </si>
  <si>
    <t>Dokončovací práce - nátěry</t>
  </si>
  <si>
    <t>783301311</t>
  </si>
  <si>
    <t>Odmaštění zámečnických konstrukcí vodou ředitelným odmašťovačem</t>
  </si>
  <si>
    <t>946603132</t>
  </si>
  <si>
    <t>783314101</t>
  </si>
  <si>
    <t>Základní jednonásobný syntetický nátěr zámečnických konstrukcí</t>
  </si>
  <si>
    <t>-1422203525</t>
  </si>
  <si>
    <t>783315101</t>
  </si>
  <si>
    <t>Mezinátěr jednonásobný syntetický standardní zámečnických konstrukcí</t>
  </si>
  <si>
    <t>692566019</t>
  </si>
  <si>
    <t>6</t>
  </si>
  <si>
    <t>783317101</t>
  </si>
  <si>
    <t>Krycí jednonásobný syntetický standardní nátěr zámečnických konstrukcí</t>
  </si>
  <si>
    <t>119261115</t>
  </si>
  <si>
    <t>784</t>
  </si>
  <si>
    <t>Dokončovací práce - malby a tapety</t>
  </si>
  <si>
    <t>7</t>
  </si>
  <si>
    <t>784111001</t>
  </si>
  <si>
    <t>Oprášení (ometení ) podkladu v místnostech v do 3,80 m</t>
  </si>
  <si>
    <t>-167247120</t>
  </si>
  <si>
    <t>8</t>
  </si>
  <si>
    <t>784171001</t>
  </si>
  <si>
    <t>Olepování vnitřních ploch páskou v místnostech v do 3,80 m</t>
  </si>
  <si>
    <t>m</t>
  </si>
  <si>
    <t>1353335817</t>
  </si>
  <si>
    <t>58124838</t>
  </si>
  <si>
    <t>páska maskovací krepová pro malířské potřeby š 50mm</t>
  </si>
  <si>
    <t>32</t>
  </si>
  <si>
    <t>397867434</t>
  </si>
  <si>
    <t>10</t>
  </si>
  <si>
    <t>784171101</t>
  </si>
  <si>
    <t>Zakrytí vnitřních podlah včetně pozdějšího odkrytí</t>
  </si>
  <si>
    <t>-279081611</t>
  </si>
  <si>
    <t>11</t>
  </si>
  <si>
    <t>HST.5907758504932</t>
  </si>
  <si>
    <t>zakrývací fólie 4 x 5 m silná 21 µm</t>
  </si>
  <si>
    <t>-494755789</t>
  </si>
  <si>
    <t>12</t>
  </si>
  <si>
    <t>784211101</t>
  </si>
  <si>
    <t>Dvojnásobné bílé malby ze směsí za mokra výborně oděruvzdorných v místnostech v do 3,80 m</t>
  </si>
  <si>
    <t>-1525582639</t>
  </si>
  <si>
    <t>21-M</t>
  </si>
  <si>
    <t>Elektromontáže</t>
  </si>
  <si>
    <t>13</t>
  </si>
  <si>
    <t>210100099</t>
  </si>
  <si>
    <t>Drobný materiál</t>
  </si>
  <si>
    <t>-719785638</t>
  </si>
  <si>
    <t>14</t>
  </si>
  <si>
    <t>210100199</t>
  </si>
  <si>
    <t>Doprava</t>
  </si>
  <si>
    <t>1038126587</t>
  </si>
  <si>
    <t>210203403</t>
  </si>
  <si>
    <t>Montáž svítidla</t>
  </si>
  <si>
    <t>-575994301</t>
  </si>
  <si>
    <t>1010084099</t>
  </si>
  <si>
    <t>LED 25W vestavný panel 300 mm denní bílá</t>
  </si>
  <si>
    <t>128</t>
  </si>
  <si>
    <t>137938348</t>
  </si>
  <si>
    <t>17</t>
  </si>
  <si>
    <t>218202007</t>
  </si>
  <si>
    <t xml:space="preserve">Demontáž svítidla </t>
  </si>
  <si>
    <t>-361323865</t>
  </si>
  <si>
    <t>29-10-2023-2 - Chodba s kuchyňkou</t>
  </si>
  <si>
    <t xml:space="preserve">    3 - Svislé a kompletní konstrukce</t>
  </si>
  <si>
    <t xml:space="preserve">    6 - Úpravy povrchů, podlahy a osazování výplní</t>
  </si>
  <si>
    <t xml:space="preserve">    997 - Přesun sutě</t>
  </si>
  <si>
    <t xml:space="preserve">    998 - Přesun hmot</t>
  </si>
  <si>
    <t xml:space="preserve">    766 - Konstrukce truhlářské</t>
  </si>
  <si>
    <t xml:space="preserve">    781 - Dokončovací práce - obklady</t>
  </si>
  <si>
    <t>Svislé a kompletní konstrukce</t>
  </si>
  <si>
    <t>317234410</t>
  </si>
  <si>
    <t>Vyzdívka mezi nosníky z cihel pálených na MC</t>
  </si>
  <si>
    <t>m3</t>
  </si>
  <si>
    <t>1127604279</t>
  </si>
  <si>
    <t>317944321</t>
  </si>
  <si>
    <t>Válcované nosníky do č.12 dodatečně osazované do připravených otvorů</t>
  </si>
  <si>
    <t>t</t>
  </si>
  <si>
    <t>477882439</t>
  </si>
  <si>
    <t>346244381</t>
  </si>
  <si>
    <t>Plentování jednostranné v do 200 mm válcovaných nosníků cihlami</t>
  </si>
  <si>
    <t>-1774406155</t>
  </si>
  <si>
    <t>Úpravy povrchů, podlahy a osazování výplní</t>
  </si>
  <si>
    <t>612131121</t>
  </si>
  <si>
    <t>Penetrační disperzní nátěr vnitřních stěn nanášený ručně</t>
  </si>
  <si>
    <t>593057172</t>
  </si>
  <si>
    <t>612321131</t>
  </si>
  <si>
    <t>Potažení vnitřních stěn vápenocementovým štukem tloušťky do 3 mm</t>
  </si>
  <si>
    <t>703435593</t>
  </si>
  <si>
    <t>612325302</t>
  </si>
  <si>
    <t>Vápenocementová štuková omítka ostění nebo nadpraží</t>
  </si>
  <si>
    <t>-1184972130</t>
  </si>
  <si>
    <t>642944121</t>
  </si>
  <si>
    <t>Osazování ocelových zárubní dodatečné pl do 2,5 m2</t>
  </si>
  <si>
    <t>-852102290</t>
  </si>
  <si>
    <t>55331432</t>
  </si>
  <si>
    <t>zárubeň jednokřídlá ocelová pro dodatečnou montáž tl stěny 75-100mm rozměru 800/1970, 2100mm</t>
  </si>
  <si>
    <t>-1310354095</t>
  </si>
  <si>
    <t>949101111</t>
  </si>
  <si>
    <t>Lešení pomocné pro objekty pozemních staveb s lešeňovou podlahou v do 1,9 m zatížení do 150 kg/m2</t>
  </si>
  <si>
    <t>1464661463</t>
  </si>
  <si>
    <t>1153848858</t>
  </si>
  <si>
    <t>971033641</t>
  </si>
  <si>
    <t>Vybourání otvorů ve zdivu cihelném pl do 4 m2 na MVC nebo MV tl do 300 mm</t>
  </si>
  <si>
    <t>14123991</t>
  </si>
  <si>
    <t>974031664</t>
  </si>
  <si>
    <t>Vysekání rýh ve zdivu cihelném pro vtahování nosníků hl do 150 mm v do 150 mm</t>
  </si>
  <si>
    <t>-1090853264</t>
  </si>
  <si>
    <t>997</t>
  </si>
  <si>
    <t>Přesun sutě</t>
  </si>
  <si>
    <t>997013211</t>
  </si>
  <si>
    <t>Vnitrostaveništní doprava suti a vybouraných hmot pro budovy v do 6 m ručně</t>
  </si>
  <si>
    <t>1222153183</t>
  </si>
  <si>
    <t>997013219</t>
  </si>
  <si>
    <t>Příplatek k vnitrostaveništní dopravě suti a vybouraných hmot za zvětšenou dopravu suti ZKD 10 m</t>
  </si>
  <si>
    <t>970199017</t>
  </si>
  <si>
    <t>997013609</t>
  </si>
  <si>
    <t>Poplatek za uložení na skládce (skládkovné) stavebního odpadu ze směsí nebo oddělených frakcí betonu, cihel a keramických výrobků kód odpadu 17 01 07</t>
  </si>
  <si>
    <t>1991808137</t>
  </si>
  <si>
    <t>997013811</t>
  </si>
  <si>
    <t>Poplatek za uložení na skládce (skládkovné) stavebního odpadu dřevěného kód odpadu 17 02 01</t>
  </si>
  <si>
    <t>-547276615</t>
  </si>
  <si>
    <t>998</t>
  </si>
  <si>
    <t>Přesun hmot</t>
  </si>
  <si>
    <t>998011001</t>
  </si>
  <si>
    <t>Přesun hmot pro budovy zděné v do 6 m</t>
  </si>
  <si>
    <t>1926267004</t>
  </si>
  <si>
    <t>18</t>
  </si>
  <si>
    <t>-802326032</t>
  </si>
  <si>
    <t>19</t>
  </si>
  <si>
    <t>763164531</t>
  </si>
  <si>
    <t>SDK obklad kcí tvaru L š do 0,8 m desky 1xA 12,5</t>
  </si>
  <si>
    <t>-1366941664</t>
  </si>
  <si>
    <t>20</t>
  </si>
  <si>
    <t>763172352</t>
  </si>
  <si>
    <t>Montáž dvířek revizních jednoplášťových SDK kcí vel. 300 x 300 mm pro podhledy</t>
  </si>
  <si>
    <t>933549147</t>
  </si>
  <si>
    <t>59030711</t>
  </si>
  <si>
    <t>dvířka revizní jednokřídlá s automatickým zámkem 300x300mm</t>
  </si>
  <si>
    <t>1008565906</t>
  </si>
  <si>
    <t>766</t>
  </si>
  <si>
    <t>Konstrukce truhlářské</t>
  </si>
  <si>
    <t>22</t>
  </si>
  <si>
    <t>766411821</t>
  </si>
  <si>
    <t>Demontáž truhlářského obložení stěn z palubek</t>
  </si>
  <si>
    <t>-575450869</t>
  </si>
  <si>
    <t>23</t>
  </si>
  <si>
    <t>766660001</t>
  </si>
  <si>
    <t>Montáž dveřních křídel otvíravých jednokřídlových š do 0,8 m do ocelové zárubně</t>
  </si>
  <si>
    <t>1039432454</t>
  </si>
  <si>
    <t>24</t>
  </si>
  <si>
    <t>61162014</t>
  </si>
  <si>
    <t>dveře jednokřídlé voštinové povrch fóliový plné 800x1970-2100mm</t>
  </si>
  <si>
    <t>1612214788</t>
  </si>
  <si>
    <t>25</t>
  </si>
  <si>
    <t>766660717</t>
  </si>
  <si>
    <t>Montáž samozavírače na ocelovou zárubeň a dveřní křídlo</t>
  </si>
  <si>
    <t>1653318259</t>
  </si>
  <si>
    <t>26</t>
  </si>
  <si>
    <t>54917250</t>
  </si>
  <si>
    <t>samozavírač dveří hydraulický</t>
  </si>
  <si>
    <t>579934797</t>
  </si>
  <si>
    <t>27</t>
  </si>
  <si>
    <t>766660728</t>
  </si>
  <si>
    <t>Montáž dveřního interiérového kování - zámku</t>
  </si>
  <si>
    <t>-621053551</t>
  </si>
  <si>
    <t>28</t>
  </si>
  <si>
    <t>766660729</t>
  </si>
  <si>
    <t>Montáž dveřního interiérového kování - štítku s klikou</t>
  </si>
  <si>
    <t>514859316</t>
  </si>
  <si>
    <t>29</t>
  </si>
  <si>
    <t>54914123</t>
  </si>
  <si>
    <t>kování rozetové klika/klika</t>
  </si>
  <si>
    <t>754180645</t>
  </si>
  <si>
    <t>30</t>
  </si>
  <si>
    <t>766811111</t>
  </si>
  <si>
    <t>Montáž korpusu kuchyňských skříněk spodních na stěnu š do 600 mm</t>
  </si>
  <si>
    <t>442505809</t>
  </si>
  <si>
    <t>31</t>
  </si>
  <si>
    <t>766811151</t>
  </si>
  <si>
    <t>Montáž korpusu kuchyňských skříněk horních na stěnu š do 600 mm</t>
  </si>
  <si>
    <t>-2130410530</t>
  </si>
  <si>
    <t>766812830</t>
  </si>
  <si>
    <t>Demontáž kuchyňských linek dřevěných nebo kovových dl přes 1,5 do 1,8 m</t>
  </si>
  <si>
    <t>134252192</t>
  </si>
  <si>
    <t>33</t>
  </si>
  <si>
    <t>998766201</t>
  </si>
  <si>
    <t>Přesun hmot procentní pro kce truhlářské v objektech v do 6 m</t>
  </si>
  <si>
    <t>%</t>
  </si>
  <si>
    <t>-1229559792</t>
  </si>
  <si>
    <t>781</t>
  </si>
  <si>
    <t>Dokončovací práce - obklady</t>
  </si>
  <si>
    <t>34</t>
  </si>
  <si>
    <t>781111011</t>
  </si>
  <si>
    <t>Ometení (oprášení) stěny při přípravě podkladu</t>
  </si>
  <si>
    <t>1843493124</t>
  </si>
  <si>
    <t>35</t>
  </si>
  <si>
    <t>781121011</t>
  </si>
  <si>
    <t>Nátěr penetrační na stěnu</t>
  </si>
  <si>
    <t>1893311816</t>
  </si>
  <si>
    <t>36</t>
  </si>
  <si>
    <t>781151031</t>
  </si>
  <si>
    <t>Celoplošné vyrovnání podkladu stěrkou tl 3 mm</t>
  </si>
  <si>
    <t>564352740</t>
  </si>
  <si>
    <t>37</t>
  </si>
  <si>
    <t>781474115</t>
  </si>
  <si>
    <t>Montáž obkladů vnitřních keramických hladkých přes 22 do 25 ks/m2 lepených flexibilním lepidlem</t>
  </si>
  <si>
    <t>658603740</t>
  </si>
  <si>
    <t>38</t>
  </si>
  <si>
    <t>59761039</t>
  </si>
  <si>
    <t>obklad keramický hladký přes 22 do 25ks/m2</t>
  </si>
  <si>
    <t>-1924599513</t>
  </si>
  <si>
    <t>39</t>
  </si>
  <si>
    <t>998781201</t>
  </si>
  <si>
    <t>Přesun hmot procentní pro obklady keramické v objektech v do 6 m</t>
  </si>
  <si>
    <t>-2145242780</t>
  </si>
  <si>
    <t>40</t>
  </si>
  <si>
    <t>1675838482</t>
  </si>
  <si>
    <t>41</t>
  </si>
  <si>
    <t>-514543266</t>
  </si>
  <si>
    <t>42</t>
  </si>
  <si>
    <t>-1015809726</t>
  </si>
  <si>
    <t>43</t>
  </si>
  <si>
    <t>-618937206</t>
  </si>
  <si>
    <t>44</t>
  </si>
  <si>
    <t>1409223268</t>
  </si>
  <si>
    <t>45</t>
  </si>
  <si>
    <t>784161321</t>
  </si>
  <si>
    <t>Lokální vyrovnání podkladu disperzní stěrkou pl přes 0,25 do 0,5 m2 v místnostech v do 3,80 m</t>
  </si>
  <si>
    <t>1950710108</t>
  </si>
  <si>
    <t>46</t>
  </si>
  <si>
    <t>-299066306</t>
  </si>
  <si>
    <t>47</t>
  </si>
  <si>
    <t>861060233</t>
  </si>
  <si>
    <t>48</t>
  </si>
  <si>
    <t>1515155019</t>
  </si>
  <si>
    <t>49</t>
  </si>
  <si>
    <t>-758901949</t>
  </si>
  <si>
    <t>50</t>
  </si>
  <si>
    <t>-940288477</t>
  </si>
  <si>
    <t>51</t>
  </si>
  <si>
    <t>-545198971</t>
  </si>
  <si>
    <t>52</t>
  </si>
  <si>
    <t>326497828</t>
  </si>
  <si>
    <t>53</t>
  </si>
  <si>
    <t>-2059343713</t>
  </si>
  <si>
    <t>54</t>
  </si>
  <si>
    <t>204263363</t>
  </si>
  <si>
    <t>55</t>
  </si>
  <si>
    <t>354640540</t>
  </si>
  <si>
    <t>29-10-2023-3 - Denní místnost</t>
  </si>
  <si>
    <t xml:space="preserve">    751 - Vzduchotechnika</t>
  </si>
  <si>
    <t xml:space="preserve">    776 - Podlahy povlakové</t>
  </si>
  <si>
    <t>1789547766</t>
  </si>
  <si>
    <t>1611166230</t>
  </si>
  <si>
    <t>612335111</t>
  </si>
  <si>
    <t>Cementová hladká omítka rýh ve stěnách š do 150 mm</t>
  </si>
  <si>
    <t>-2129466087</t>
  </si>
  <si>
    <t>48727906</t>
  </si>
  <si>
    <t>866883791</t>
  </si>
  <si>
    <t>962031133</t>
  </si>
  <si>
    <t>Bourání příček z cihel pálených na MVC tl do 150 mm</t>
  </si>
  <si>
    <t>-1066250818</t>
  </si>
  <si>
    <t>965045113</t>
  </si>
  <si>
    <t>Bourání potěrů cementových nebo pískocementových tl do 50 mm pl přes 4 m2</t>
  </si>
  <si>
    <t>-8348982</t>
  </si>
  <si>
    <t>965081213</t>
  </si>
  <si>
    <t>Bourání podlah z dlaždic keramických nebo xylolitových tl do 10 mm plochy přes 1 m2</t>
  </si>
  <si>
    <t>853709928</t>
  </si>
  <si>
    <t>978059301</t>
  </si>
  <si>
    <t>Bourání obkladů dlaždic z čediče plochy do 1 m2</t>
  </si>
  <si>
    <t>-1516552984</t>
  </si>
  <si>
    <t>-54243861</t>
  </si>
  <si>
    <t>-1942598078</t>
  </si>
  <si>
    <t>465361649</t>
  </si>
  <si>
    <t>997013813</t>
  </si>
  <si>
    <t>Poplatek za uložení na skládce (skládkovné) stavebního odpadu z plastických hmot kód odpadu 17 02 03</t>
  </si>
  <si>
    <t>214434746</t>
  </si>
  <si>
    <t>994500198</t>
  </si>
  <si>
    <t>751</t>
  </si>
  <si>
    <t>Vzduchotechnika</t>
  </si>
  <si>
    <t>763121811</t>
  </si>
  <si>
    <t>Demontáž SDK předsazené/šachtové stěny s jednoduchou nosnou kcí opláštění jednoduché</t>
  </si>
  <si>
    <t>-1262391222</t>
  </si>
  <si>
    <t>763131411.KNF</t>
  </si>
  <si>
    <t>SDK podhled D 112 desky 1x WHITE (A) 12,5 bez izolace dvouvrstvá spodní kce profil CD+UD</t>
  </si>
  <si>
    <t>1533778246</t>
  </si>
  <si>
    <t>763131821</t>
  </si>
  <si>
    <t>Demontáž SDK podhledu s dvouvrstvou nosnou kcí z ocelových profilů opláštění jednoduché</t>
  </si>
  <si>
    <t>350674343</t>
  </si>
  <si>
    <t>2041292130</t>
  </si>
  <si>
    <t>-147822631</t>
  </si>
  <si>
    <t>-1626303535</t>
  </si>
  <si>
    <t>998763401</t>
  </si>
  <si>
    <t>Přesun hmot procentní pro sádrokartonové konstrukce v objektech v do 6 m</t>
  </si>
  <si>
    <t>-1526523203</t>
  </si>
  <si>
    <t>776</t>
  </si>
  <si>
    <t>Podlahy povlakové</t>
  </si>
  <si>
    <t>776111111</t>
  </si>
  <si>
    <t>Broušení anhydritového podkladu povlakových podlah</t>
  </si>
  <si>
    <t>-364819737</t>
  </si>
  <si>
    <t>776111116</t>
  </si>
  <si>
    <t>Odstranění zbytků lepidla z podkladu povlakových podlah broušením</t>
  </si>
  <si>
    <t>-259220579</t>
  </si>
  <si>
    <t>776111311</t>
  </si>
  <si>
    <t>Vysátí podkladu povlakových podlah</t>
  </si>
  <si>
    <t>1966792930</t>
  </si>
  <si>
    <t>776121321</t>
  </si>
  <si>
    <t>Neředěná penetrace savého podkladu povlakových podlah</t>
  </si>
  <si>
    <t>-638493192</t>
  </si>
  <si>
    <t>776141114</t>
  </si>
  <si>
    <t>Stěrka podlahová nivelační pro vyrovnání podkladu povlakových podlah pevnosti 20 MPa tl přes 8 do 10 mm</t>
  </si>
  <si>
    <t>-1948436423</t>
  </si>
  <si>
    <t>776201812</t>
  </si>
  <si>
    <t>Demontáž lepených povlakových podlah s podložkou ručně</t>
  </si>
  <si>
    <t>1309454490</t>
  </si>
  <si>
    <t>776221111</t>
  </si>
  <si>
    <t>Lepení pásů z PVC standardním lepidlem</t>
  </si>
  <si>
    <t>412534871</t>
  </si>
  <si>
    <t>28411012</t>
  </si>
  <si>
    <t>PVC vinyl heterogenní protiskluzná tl 2,00mm, nášlapná vrstva 0,70mm, třída zátěže 34/43, otlak do 0,05mm, R10, hořlavost Bfl S1</t>
  </si>
  <si>
    <t>1892476341</t>
  </si>
  <si>
    <t>776223111</t>
  </si>
  <si>
    <t>Spoj povlakových podlahovin z PVC svařováním za tepla</t>
  </si>
  <si>
    <t>-1185430237</t>
  </si>
  <si>
    <t>776411111</t>
  </si>
  <si>
    <t>Montáž obvodových soklíků výšky do 80 mm</t>
  </si>
  <si>
    <t>-44677552</t>
  </si>
  <si>
    <t>28411003</t>
  </si>
  <si>
    <t>lišta soklová PVC 30x30mm</t>
  </si>
  <si>
    <t>1285842651</t>
  </si>
  <si>
    <t>998776201</t>
  </si>
  <si>
    <t>Přesun hmot procentní pro podlahy povlakové v objektech v do 6 m</t>
  </si>
  <si>
    <t>1002827165</t>
  </si>
  <si>
    <t>647457101</t>
  </si>
  <si>
    <t>-174801536</t>
  </si>
  <si>
    <t>-316246987</t>
  </si>
  <si>
    <t>-1867830003</t>
  </si>
  <si>
    <t>1859206813</t>
  </si>
  <si>
    <t>784121001</t>
  </si>
  <si>
    <t>Oškrabání malby v místnostech v do 3,80 m</t>
  </si>
  <si>
    <t>799246280</t>
  </si>
  <si>
    <t>-278698976</t>
  </si>
  <si>
    <t>177319791</t>
  </si>
  <si>
    <t>47503164</t>
  </si>
  <si>
    <t>1649761910</t>
  </si>
  <si>
    <t>784181121</t>
  </si>
  <si>
    <t>Hloubková jednonásobná bezbarvá penetrace podkladu v místnostech v do 3,80 m</t>
  </si>
  <si>
    <t>-1439754386</t>
  </si>
  <si>
    <t>1964075020</t>
  </si>
  <si>
    <t>361383432</t>
  </si>
  <si>
    <t>210100194</t>
  </si>
  <si>
    <t>Nový rozvod ele. včetně koncových prvků-odhad,napojení na stáv.</t>
  </si>
  <si>
    <t>1174897650</t>
  </si>
  <si>
    <t>771736990</t>
  </si>
  <si>
    <t>-302575119</t>
  </si>
  <si>
    <t>-1022132121</t>
  </si>
  <si>
    <t>-390512216</t>
  </si>
  <si>
    <t>29-10-2023-4 - Denní místnost záchranáře</t>
  </si>
  <si>
    <t>-2051730485</t>
  </si>
  <si>
    <t>341471093</t>
  </si>
  <si>
    <t>394119026</t>
  </si>
  <si>
    <t>-1011141051</t>
  </si>
  <si>
    <t>-382615075</t>
  </si>
  <si>
    <t>-963908671</t>
  </si>
  <si>
    <t>379975344</t>
  </si>
  <si>
    <t>-1105203044</t>
  </si>
  <si>
    <t>-893712403</t>
  </si>
  <si>
    <t>503543301</t>
  </si>
  <si>
    <t>1171231989</t>
  </si>
  <si>
    <t>-1372030366</t>
  </si>
  <si>
    <t>440735863</t>
  </si>
  <si>
    <t>875668966</t>
  </si>
  <si>
    <t>-163981980</t>
  </si>
  <si>
    <t>-298653972</t>
  </si>
  <si>
    <t>-1783695949</t>
  </si>
  <si>
    <t>-759220805</t>
  </si>
  <si>
    <t>-897776957</t>
  </si>
  <si>
    <t>-494552816</t>
  </si>
  <si>
    <t>29-10-2023-5 - Chodba před skladem léků</t>
  </si>
  <si>
    <t>-1105659287</t>
  </si>
  <si>
    <t>271813076</t>
  </si>
  <si>
    <t>892118139</t>
  </si>
  <si>
    <t>-101395751</t>
  </si>
  <si>
    <t>-242545481</t>
  </si>
  <si>
    <t>-1844727160</t>
  </si>
  <si>
    <t>763121212.KNF</t>
  </si>
  <si>
    <t>SDK stěna předsazená W 611deska 1x WHITE (A) tl 12,5 mm lepené na bochánky bez nosné kce</t>
  </si>
  <si>
    <t>-1362804570</t>
  </si>
  <si>
    <t>1442082839</t>
  </si>
  <si>
    <t>-724776740</t>
  </si>
  <si>
    <t>2110044490</t>
  </si>
  <si>
    <t>2056040117</t>
  </si>
  <si>
    <t>-1293319322</t>
  </si>
  <si>
    <t>353935145</t>
  </si>
  <si>
    <t>2094296388</t>
  </si>
  <si>
    <t>84279200</t>
  </si>
  <si>
    <t>500418021</t>
  </si>
  <si>
    <t>207501497</t>
  </si>
  <si>
    <t>1640267643</t>
  </si>
  <si>
    <t>367328661</t>
  </si>
  <si>
    <t>798410415</t>
  </si>
  <si>
    <t>-935836961</t>
  </si>
  <si>
    <t>24734347</t>
  </si>
  <si>
    <t>-1654130296</t>
  </si>
  <si>
    <t>-1235358300</t>
  </si>
  <si>
    <t>1185096574</t>
  </si>
  <si>
    <t>167478617</t>
  </si>
  <si>
    <t>-303091320</t>
  </si>
  <si>
    <t>-1832984134</t>
  </si>
  <si>
    <t>2083751094</t>
  </si>
  <si>
    <t>-1609383664</t>
  </si>
  <si>
    <t>-1172316661</t>
  </si>
  <si>
    <t>1945533428</t>
  </si>
  <si>
    <t>1380503356</t>
  </si>
  <si>
    <t>Drobný materiál-úprava vypínačů</t>
  </si>
  <si>
    <t>-1950687292</t>
  </si>
  <si>
    <t>-841688090</t>
  </si>
  <si>
    <t>719187933</t>
  </si>
  <si>
    <t>993661574</t>
  </si>
  <si>
    <t>1565428143</t>
  </si>
  <si>
    <t>29-10-2023-6 - Sklad léků</t>
  </si>
  <si>
    <t xml:space="preserve">    735 - Ústřední vytápění - otopná tělesa</t>
  </si>
  <si>
    <t xml:space="preserve">    767 - Konstrukce zámečnické</t>
  </si>
  <si>
    <t>-1047243920</t>
  </si>
  <si>
    <t>-350906362</t>
  </si>
  <si>
    <t>529665661</t>
  </si>
  <si>
    <t>-1623634786</t>
  </si>
  <si>
    <t>-1005930455</t>
  </si>
  <si>
    <t>434402719</t>
  </si>
  <si>
    <t>735</t>
  </si>
  <si>
    <t>Ústřední vytápění - otopná tělesa</t>
  </si>
  <si>
    <t>735151376.KRD</t>
  </si>
  <si>
    <t>Otopné těleso panelové dvoudeskové bez přídavné přestupní plochy KORADO Radik Klasik typ 20 výška/délka 600/900 mm výkon 880 W</t>
  </si>
  <si>
    <t>-314424916</t>
  </si>
  <si>
    <t>735151821</t>
  </si>
  <si>
    <t>Demontáž otopného tělesa panelového dvouřadého dl do 1500 mm</t>
  </si>
  <si>
    <t>867389038</t>
  </si>
  <si>
    <t>998735201</t>
  </si>
  <si>
    <t>Přesun hmot procentní pro otopná tělesa v objektech v do 6 m</t>
  </si>
  <si>
    <t>2068967256</t>
  </si>
  <si>
    <t>1206710277</t>
  </si>
  <si>
    <t>1666087147</t>
  </si>
  <si>
    <t>-723700793</t>
  </si>
  <si>
    <t>-20771864</t>
  </si>
  <si>
    <t>544492995</t>
  </si>
  <si>
    <t>-1523566377</t>
  </si>
  <si>
    <t>767</t>
  </si>
  <si>
    <t>Konstrukce zámečnické</t>
  </si>
  <si>
    <t>767662110</t>
  </si>
  <si>
    <t>Montáž mříží pevných šroubovaných</t>
  </si>
  <si>
    <t>547001854</t>
  </si>
  <si>
    <t>54912001</t>
  </si>
  <si>
    <t>mříž pro stavební otvory pevná</t>
  </si>
  <si>
    <t>756288081</t>
  </si>
  <si>
    <t>1915508202</t>
  </si>
  <si>
    <t>920395795</t>
  </si>
  <si>
    <t>-1586318687</t>
  </si>
  <si>
    <t>-1860866348</t>
  </si>
  <si>
    <t>-1798906295</t>
  </si>
  <si>
    <t>-253263019</t>
  </si>
  <si>
    <t>1605383483</t>
  </si>
  <si>
    <t>1229240725</t>
  </si>
  <si>
    <t>621083304</t>
  </si>
  <si>
    <t>169769365</t>
  </si>
  <si>
    <t>-843181059</t>
  </si>
  <si>
    <t>537356137</t>
  </si>
  <si>
    <t>1302037708</t>
  </si>
  <si>
    <t>-1409923878</t>
  </si>
  <si>
    <t>-1200941275</t>
  </si>
  <si>
    <t>16426172</t>
  </si>
  <si>
    <t>-1850407589</t>
  </si>
  <si>
    <t>1024329618</t>
  </si>
  <si>
    <t>-1922611972</t>
  </si>
  <si>
    <t>80968736</t>
  </si>
  <si>
    <t>1418709805</t>
  </si>
  <si>
    <t>577236881</t>
  </si>
  <si>
    <t>1986937852</t>
  </si>
  <si>
    <t>-460569822</t>
  </si>
  <si>
    <t>1903987203</t>
  </si>
  <si>
    <t>376331877</t>
  </si>
  <si>
    <t>29-10-2023-7 - Vstupní chodba - zádveří</t>
  </si>
  <si>
    <t xml:space="preserve">    771 - Podlahy z dlaždic</t>
  </si>
  <si>
    <t>-1911586023</t>
  </si>
  <si>
    <t>612381006</t>
  </si>
  <si>
    <t>Tenkovrstvá minerální zatíraná (škrábaná) omítka zrnitost 1,0 mm vnitřních stěn</t>
  </si>
  <si>
    <t>-776018239</t>
  </si>
  <si>
    <t>-661267832</t>
  </si>
  <si>
    <t>505460315</t>
  </si>
  <si>
    <t>1490687635</t>
  </si>
  <si>
    <t>2022327301</t>
  </si>
  <si>
    <t>1922925385</t>
  </si>
  <si>
    <t>997013607</t>
  </si>
  <si>
    <t>Poplatek za uložení na skládce (skládkovné) stavebního odpadu keramického kód odpadu 17 01 03</t>
  </si>
  <si>
    <t>302556084</t>
  </si>
  <si>
    <t>1415040630</t>
  </si>
  <si>
    <t>763111311</t>
  </si>
  <si>
    <t>SDK příčka tl 75 mm profil CW+UW 50 desky 1xA 12,5 s izolací EI 30 Rw do 45 dB</t>
  </si>
  <si>
    <t>654887368</t>
  </si>
  <si>
    <t>-1175379768</t>
  </si>
  <si>
    <t>675893970</t>
  </si>
  <si>
    <t>1052942599</t>
  </si>
  <si>
    <t>763181311</t>
  </si>
  <si>
    <t>Montáž jednokřídlové kovové zárubně do SDK příčky</t>
  </si>
  <si>
    <t>735715515</t>
  </si>
  <si>
    <t>55331591</t>
  </si>
  <si>
    <t>zárubeň jednokřídlá ocelová pro sádrokartonové příčky tl stěny 75-100mm rozměru 900/1970, 2100mm</t>
  </si>
  <si>
    <t>-1401650905</t>
  </si>
  <si>
    <t>763181420</t>
  </si>
  <si>
    <t>Ztužující výplň otvoru pro dveře s UA a UW profilem pro příčky do 2,80 m</t>
  </si>
  <si>
    <t>-666357403</t>
  </si>
  <si>
    <t>766660002</t>
  </si>
  <si>
    <t>Montáž dveřních křídel otvíravých jednokřídlových š přes 0,8 m do ocelové zárubně</t>
  </si>
  <si>
    <t>1708158218</t>
  </si>
  <si>
    <t>-2024690396</t>
  </si>
  <si>
    <t>2048930141</t>
  </si>
  <si>
    <t>61162015</t>
  </si>
  <si>
    <t>dveře jednokřídlé voštinové povrch fóliový plné 900x1970-2100mm</t>
  </si>
  <si>
    <t>1095610008</t>
  </si>
  <si>
    <t>-1590234494</t>
  </si>
  <si>
    <t>1167119296</t>
  </si>
  <si>
    <t>771</t>
  </si>
  <si>
    <t>Podlahy z dlaždic</t>
  </si>
  <si>
    <t>771111011</t>
  </si>
  <si>
    <t>Vysátí podkladu před pokládkou dlažby</t>
  </si>
  <si>
    <t>-1747402620</t>
  </si>
  <si>
    <t>771121011</t>
  </si>
  <si>
    <t>Nátěr penetrační na podlahu</t>
  </si>
  <si>
    <t>-403103273</t>
  </si>
  <si>
    <t>771151013</t>
  </si>
  <si>
    <t>Samonivelační stěrka podlah pevnosti 20 MPa tl přes 5 do 8 mm</t>
  </si>
  <si>
    <t>-1352541407</t>
  </si>
  <si>
    <t>771474212</t>
  </si>
  <si>
    <t>Montáž soklů z dlaždic keramických rovných lepených cementovým flexibilním rychletuhnoucím lepidlem v přes 65 do 90 mm</t>
  </si>
  <si>
    <t>-149940000</t>
  </si>
  <si>
    <t>59761184</t>
  </si>
  <si>
    <t>sokl keramický mrazuvzdorný povrch hladký/matný tl do 10mm výšky přes 65 do 90mm</t>
  </si>
  <si>
    <t>-1066667449</t>
  </si>
  <si>
    <t>771574516</t>
  </si>
  <si>
    <t>Montáž podlah keramických hladkých lepených cementovým flexibilním rychletuhnoucím lepidlem přes 9 do 12 ks/m2</t>
  </si>
  <si>
    <t>-2145581791</t>
  </si>
  <si>
    <t>59761160</t>
  </si>
  <si>
    <t>dlažba keramická slinutá mrazuvzdorná do interiéru i exteriéru povrch hladký/matný tl do 10mm přes 9 do 12ks/m2</t>
  </si>
  <si>
    <t>-1738465339</t>
  </si>
  <si>
    <t>771592011</t>
  </si>
  <si>
    <t>Čištění vnitřních ploch podlah nebo schodišť po položení dlažby chemickými prostředky</t>
  </si>
  <si>
    <t>-379996523</t>
  </si>
  <si>
    <t>998771201</t>
  </si>
  <si>
    <t>Přesun hmot procentní pro podlahy z dlaždic v objektech v do 6 m</t>
  </si>
  <si>
    <t>1982040495</t>
  </si>
  <si>
    <t>1382318528</t>
  </si>
  <si>
    <t>1443540519</t>
  </si>
  <si>
    <t>-1644413563</t>
  </si>
  <si>
    <t>-995397143</t>
  </si>
  <si>
    <t>-1649310640</t>
  </si>
  <si>
    <t>-862991800</t>
  </si>
  <si>
    <t>1670391107</t>
  </si>
  <si>
    <t>2067903125</t>
  </si>
  <si>
    <t>1661596941</t>
  </si>
  <si>
    <t>334000607</t>
  </si>
  <si>
    <t>1098053006</t>
  </si>
  <si>
    <t>938927812</t>
  </si>
  <si>
    <t>-753560542</t>
  </si>
  <si>
    <t>2041499230</t>
  </si>
  <si>
    <t>-1890991528</t>
  </si>
  <si>
    <t>-798755104</t>
  </si>
  <si>
    <t>318688801</t>
  </si>
  <si>
    <t>29-10-2023-8 - Sociální zařízení</t>
  </si>
  <si>
    <t xml:space="preserve">    725 - Zdravotechnika - zařizovací předměty</t>
  </si>
  <si>
    <t>1599120662</t>
  </si>
  <si>
    <t>592414190</t>
  </si>
  <si>
    <t>725</t>
  </si>
  <si>
    <t>Zdravotechnika - zařizovací předměty</t>
  </si>
  <si>
    <t>725244103</t>
  </si>
  <si>
    <t>Dveře sprchové rámové se skleněnou výplní tl. 5 mm otvíravé jednokřídlové do niky na vaničku šířky 900 mm</t>
  </si>
  <si>
    <t>soubor</t>
  </si>
  <si>
    <t>-1809136243</t>
  </si>
  <si>
    <t>1463595744</t>
  </si>
  <si>
    <t>763131452</t>
  </si>
  <si>
    <t>SDK podhled deska 1xH2 12,5 s izolací dvouvrstvá spodní kce profil CD+UD</t>
  </si>
  <si>
    <t>-747254450</t>
  </si>
  <si>
    <t>679602712</t>
  </si>
  <si>
    <t>1951846349</t>
  </si>
  <si>
    <t>1880656372</t>
  </si>
  <si>
    <t>-178237370</t>
  </si>
  <si>
    <t>553830983</t>
  </si>
  <si>
    <t>-1608991154</t>
  </si>
  <si>
    <t>1853758722</t>
  </si>
  <si>
    <t>923725787</t>
  </si>
  <si>
    <t>1841932113</t>
  </si>
  <si>
    <t>-2014134491</t>
  </si>
  <si>
    <t>-151647855</t>
  </si>
  <si>
    <t>-590336473</t>
  </si>
  <si>
    <t>1658122517</t>
  </si>
  <si>
    <t>736088348</t>
  </si>
  <si>
    <t>-1558764110</t>
  </si>
  <si>
    <t>388794362</t>
  </si>
  <si>
    <t>-2123308945</t>
  </si>
  <si>
    <t>-191381309</t>
  </si>
  <si>
    <t>-812521089</t>
  </si>
  <si>
    <t>-1785380984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</si>
</sst>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15</v>
      </c>
      <c r="BS5" s="15" t="s">
        <v>6</v>
      </c>
    </row>
    <row r="6" spans="2:71" s="1" customFormat="1" ht="36.95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pans="2:71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pans="2:71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pans="2:71" s="1" customFormat="1" ht="14.4" customHeight="1">
      <c r="B9" s="18"/>
      <c r="AR9" s="18"/>
      <c r="BE9" s="27"/>
      <c r="BS9" s="15" t="s">
        <v>6</v>
      </c>
    </row>
    <row r="10" spans="2:71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pans="2:71" s="1" customFormat="1" ht="18.45" customHeight="1">
      <c r="B11" s="18"/>
      <c r="E11" s="23" t="s">
        <v>26</v>
      </c>
      <c r="AK11" s="28" t="s">
        <v>27</v>
      </c>
      <c r="AN11" s="23" t="s">
        <v>1</v>
      </c>
      <c r="AR11" s="18"/>
      <c r="BE11" s="27"/>
      <c r="BS11" s="15" t="s">
        <v>6</v>
      </c>
    </row>
    <row r="12" spans="2:71" s="1" customFormat="1" ht="6.95" customHeight="1">
      <c r="B12" s="18"/>
      <c r="AR12" s="18"/>
      <c r="BE12" s="27"/>
      <c r="BS12" s="15" t="s">
        <v>6</v>
      </c>
    </row>
    <row r="13" spans="2:71" s="1" customFormat="1" ht="12" customHeight="1">
      <c r="B13" s="18"/>
      <c r="D13" s="28" t="s">
        <v>28</v>
      </c>
      <c r="AK13" s="28" t="s">
        <v>25</v>
      </c>
      <c r="AN13" s="30" t="s">
        <v>29</v>
      </c>
      <c r="AR13" s="18"/>
      <c r="BE13" s="27"/>
      <c r="BS13" s="15" t="s">
        <v>6</v>
      </c>
    </row>
    <row r="14" spans="2:71" ht="12">
      <c r="B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N14" s="30" t="s">
        <v>29</v>
      </c>
      <c r="AR14" s="18"/>
      <c r="BE14" s="27"/>
      <c r="BS14" s="15" t="s">
        <v>6</v>
      </c>
    </row>
    <row r="15" spans="2:71" s="1" customFormat="1" ht="6.95" customHeight="1">
      <c r="B15" s="18"/>
      <c r="AR15" s="18"/>
      <c r="BE15" s="27"/>
      <c r="BS15" s="15" t="s">
        <v>3</v>
      </c>
    </row>
    <row r="16" spans="2:71" s="1" customFormat="1" ht="12" customHeight="1">
      <c r="B16" s="18"/>
      <c r="D16" s="28" t="s">
        <v>30</v>
      </c>
      <c r="AK16" s="28" t="s">
        <v>25</v>
      </c>
      <c r="AN16" s="23" t="s">
        <v>1</v>
      </c>
      <c r="AR16" s="18"/>
      <c r="BE16" s="27"/>
      <c r="BS16" s="15" t="s">
        <v>3</v>
      </c>
    </row>
    <row r="17" spans="2:71" s="1" customFormat="1" ht="18.45" customHeight="1">
      <c r="B17" s="18"/>
      <c r="E17" s="23" t="s">
        <v>26</v>
      </c>
      <c r="AK17" s="28" t="s">
        <v>27</v>
      </c>
      <c r="AN17" s="23" t="s">
        <v>1</v>
      </c>
      <c r="AR17" s="18"/>
      <c r="BE17" s="27"/>
      <c r="BS17" s="15" t="s">
        <v>31</v>
      </c>
    </row>
    <row r="18" spans="2:71" s="1" customFormat="1" ht="6.95" customHeight="1">
      <c r="B18" s="18"/>
      <c r="AR18" s="18"/>
      <c r="BE18" s="27"/>
      <c r="BS18" s="15" t="s">
        <v>6</v>
      </c>
    </row>
    <row r="19" spans="2:71" s="1" customFormat="1" ht="12" customHeight="1">
      <c r="B19" s="18"/>
      <c r="D19" s="28" t="s">
        <v>32</v>
      </c>
      <c r="AK19" s="28" t="s">
        <v>25</v>
      </c>
      <c r="AN19" s="23" t="s">
        <v>1</v>
      </c>
      <c r="AR19" s="18"/>
      <c r="BE19" s="27"/>
      <c r="BS19" s="15" t="s">
        <v>6</v>
      </c>
    </row>
    <row r="20" spans="2:71" s="1" customFormat="1" ht="18.45" customHeight="1">
      <c r="B20" s="18"/>
      <c r="E20" s="23" t="s">
        <v>26</v>
      </c>
      <c r="AK20" s="28" t="s">
        <v>27</v>
      </c>
      <c r="AN20" s="23" t="s">
        <v>1</v>
      </c>
      <c r="AR20" s="18"/>
      <c r="BE20" s="27"/>
      <c r="BS20" s="15" t="s">
        <v>31</v>
      </c>
    </row>
    <row r="21" spans="2:57" s="1" customFormat="1" ht="6.95" customHeight="1">
      <c r="B21" s="18"/>
      <c r="AR21" s="18"/>
      <c r="BE21" s="27"/>
    </row>
    <row r="22" spans="2:57" s="1" customFormat="1" ht="12" customHeight="1">
      <c r="B22" s="18"/>
      <c r="D22" s="28" t="s">
        <v>33</v>
      </c>
      <c r="AR22" s="18"/>
      <c r="BE22" s="27"/>
    </row>
    <row r="23" spans="2:57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pans="2:57" s="1" customFormat="1" ht="6.95" customHeight="1">
      <c r="B24" s="18"/>
      <c r="AR24" s="18"/>
      <c r="BE24" s="27"/>
    </row>
    <row r="25" spans="2:57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pans="1:57" s="2" customFormat="1" ht="25.9" customHeight="1">
      <c r="A26" s="34"/>
      <c r="B26" s="35"/>
      <c r="C26" s="34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5"/>
      <c r="BE28" s="27"/>
    </row>
    <row r="29" spans="1:57" s="3" customFormat="1" ht="14.4" customHeight="1">
      <c r="A29" s="3"/>
      <c r="B29" s="40"/>
      <c r="C29" s="3"/>
      <c r="D29" s="28" t="s">
        <v>38</v>
      </c>
      <c r="E29" s="3"/>
      <c r="F29" s="28" t="s">
        <v>39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ROUND(AV94,2)</f>
        <v>0</v>
      </c>
      <c r="AL29" s="3"/>
      <c r="AM29" s="3"/>
      <c r="AN29" s="3"/>
      <c r="AO29" s="3"/>
      <c r="AP29" s="3"/>
      <c r="AQ29" s="3"/>
      <c r="AR29" s="40"/>
      <c r="BE29" s="43"/>
    </row>
    <row r="30" spans="1:57" s="3" customFormat="1" ht="14.4" customHeight="1">
      <c r="A30" s="3"/>
      <c r="B30" s="40"/>
      <c r="C30" s="3"/>
      <c r="D30" s="3"/>
      <c r="E30" s="3"/>
      <c r="F30" s="28" t="s">
        <v>40</v>
      </c>
      <c r="G30" s="3"/>
      <c r="H30" s="3"/>
      <c r="I30" s="3"/>
      <c r="J30" s="3"/>
      <c r="K30" s="3"/>
      <c r="L30" s="41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ROUND(AW94,2)</f>
        <v>0</v>
      </c>
      <c r="AL30" s="3"/>
      <c r="AM30" s="3"/>
      <c r="AN30" s="3"/>
      <c r="AO30" s="3"/>
      <c r="AP30" s="3"/>
      <c r="AQ30" s="3"/>
      <c r="AR30" s="40"/>
      <c r="BE30" s="43"/>
    </row>
    <row r="31" spans="1:57" s="3" customFormat="1" ht="14.4" customHeight="1" hidden="1">
      <c r="A31" s="3"/>
      <c r="B31" s="40"/>
      <c r="C31" s="3"/>
      <c r="D31" s="3"/>
      <c r="E31" s="3"/>
      <c r="F31" s="28" t="s">
        <v>41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spans="1:57" s="3" customFormat="1" ht="14.4" customHeight="1" hidden="1">
      <c r="A32" s="3"/>
      <c r="B32" s="40"/>
      <c r="C32" s="3"/>
      <c r="D32" s="3"/>
      <c r="E32" s="3"/>
      <c r="F32" s="28" t="s">
        <v>42</v>
      </c>
      <c r="G32" s="3"/>
      <c r="H32" s="3"/>
      <c r="I32" s="3"/>
      <c r="J32" s="3"/>
      <c r="K32" s="3"/>
      <c r="L32" s="41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spans="1:57" s="3" customFormat="1" ht="14.4" customHeight="1" hidden="1">
      <c r="A33" s="3"/>
      <c r="B33" s="40"/>
      <c r="C33" s="3"/>
      <c r="D33" s="3"/>
      <c r="E33" s="3"/>
      <c r="F33" s="28" t="s">
        <v>43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pans="1:57" s="2" customFormat="1" ht="25.9" customHeight="1">
      <c r="A35" s="34"/>
      <c r="B35" s="35"/>
      <c r="C35" s="44"/>
      <c r="D35" s="45" t="s">
        <v>44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45</v>
      </c>
      <c r="U35" s="46"/>
      <c r="V35" s="46"/>
      <c r="W35" s="46"/>
      <c r="X35" s="48" t="s">
        <v>46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47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48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">
      <c r="A60" s="34"/>
      <c r="B60" s="35"/>
      <c r="C60" s="34"/>
      <c r="D60" s="54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49</v>
      </c>
      <c r="AI60" s="37"/>
      <c r="AJ60" s="37"/>
      <c r="AK60" s="37"/>
      <c r="AL60" s="37"/>
      <c r="AM60" s="54" t="s">
        <v>50</v>
      </c>
      <c r="AN60" s="37"/>
      <c r="AO60" s="37"/>
      <c r="AP60" s="34"/>
      <c r="AQ60" s="34"/>
      <c r="AR60" s="35"/>
      <c r="BE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">
      <c r="A64" s="34"/>
      <c r="B64" s="35"/>
      <c r="C64" s="34"/>
      <c r="D64" s="52" t="s">
        <v>51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52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">
      <c r="A75" s="34"/>
      <c r="B75" s="35"/>
      <c r="C75" s="34"/>
      <c r="D75" s="54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49</v>
      </c>
      <c r="AI75" s="37"/>
      <c r="AJ75" s="37"/>
      <c r="AK75" s="37"/>
      <c r="AL75" s="37"/>
      <c r="AM75" s="54" t="s">
        <v>50</v>
      </c>
      <c r="AN75" s="37"/>
      <c r="AO75" s="37"/>
      <c r="AP75" s="34"/>
      <c r="AQ75" s="34"/>
      <c r="AR75" s="35"/>
      <c r="BE75" s="34"/>
    </row>
    <row r="76" spans="1:57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pans="1:57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pans="1:57" s="2" customFormat="1" ht="24.95" customHeight="1">
      <c r="A82" s="34"/>
      <c r="B82" s="35"/>
      <c r="C82" s="19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5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57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29-10-2023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pans="1:57" s="5" customFormat="1" ht="36.95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HNsP - autodoprava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pans="1:57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5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>Bílina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IF(AN8="","",AN8)</f>
        <v>28. 10. 2023</v>
      </c>
      <c r="AN87" s="65"/>
      <c r="AO87" s="34"/>
      <c r="AP87" s="34"/>
      <c r="AQ87" s="34"/>
      <c r="AR87" s="35"/>
      <c r="BE87" s="34"/>
    </row>
    <row r="88" spans="1:5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57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66" t="str">
        <f>IF(E17="","",E17)</f>
        <v xml:space="preserve"> </v>
      </c>
      <c r="AN89" s="4"/>
      <c r="AO89" s="4"/>
      <c r="AP89" s="4"/>
      <c r="AQ89" s="34"/>
      <c r="AR89" s="35"/>
      <c r="AS89" s="67" t="s">
        <v>54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pans="1:57" s="2" customFormat="1" ht="15.15" customHeight="1">
      <c r="A90" s="34"/>
      <c r="B90" s="35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57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pans="1:57" s="2" customFormat="1" ht="29.25" customHeight="1">
      <c r="A92" s="34"/>
      <c r="B92" s="35"/>
      <c r="C92" s="75" t="s">
        <v>55</v>
      </c>
      <c r="D92" s="76"/>
      <c r="E92" s="76"/>
      <c r="F92" s="76"/>
      <c r="G92" s="76"/>
      <c r="H92" s="77"/>
      <c r="I92" s="78" t="s">
        <v>56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57</v>
      </c>
      <c r="AH92" s="76"/>
      <c r="AI92" s="76"/>
      <c r="AJ92" s="76"/>
      <c r="AK92" s="76"/>
      <c r="AL92" s="76"/>
      <c r="AM92" s="76"/>
      <c r="AN92" s="78" t="s">
        <v>58</v>
      </c>
      <c r="AO92" s="76"/>
      <c r="AP92" s="80"/>
      <c r="AQ92" s="81" t="s">
        <v>59</v>
      </c>
      <c r="AR92" s="35"/>
      <c r="AS92" s="82" t="s">
        <v>60</v>
      </c>
      <c r="AT92" s="83" t="s">
        <v>61</v>
      </c>
      <c r="AU92" s="83" t="s">
        <v>62</v>
      </c>
      <c r="AV92" s="83" t="s">
        <v>63</v>
      </c>
      <c r="AW92" s="83" t="s">
        <v>64</v>
      </c>
      <c r="AX92" s="83" t="s">
        <v>65</v>
      </c>
      <c r="AY92" s="83" t="s">
        <v>66</v>
      </c>
      <c r="AZ92" s="83" t="s">
        <v>67</v>
      </c>
      <c r="BA92" s="83" t="s">
        <v>68</v>
      </c>
      <c r="BB92" s="83" t="s">
        <v>69</v>
      </c>
      <c r="BC92" s="83" t="s">
        <v>70</v>
      </c>
      <c r="BD92" s="84" t="s">
        <v>71</v>
      </c>
      <c r="BE92" s="34"/>
    </row>
    <row r="93" spans="1:57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pans="1:90" s="6" customFormat="1" ht="32.4" customHeight="1">
      <c r="A94" s="6"/>
      <c r="B94" s="88"/>
      <c r="C94" s="89" t="s">
        <v>72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ROUND(SUM(AG95:AG103),2)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ROUND(SUM(AS95:AS103),2)</f>
        <v>0</v>
      </c>
      <c r="AT94" s="95">
        <f>ROUND(SUM(AV94:AW94),2)</f>
        <v>0</v>
      </c>
      <c r="AU94" s="96">
        <f>ROUND(SUM(AU95:AU103),5)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ROUND(SUM(AZ95:AZ103),2)</f>
        <v>0</v>
      </c>
      <c r="BA94" s="95">
        <f>ROUND(SUM(BA95:BA103),2)</f>
        <v>0</v>
      </c>
      <c r="BB94" s="95">
        <f>ROUND(SUM(BB95:BB103),2)</f>
        <v>0</v>
      </c>
      <c r="BC94" s="95">
        <f>ROUND(SUM(BC95:BC103),2)</f>
        <v>0</v>
      </c>
      <c r="BD94" s="97">
        <f>ROUND(SUM(BD95:BD103),2)</f>
        <v>0</v>
      </c>
      <c r="BE94" s="6"/>
      <c r="BS94" s="98" t="s">
        <v>73</v>
      </c>
      <c r="BT94" s="98" t="s">
        <v>74</v>
      </c>
      <c r="BV94" s="98" t="s">
        <v>75</v>
      </c>
      <c r="BW94" s="98" t="s">
        <v>4</v>
      </c>
      <c r="BX94" s="98" t="s">
        <v>76</v>
      </c>
      <c r="CL94" s="98" t="s">
        <v>1</v>
      </c>
    </row>
    <row r="95" spans="1:90" s="7" customFormat="1" ht="24.75" customHeight="1">
      <c r="A95" s="99" t="s">
        <v>77</v>
      </c>
      <c r="B95" s="100"/>
      <c r="C95" s="101"/>
      <c r="D95" s="102" t="s">
        <v>14</v>
      </c>
      <c r="E95" s="102"/>
      <c r="F95" s="102"/>
      <c r="G95" s="102"/>
      <c r="H95" s="102"/>
      <c r="I95" s="103"/>
      <c r="J95" s="102" t="s">
        <v>17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'29-10-2023 - HNsP - autod...'!J28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78</v>
      </c>
      <c r="AR95" s="100"/>
      <c r="AS95" s="106">
        <v>0</v>
      </c>
      <c r="AT95" s="107">
        <f>ROUND(SUM(AV95:AW95),2)</f>
        <v>0</v>
      </c>
      <c r="AU95" s="108">
        <f>'29-10-2023 - HNsP - autod...'!P117</f>
        <v>0</v>
      </c>
      <c r="AV95" s="107">
        <f>'29-10-2023 - HNsP - autod...'!J31</f>
        <v>0</v>
      </c>
      <c r="AW95" s="107">
        <f>'29-10-2023 - HNsP - autod...'!J32</f>
        <v>0</v>
      </c>
      <c r="AX95" s="107">
        <f>'29-10-2023 - HNsP - autod...'!J33</f>
        <v>0</v>
      </c>
      <c r="AY95" s="107">
        <f>'29-10-2023 - HNsP - autod...'!J34</f>
        <v>0</v>
      </c>
      <c r="AZ95" s="107">
        <f>'29-10-2023 - HNsP - autod...'!F31</f>
        <v>0</v>
      </c>
      <c r="BA95" s="107">
        <f>'29-10-2023 - HNsP - autod...'!F32</f>
        <v>0</v>
      </c>
      <c r="BB95" s="107">
        <f>'29-10-2023 - HNsP - autod...'!F33</f>
        <v>0</v>
      </c>
      <c r="BC95" s="107">
        <f>'29-10-2023 - HNsP - autod...'!F34</f>
        <v>0</v>
      </c>
      <c r="BD95" s="109">
        <f>'29-10-2023 - HNsP - autod...'!F35</f>
        <v>0</v>
      </c>
      <c r="BE95" s="7"/>
      <c r="BT95" s="110" t="s">
        <v>79</v>
      </c>
      <c r="BU95" s="110" t="s">
        <v>80</v>
      </c>
      <c r="BV95" s="110" t="s">
        <v>75</v>
      </c>
      <c r="BW95" s="110" t="s">
        <v>4</v>
      </c>
      <c r="BX95" s="110" t="s">
        <v>76</v>
      </c>
      <c r="CL95" s="110" t="s">
        <v>1</v>
      </c>
    </row>
    <row r="96" spans="1:91" s="7" customFormat="1" ht="24.75" customHeight="1">
      <c r="A96" s="99" t="s">
        <v>77</v>
      </c>
      <c r="B96" s="100"/>
      <c r="C96" s="101"/>
      <c r="D96" s="102" t="s">
        <v>81</v>
      </c>
      <c r="E96" s="102"/>
      <c r="F96" s="102"/>
      <c r="G96" s="102"/>
      <c r="H96" s="102"/>
      <c r="I96" s="103"/>
      <c r="J96" s="102" t="s">
        <v>82</v>
      </c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4">
        <f>'29-10-2023-1 - Denní míst...'!J30</f>
        <v>0</v>
      </c>
      <c r="AH96" s="103"/>
      <c r="AI96" s="103"/>
      <c r="AJ96" s="103"/>
      <c r="AK96" s="103"/>
      <c r="AL96" s="103"/>
      <c r="AM96" s="103"/>
      <c r="AN96" s="104">
        <f>SUM(AG96,AT96)</f>
        <v>0</v>
      </c>
      <c r="AO96" s="103"/>
      <c r="AP96" s="103"/>
      <c r="AQ96" s="105" t="s">
        <v>78</v>
      </c>
      <c r="AR96" s="100"/>
      <c r="AS96" s="106">
        <v>0</v>
      </c>
      <c r="AT96" s="107">
        <f>ROUND(SUM(AV96:AW96),2)</f>
        <v>0</v>
      </c>
      <c r="AU96" s="108">
        <f>'29-10-2023-1 - Denní míst...'!P124</f>
        <v>0</v>
      </c>
      <c r="AV96" s="107">
        <f>'29-10-2023-1 - Denní míst...'!J33</f>
        <v>0</v>
      </c>
      <c r="AW96" s="107">
        <f>'29-10-2023-1 - Denní míst...'!J34</f>
        <v>0</v>
      </c>
      <c r="AX96" s="107">
        <f>'29-10-2023-1 - Denní míst...'!J35</f>
        <v>0</v>
      </c>
      <c r="AY96" s="107">
        <f>'29-10-2023-1 - Denní míst...'!J36</f>
        <v>0</v>
      </c>
      <c r="AZ96" s="107">
        <f>'29-10-2023-1 - Denní míst...'!F33</f>
        <v>0</v>
      </c>
      <c r="BA96" s="107">
        <f>'29-10-2023-1 - Denní míst...'!F34</f>
        <v>0</v>
      </c>
      <c r="BB96" s="107">
        <f>'29-10-2023-1 - Denní míst...'!F35</f>
        <v>0</v>
      </c>
      <c r="BC96" s="107">
        <f>'29-10-2023-1 - Denní míst...'!F36</f>
        <v>0</v>
      </c>
      <c r="BD96" s="109">
        <f>'29-10-2023-1 - Denní míst...'!F37</f>
        <v>0</v>
      </c>
      <c r="BE96" s="7"/>
      <c r="BT96" s="110" t="s">
        <v>79</v>
      </c>
      <c r="BV96" s="110" t="s">
        <v>75</v>
      </c>
      <c r="BW96" s="110" t="s">
        <v>83</v>
      </c>
      <c r="BX96" s="110" t="s">
        <v>4</v>
      </c>
      <c r="CL96" s="110" t="s">
        <v>1</v>
      </c>
      <c r="CM96" s="110" t="s">
        <v>84</v>
      </c>
    </row>
    <row r="97" spans="1:91" s="7" customFormat="1" ht="24.75" customHeight="1">
      <c r="A97" s="99" t="s">
        <v>77</v>
      </c>
      <c r="B97" s="100"/>
      <c r="C97" s="101"/>
      <c r="D97" s="102" t="s">
        <v>85</v>
      </c>
      <c r="E97" s="102"/>
      <c r="F97" s="102"/>
      <c r="G97" s="102"/>
      <c r="H97" s="102"/>
      <c r="I97" s="103"/>
      <c r="J97" s="102" t="s">
        <v>86</v>
      </c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4">
        <f>'29-10-2023-2 - Chodba s k...'!J30</f>
        <v>0</v>
      </c>
      <c r="AH97" s="103"/>
      <c r="AI97" s="103"/>
      <c r="AJ97" s="103"/>
      <c r="AK97" s="103"/>
      <c r="AL97" s="103"/>
      <c r="AM97" s="103"/>
      <c r="AN97" s="104">
        <f>SUM(AG97,AT97)</f>
        <v>0</v>
      </c>
      <c r="AO97" s="103"/>
      <c r="AP97" s="103"/>
      <c r="AQ97" s="105" t="s">
        <v>78</v>
      </c>
      <c r="AR97" s="100"/>
      <c r="AS97" s="106">
        <v>0</v>
      </c>
      <c r="AT97" s="107">
        <f>ROUND(SUM(AV97:AW97),2)</f>
        <v>0</v>
      </c>
      <c r="AU97" s="108">
        <f>'29-10-2023-2 - Chodba s k...'!P130</f>
        <v>0</v>
      </c>
      <c r="AV97" s="107">
        <f>'29-10-2023-2 - Chodba s k...'!J33</f>
        <v>0</v>
      </c>
      <c r="AW97" s="107">
        <f>'29-10-2023-2 - Chodba s k...'!J34</f>
        <v>0</v>
      </c>
      <c r="AX97" s="107">
        <f>'29-10-2023-2 - Chodba s k...'!J35</f>
        <v>0</v>
      </c>
      <c r="AY97" s="107">
        <f>'29-10-2023-2 - Chodba s k...'!J36</f>
        <v>0</v>
      </c>
      <c r="AZ97" s="107">
        <f>'29-10-2023-2 - Chodba s k...'!F33</f>
        <v>0</v>
      </c>
      <c r="BA97" s="107">
        <f>'29-10-2023-2 - Chodba s k...'!F34</f>
        <v>0</v>
      </c>
      <c r="BB97" s="107">
        <f>'29-10-2023-2 - Chodba s k...'!F35</f>
        <v>0</v>
      </c>
      <c r="BC97" s="107">
        <f>'29-10-2023-2 - Chodba s k...'!F36</f>
        <v>0</v>
      </c>
      <c r="BD97" s="109">
        <f>'29-10-2023-2 - Chodba s k...'!F37</f>
        <v>0</v>
      </c>
      <c r="BE97" s="7"/>
      <c r="BT97" s="110" t="s">
        <v>79</v>
      </c>
      <c r="BV97" s="110" t="s">
        <v>75</v>
      </c>
      <c r="BW97" s="110" t="s">
        <v>87</v>
      </c>
      <c r="BX97" s="110" t="s">
        <v>4</v>
      </c>
      <c r="CL97" s="110" t="s">
        <v>1</v>
      </c>
      <c r="CM97" s="110" t="s">
        <v>84</v>
      </c>
    </row>
    <row r="98" spans="1:91" s="7" customFormat="1" ht="24.75" customHeight="1">
      <c r="A98" s="99" t="s">
        <v>77</v>
      </c>
      <c r="B98" s="100"/>
      <c r="C98" s="101"/>
      <c r="D98" s="102" t="s">
        <v>88</v>
      </c>
      <c r="E98" s="102"/>
      <c r="F98" s="102"/>
      <c r="G98" s="102"/>
      <c r="H98" s="102"/>
      <c r="I98" s="103"/>
      <c r="J98" s="102" t="s">
        <v>89</v>
      </c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4">
        <f>'29-10-2023-3 - Denní míst...'!J30</f>
        <v>0</v>
      </c>
      <c r="AH98" s="103"/>
      <c r="AI98" s="103"/>
      <c r="AJ98" s="103"/>
      <c r="AK98" s="103"/>
      <c r="AL98" s="103"/>
      <c r="AM98" s="103"/>
      <c r="AN98" s="104">
        <f>SUM(AG98,AT98)</f>
        <v>0</v>
      </c>
      <c r="AO98" s="103"/>
      <c r="AP98" s="103"/>
      <c r="AQ98" s="105" t="s">
        <v>78</v>
      </c>
      <c r="AR98" s="100"/>
      <c r="AS98" s="106">
        <v>0</v>
      </c>
      <c r="AT98" s="107">
        <f>ROUND(SUM(AV98:AW98),2)</f>
        <v>0</v>
      </c>
      <c r="AU98" s="108">
        <f>'29-10-2023-3 - Denní míst...'!P129</f>
        <v>0</v>
      </c>
      <c r="AV98" s="107">
        <f>'29-10-2023-3 - Denní míst...'!J33</f>
        <v>0</v>
      </c>
      <c r="AW98" s="107">
        <f>'29-10-2023-3 - Denní míst...'!J34</f>
        <v>0</v>
      </c>
      <c r="AX98" s="107">
        <f>'29-10-2023-3 - Denní míst...'!J35</f>
        <v>0</v>
      </c>
      <c r="AY98" s="107">
        <f>'29-10-2023-3 - Denní míst...'!J36</f>
        <v>0</v>
      </c>
      <c r="AZ98" s="107">
        <f>'29-10-2023-3 - Denní míst...'!F33</f>
        <v>0</v>
      </c>
      <c r="BA98" s="107">
        <f>'29-10-2023-3 - Denní míst...'!F34</f>
        <v>0</v>
      </c>
      <c r="BB98" s="107">
        <f>'29-10-2023-3 - Denní míst...'!F35</f>
        <v>0</v>
      </c>
      <c r="BC98" s="107">
        <f>'29-10-2023-3 - Denní míst...'!F36</f>
        <v>0</v>
      </c>
      <c r="BD98" s="109">
        <f>'29-10-2023-3 - Denní míst...'!F37</f>
        <v>0</v>
      </c>
      <c r="BE98" s="7"/>
      <c r="BT98" s="110" t="s">
        <v>79</v>
      </c>
      <c r="BV98" s="110" t="s">
        <v>75</v>
      </c>
      <c r="BW98" s="110" t="s">
        <v>90</v>
      </c>
      <c r="BX98" s="110" t="s">
        <v>4</v>
      </c>
      <c r="CL98" s="110" t="s">
        <v>1</v>
      </c>
      <c r="CM98" s="110" t="s">
        <v>84</v>
      </c>
    </row>
    <row r="99" spans="1:91" s="7" customFormat="1" ht="24.75" customHeight="1">
      <c r="A99" s="99" t="s">
        <v>77</v>
      </c>
      <c r="B99" s="100"/>
      <c r="C99" s="101"/>
      <c r="D99" s="102" t="s">
        <v>91</v>
      </c>
      <c r="E99" s="102"/>
      <c r="F99" s="102"/>
      <c r="G99" s="102"/>
      <c r="H99" s="102"/>
      <c r="I99" s="103"/>
      <c r="J99" s="102" t="s">
        <v>92</v>
      </c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4">
        <f>'29-10-2023-4 - Denní míst...'!J30</f>
        <v>0</v>
      </c>
      <c r="AH99" s="103"/>
      <c r="AI99" s="103"/>
      <c r="AJ99" s="103"/>
      <c r="AK99" s="103"/>
      <c r="AL99" s="103"/>
      <c r="AM99" s="103"/>
      <c r="AN99" s="104">
        <f>SUM(AG99,AT99)</f>
        <v>0</v>
      </c>
      <c r="AO99" s="103"/>
      <c r="AP99" s="103"/>
      <c r="AQ99" s="105" t="s">
        <v>78</v>
      </c>
      <c r="AR99" s="100"/>
      <c r="AS99" s="106">
        <v>0</v>
      </c>
      <c r="AT99" s="107">
        <f>ROUND(SUM(AV99:AW99),2)</f>
        <v>0</v>
      </c>
      <c r="AU99" s="108">
        <f>'29-10-2023-4 - Denní míst...'!P124</f>
        <v>0</v>
      </c>
      <c r="AV99" s="107">
        <f>'29-10-2023-4 - Denní míst...'!J33</f>
        <v>0</v>
      </c>
      <c r="AW99" s="107">
        <f>'29-10-2023-4 - Denní míst...'!J34</f>
        <v>0</v>
      </c>
      <c r="AX99" s="107">
        <f>'29-10-2023-4 - Denní míst...'!J35</f>
        <v>0</v>
      </c>
      <c r="AY99" s="107">
        <f>'29-10-2023-4 - Denní míst...'!J36</f>
        <v>0</v>
      </c>
      <c r="AZ99" s="107">
        <f>'29-10-2023-4 - Denní míst...'!F33</f>
        <v>0</v>
      </c>
      <c r="BA99" s="107">
        <f>'29-10-2023-4 - Denní míst...'!F34</f>
        <v>0</v>
      </c>
      <c r="BB99" s="107">
        <f>'29-10-2023-4 - Denní míst...'!F35</f>
        <v>0</v>
      </c>
      <c r="BC99" s="107">
        <f>'29-10-2023-4 - Denní míst...'!F36</f>
        <v>0</v>
      </c>
      <c r="BD99" s="109">
        <f>'29-10-2023-4 - Denní míst...'!F37</f>
        <v>0</v>
      </c>
      <c r="BE99" s="7"/>
      <c r="BT99" s="110" t="s">
        <v>79</v>
      </c>
      <c r="BV99" s="110" t="s">
        <v>75</v>
      </c>
      <c r="BW99" s="110" t="s">
        <v>93</v>
      </c>
      <c r="BX99" s="110" t="s">
        <v>4</v>
      </c>
      <c r="CL99" s="110" t="s">
        <v>1</v>
      </c>
      <c r="CM99" s="110" t="s">
        <v>84</v>
      </c>
    </row>
    <row r="100" spans="1:91" s="7" customFormat="1" ht="24.75" customHeight="1">
      <c r="A100" s="99" t="s">
        <v>77</v>
      </c>
      <c r="B100" s="100"/>
      <c r="C100" s="101"/>
      <c r="D100" s="102" t="s">
        <v>94</v>
      </c>
      <c r="E100" s="102"/>
      <c r="F100" s="102"/>
      <c r="G100" s="102"/>
      <c r="H100" s="102"/>
      <c r="I100" s="103"/>
      <c r="J100" s="102" t="s">
        <v>95</v>
      </c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4">
        <f>'29-10-2023-5 - Chodba pře...'!J30</f>
        <v>0</v>
      </c>
      <c r="AH100" s="103"/>
      <c r="AI100" s="103"/>
      <c r="AJ100" s="103"/>
      <c r="AK100" s="103"/>
      <c r="AL100" s="103"/>
      <c r="AM100" s="103"/>
      <c r="AN100" s="104">
        <f>SUM(AG100,AT100)</f>
        <v>0</v>
      </c>
      <c r="AO100" s="103"/>
      <c r="AP100" s="103"/>
      <c r="AQ100" s="105" t="s">
        <v>78</v>
      </c>
      <c r="AR100" s="100"/>
      <c r="AS100" s="106">
        <v>0</v>
      </c>
      <c r="AT100" s="107">
        <f>ROUND(SUM(AV100:AW100),2)</f>
        <v>0</v>
      </c>
      <c r="AU100" s="108">
        <f>'29-10-2023-5 - Chodba pře...'!P128</f>
        <v>0</v>
      </c>
      <c r="AV100" s="107">
        <f>'29-10-2023-5 - Chodba pře...'!J33</f>
        <v>0</v>
      </c>
      <c r="AW100" s="107">
        <f>'29-10-2023-5 - Chodba pře...'!J34</f>
        <v>0</v>
      </c>
      <c r="AX100" s="107">
        <f>'29-10-2023-5 - Chodba pře...'!J35</f>
        <v>0</v>
      </c>
      <c r="AY100" s="107">
        <f>'29-10-2023-5 - Chodba pře...'!J36</f>
        <v>0</v>
      </c>
      <c r="AZ100" s="107">
        <f>'29-10-2023-5 - Chodba pře...'!F33</f>
        <v>0</v>
      </c>
      <c r="BA100" s="107">
        <f>'29-10-2023-5 - Chodba pře...'!F34</f>
        <v>0</v>
      </c>
      <c r="BB100" s="107">
        <f>'29-10-2023-5 - Chodba pře...'!F35</f>
        <v>0</v>
      </c>
      <c r="BC100" s="107">
        <f>'29-10-2023-5 - Chodba pře...'!F36</f>
        <v>0</v>
      </c>
      <c r="BD100" s="109">
        <f>'29-10-2023-5 - Chodba pře...'!F37</f>
        <v>0</v>
      </c>
      <c r="BE100" s="7"/>
      <c r="BT100" s="110" t="s">
        <v>79</v>
      </c>
      <c r="BV100" s="110" t="s">
        <v>75</v>
      </c>
      <c r="BW100" s="110" t="s">
        <v>96</v>
      </c>
      <c r="BX100" s="110" t="s">
        <v>4</v>
      </c>
      <c r="CL100" s="110" t="s">
        <v>1</v>
      </c>
      <c r="CM100" s="110" t="s">
        <v>84</v>
      </c>
    </row>
    <row r="101" spans="1:91" s="7" customFormat="1" ht="24.75" customHeight="1">
      <c r="A101" s="99" t="s">
        <v>77</v>
      </c>
      <c r="B101" s="100"/>
      <c r="C101" s="101"/>
      <c r="D101" s="102" t="s">
        <v>97</v>
      </c>
      <c r="E101" s="102"/>
      <c r="F101" s="102"/>
      <c r="G101" s="102"/>
      <c r="H101" s="102"/>
      <c r="I101" s="103"/>
      <c r="J101" s="102" t="s">
        <v>98</v>
      </c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4">
        <f>'29-10-2023-6 - Sklad léků'!J30</f>
        <v>0</v>
      </c>
      <c r="AH101" s="103"/>
      <c r="AI101" s="103"/>
      <c r="AJ101" s="103"/>
      <c r="AK101" s="103"/>
      <c r="AL101" s="103"/>
      <c r="AM101" s="103"/>
      <c r="AN101" s="104">
        <f>SUM(AG101,AT101)</f>
        <v>0</v>
      </c>
      <c r="AO101" s="103"/>
      <c r="AP101" s="103"/>
      <c r="AQ101" s="105" t="s">
        <v>78</v>
      </c>
      <c r="AR101" s="100"/>
      <c r="AS101" s="106">
        <v>0</v>
      </c>
      <c r="AT101" s="107">
        <f>ROUND(SUM(AV101:AW101),2)</f>
        <v>0</v>
      </c>
      <c r="AU101" s="108">
        <f>'29-10-2023-6 - Sklad léků'!P129</f>
        <v>0</v>
      </c>
      <c r="AV101" s="107">
        <f>'29-10-2023-6 - Sklad léků'!J33</f>
        <v>0</v>
      </c>
      <c r="AW101" s="107">
        <f>'29-10-2023-6 - Sklad léků'!J34</f>
        <v>0</v>
      </c>
      <c r="AX101" s="107">
        <f>'29-10-2023-6 - Sklad léků'!J35</f>
        <v>0</v>
      </c>
      <c r="AY101" s="107">
        <f>'29-10-2023-6 - Sklad léků'!J36</f>
        <v>0</v>
      </c>
      <c r="AZ101" s="107">
        <f>'29-10-2023-6 - Sklad léků'!F33</f>
        <v>0</v>
      </c>
      <c r="BA101" s="107">
        <f>'29-10-2023-6 - Sklad léků'!F34</f>
        <v>0</v>
      </c>
      <c r="BB101" s="107">
        <f>'29-10-2023-6 - Sklad léků'!F35</f>
        <v>0</v>
      </c>
      <c r="BC101" s="107">
        <f>'29-10-2023-6 - Sklad léků'!F36</f>
        <v>0</v>
      </c>
      <c r="BD101" s="109">
        <f>'29-10-2023-6 - Sklad léků'!F37</f>
        <v>0</v>
      </c>
      <c r="BE101" s="7"/>
      <c r="BT101" s="110" t="s">
        <v>79</v>
      </c>
      <c r="BV101" s="110" t="s">
        <v>75</v>
      </c>
      <c r="BW101" s="110" t="s">
        <v>99</v>
      </c>
      <c r="BX101" s="110" t="s">
        <v>4</v>
      </c>
      <c r="CL101" s="110" t="s">
        <v>1</v>
      </c>
      <c r="CM101" s="110" t="s">
        <v>84</v>
      </c>
    </row>
    <row r="102" spans="1:91" s="7" customFormat="1" ht="24.75" customHeight="1">
      <c r="A102" s="99" t="s">
        <v>77</v>
      </c>
      <c r="B102" s="100"/>
      <c r="C102" s="101"/>
      <c r="D102" s="102" t="s">
        <v>100</v>
      </c>
      <c r="E102" s="102"/>
      <c r="F102" s="102"/>
      <c r="G102" s="102"/>
      <c r="H102" s="102"/>
      <c r="I102" s="103"/>
      <c r="J102" s="102" t="s">
        <v>101</v>
      </c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4">
        <f>'29-10-2023-7 - Vstupní ch...'!J30</f>
        <v>0</v>
      </c>
      <c r="AH102" s="103"/>
      <c r="AI102" s="103"/>
      <c r="AJ102" s="103"/>
      <c r="AK102" s="103"/>
      <c r="AL102" s="103"/>
      <c r="AM102" s="103"/>
      <c r="AN102" s="104">
        <f>SUM(AG102,AT102)</f>
        <v>0</v>
      </c>
      <c r="AO102" s="103"/>
      <c r="AP102" s="103"/>
      <c r="AQ102" s="105" t="s">
        <v>78</v>
      </c>
      <c r="AR102" s="100"/>
      <c r="AS102" s="106">
        <v>0</v>
      </c>
      <c r="AT102" s="107">
        <f>ROUND(SUM(AV102:AW102),2)</f>
        <v>0</v>
      </c>
      <c r="AU102" s="108">
        <f>'29-10-2023-7 - Vstupní ch...'!P129</f>
        <v>0</v>
      </c>
      <c r="AV102" s="107">
        <f>'29-10-2023-7 - Vstupní ch...'!J33</f>
        <v>0</v>
      </c>
      <c r="AW102" s="107">
        <f>'29-10-2023-7 - Vstupní ch...'!J34</f>
        <v>0</v>
      </c>
      <c r="AX102" s="107">
        <f>'29-10-2023-7 - Vstupní ch...'!J35</f>
        <v>0</v>
      </c>
      <c r="AY102" s="107">
        <f>'29-10-2023-7 - Vstupní ch...'!J36</f>
        <v>0</v>
      </c>
      <c r="AZ102" s="107">
        <f>'29-10-2023-7 - Vstupní ch...'!F33</f>
        <v>0</v>
      </c>
      <c r="BA102" s="107">
        <f>'29-10-2023-7 - Vstupní ch...'!F34</f>
        <v>0</v>
      </c>
      <c r="BB102" s="107">
        <f>'29-10-2023-7 - Vstupní ch...'!F35</f>
        <v>0</v>
      </c>
      <c r="BC102" s="107">
        <f>'29-10-2023-7 - Vstupní ch...'!F36</f>
        <v>0</v>
      </c>
      <c r="BD102" s="109">
        <f>'29-10-2023-7 - Vstupní ch...'!F37</f>
        <v>0</v>
      </c>
      <c r="BE102" s="7"/>
      <c r="BT102" s="110" t="s">
        <v>79</v>
      </c>
      <c r="BV102" s="110" t="s">
        <v>75</v>
      </c>
      <c r="BW102" s="110" t="s">
        <v>102</v>
      </c>
      <c r="BX102" s="110" t="s">
        <v>4</v>
      </c>
      <c r="CL102" s="110" t="s">
        <v>1</v>
      </c>
      <c r="CM102" s="110" t="s">
        <v>84</v>
      </c>
    </row>
    <row r="103" spans="1:91" s="7" customFormat="1" ht="24.75" customHeight="1">
      <c r="A103" s="99" t="s">
        <v>77</v>
      </c>
      <c r="B103" s="100"/>
      <c r="C103" s="101"/>
      <c r="D103" s="102" t="s">
        <v>103</v>
      </c>
      <c r="E103" s="102"/>
      <c r="F103" s="102"/>
      <c r="G103" s="102"/>
      <c r="H103" s="102"/>
      <c r="I103" s="103"/>
      <c r="J103" s="102" t="s">
        <v>104</v>
      </c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4">
        <f>'29-10-2023-8 - Sociální z...'!J30</f>
        <v>0</v>
      </c>
      <c r="AH103" s="103"/>
      <c r="AI103" s="103"/>
      <c r="AJ103" s="103"/>
      <c r="AK103" s="103"/>
      <c r="AL103" s="103"/>
      <c r="AM103" s="103"/>
      <c r="AN103" s="104">
        <f>SUM(AG103,AT103)</f>
        <v>0</v>
      </c>
      <c r="AO103" s="103"/>
      <c r="AP103" s="103"/>
      <c r="AQ103" s="105" t="s">
        <v>78</v>
      </c>
      <c r="AR103" s="100"/>
      <c r="AS103" s="111">
        <v>0</v>
      </c>
      <c r="AT103" s="112">
        <f>ROUND(SUM(AV103:AW103),2)</f>
        <v>0</v>
      </c>
      <c r="AU103" s="113">
        <f>'29-10-2023-8 - Sociální z...'!P125</f>
        <v>0</v>
      </c>
      <c r="AV103" s="112">
        <f>'29-10-2023-8 - Sociální z...'!J33</f>
        <v>0</v>
      </c>
      <c r="AW103" s="112">
        <f>'29-10-2023-8 - Sociální z...'!J34</f>
        <v>0</v>
      </c>
      <c r="AX103" s="112">
        <f>'29-10-2023-8 - Sociální z...'!J35</f>
        <v>0</v>
      </c>
      <c r="AY103" s="112">
        <f>'29-10-2023-8 - Sociální z...'!J36</f>
        <v>0</v>
      </c>
      <c r="AZ103" s="112">
        <f>'29-10-2023-8 - Sociální z...'!F33</f>
        <v>0</v>
      </c>
      <c r="BA103" s="112">
        <f>'29-10-2023-8 - Sociální z...'!F34</f>
        <v>0</v>
      </c>
      <c r="BB103" s="112">
        <f>'29-10-2023-8 - Sociální z...'!F35</f>
        <v>0</v>
      </c>
      <c r="BC103" s="112">
        <f>'29-10-2023-8 - Sociální z...'!F36</f>
        <v>0</v>
      </c>
      <c r="BD103" s="114">
        <f>'29-10-2023-8 - Sociální z...'!F37</f>
        <v>0</v>
      </c>
      <c r="BE103" s="7"/>
      <c r="BT103" s="110" t="s">
        <v>79</v>
      </c>
      <c r="BV103" s="110" t="s">
        <v>75</v>
      </c>
      <c r="BW103" s="110" t="s">
        <v>105</v>
      </c>
      <c r="BX103" s="110" t="s">
        <v>4</v>
      </c>
      <c r="CL103" s="110" t="s">
        <v>1</v>
      </c>
      <c r="CM103" s="110" t="s">
        <v>84</v>
      </c>
    </row>
    <row r="104" spans="1:57" s="2" customFormat="1" ht="30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5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35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</sheetData>
  <mergeCells count="7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29-10-2023 - HNsP - autod...'!C2" display="/"/>
    <hyperlink ref="A96" location="'29-10-2023-1 - Denní míst...'!C2" display="/"/>
    <hyperlink ref="A97" location="'29-10-2023-2 - Chodba s k...'!C2" display="/"/>
    <hyperlink ref="A98" location="'29-10-2023-3 - Denní míst...'!C2" display="/"/>
    <hyperlink ref="A99" location="'29-10-2023-4 - Denní míst...'!C2" display="/"/>
    <hyperlink ref="A100" location="'29-10-2023-5 - Chodba pře...'!C2" display="/"/>
    <hyperlink ref="A101" location="'29-10-2023-6 - Sklad léků'!C2" display="/"/>
    <hyperlink ref="A102" location="'29-10-2023-7 - Vstupní ch...'!C2" display="/"/>
    <hyperlink ref="A103" location="'29-10-2023-8 - Sociální 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105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106</v>
      </c>
      <c r="L4" s="18"/>
      <c r="M4" s="115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8" t="s">
        <v>16</v>
      </c>
      <c r="L6" s="18"/>
    </row>
    <row r="7" spans="2:12" s="1" customFormat="1" ht="16.5" customHeight="1" hidden="1">
      <c r="B7" s="18"/>
      <c r="E7" s="184" t="str">
        <f>'Rekapitulace zakázky'!K6</f>
        <v>HNsP - autodoprava</v>
      </c>
      <c r="F7" s="28"/>
      <c r="G7" s="28"/>
      <c r="H7" s="28"/>
      <c r="L7" s="18"/>
    </row>
    <row r="8" spans="1:31" s="2" customFormat="1" ht="12" customHeight="1" hidden="1">
      <c r="A8" s="34"/>
      <c r="B8" s="35"/>
      <c r="C8" s="34"/>
      <c r="D8" s="28" t="s">
        <v>161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5"/>
      <c r="C9" s="34"/>
      <c r="D9" s="34"/>
      <c r="E9" s="63" t="s">
        <v>754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zakázky'!AN8</f>
        <v>28. 10. 2023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zakázky'!AN10="","",'Rekapitulace zakázky'!AN10)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5"/>
      <c r="C15" s="34"/>
      <c r="D15" s="34"/>
      <c r="E15" s="23" t="str">
        <f>IF('Rekapitulace zakázky'!E11="","",'Rekapitulace zakázky'!E11)</f>
        <v xml:space="preserve"> </v>
      </c>
      <c r="F15" s="34"/>
      <c r="G15" s="34"/>
      <c r="H15" s="34"/>
      <c r="I15" s="28" t="s">
        <v>27</v>
      </c>
      <c r="J15" s="23" t="str">
        <f>IF('Rekapitulace zakázky'!AN11="","",'Rekapitulace zakázky'!AN11)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5"/>
      <c r="C17" s="34"/>
      <c r="D17" s="28" t="s">
        <v>28</v>
      </c>
      <c r="E17" s="34"/>
      <c r="F17" s="34"/>
      <c r="G17" s="34"/>
      <c r="H17" s="34"/>
      <c r="I17" s="28" t="s">
        <v>25</v>
      </c>
      <c r="J17" s="29" t="str">
        <f>'Rekapitulace zakázky'!AN13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5"/>
      <c r="C18" s="34"/>
      <c r="D18" s="34"/>
      <c r="E18" s="29" t="str">
        <f>'Rekapitulace zakázky'!E14</f>
        <v>Vyplň údaj</v>
      </c>
      <c r="F18" s="23"/>
      <c r="G18" s="23"/>
      <c r="H18" s="23"/>
      <c r="I18" s="28" t="s">
        <v>27</v>
      </c>
      <c r="J18" s="29" t="str">
        <f>'Rekapitulace zakázky'!AN14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25</v>
      </c>
      <c r="J20" s="23" t="str">
        <f>IF('Rekapitulace zakázky'!AN16="","",'Rekapitulace zakázky'!AN16)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5"/>
      <c r="C21" s="34"/>
      <c r="D21" s="34"/>
      <c r="E21" s="23" t="str">
        <f>IF('Rekapitulace zakázky'!E17="","",'Rekapitulace zakázky'!E17)</f>
        <v xml:space="preserve"> </v>
      </c>
      <c r="F21" s="34"/>
      <c r="G21" s="34"/>
      <c r="H21" s="34"/>
      <c r="I21" s="28" t="s">
        <v>27</v>
      </c>
      <c r="J21" s="23" t="str">
        <f>IF('Rekapitulace zakázky'!AN17="","",'Rekapitulace zakázky'!AN17)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zakázky'!AN19="","",'Rekapitulace zakázky'!AN19)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5"/>
      <c r="C24" s="34"/>
      <c r="D24" s="34"/>
      <c r="E24" s="23" t="str">
        <f>IF('Rekapitulace zakázky'!E20="","",'Rekapitulace zakázky'!E20)</f>
        <v xml:space="preserve"> </v>
      </c>
      <c r="F24" s="34"/>
      <c r="G24" s="34"/>
      <c r="H24" s="34"/>
      <c r="I24" s="28" t="s">
        <v>27</v>
      </c>
      <c r="J24" s="23" t="str">
        <f>IF('Rekapitulace zakázky'!AN20="","",'Rekapitulace zakázky'!AN20)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6"/>
      <c r="B27" s="117"/>
      <c r="C27" s="116"/>
      <c r="D27" s="116"/>
      <c r="E27" s="32" t="s">
        <v>1</v>
      </c>
      <c r="F27" s="32"/>
      <c r="G27" s="32"/>
      <c r="H27" s="3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35"/>
      <c r="C30" s="34"/>
      <c r="D30" s="119" t="s">
        <v>34</v>
      </c>
      <c r="E30" s="34"/>
      <c r="F30" s="34"/>
      <c r="G30" s="34"/>
      <c r="H30" s="34"/>
      <c r="I30" s="34"/>
      <c r="J30" s="92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120" t="s">
        <v>38</v>
      </c>
      <c r="E33" s="28" t="s">
        <v>39</v>
      </c>
      <c r="F33" s="121">
        <f>ROUND((SUM(BE125:BE159)),2)</f>
        <v>0</v>
      </c>
      <c r="G33" s="34"/>
      <c r="H33" s="34"/>
      <c r="I33" s="122">
        <v>0.21</v>
      </c>
      <c r="J33" s="121">
        <f>ROUND(((SUM(BE125:BE159))*I33),2)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40</v>
      </c>
      <c r="F34" s="121">
        <f>ROUND((SUM(BF125:BF159)),2)</f>
        <v>0</v>
      </c>
      <c r="G34" s="34"/>
      <c r="H34" s="34"/>
      <c r="I34" s="122">
        <v>0.15</v>
      </c>
      <c r="J34" s="121">
        <f>ROUND(((SUM(BF125:BF159))*I34),2)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41</v>
      </c>
      <c r="F35" s="121">
        <f>ROUND((SUM(BG125:BG159)),2)</f>
        <v>0</v>
      </c>
      <c r="G35" s="34"/>
      <c r="H35" s="34"/>
      <c r="I35" s="122">
        <v>0.21</v>
      </c>
      <c r="J35" s="12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42</v>
      </c>
      <c r="F36" s="121">
        <f>ROUND((SUM(BH125:BH159)),2)</f>
        <v>0</v>
      </c>
      <c r="G36" s="34"/>
      <c r="H36" s="34"/>
      <c r="I36" s="122">
        <v>0.15</v>
      </c>
      <c r="J36" s="12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43</v>
      </c>
      <c r="F37" s="121">
        <f>ROUND((SUM(BI125:BI159)),2)</f>
        <v>0</v>
      </c>
      <c r="G37" s="34"/>
      <c r="H37" s="34"/>
      <c r="I37" s="122">
        <v>0</v>
      </c>
      <c r="J37" s="12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35"/>
      <c r="C39" s="123"/>
      <c r="D39" s="124" t="s">
        <v>44</v>
      </c>
      <c r="E39" s="77"/>
      <c r="F39" s="77"/>
      <c r="G39" s="125" t="s">
        <v>45</v>
      </c>
      <c r="H39" s="126" t="s">
        <v>46</v>
      </c>
      <c r="I39" s="77"/>
      <c r="J39" s="127">
        <f>SUM(J30:J37)</f>
        <v>0</v>
      </c>
      <c r="K39" s="12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 hidden="1">
      <c r="B41" s="18"/>
      <c r="L41" s="18"/>
    </row>
    <row r="42" spans="2:12" s="1" customFormat="1" ht="14.4" customHeight="1" hidden="1">
      <c r="B42" s="18"/>
      <c r="L42" s="18"/>
    </row>
    <row r="43" spans="2:12" s="1" customFormat="1" ht="14.4" customHeight="1" hidden="1">
      <c r="B43" s="18"/>
      <c r="L43" s="18"/>
    </row>
    <row r="44" spans="2:12" s="1" customFormat="1" ht="14.4" customHeight="1" hidden="1">
      <c r="B44" s="18"/>
      <c r="L44" s="18"/>
    </row>
    <row r="45" spans="2:12" s="1" customFormat="1" ht="14.4" customHeight="1" hidden="1">
      <c r="B45" s="18"/>
      <c r="L45" s="18"/>
    </row>
    <row r="46" spans="2:12" s="1" customFormat="1" ht="14.4" customHeight="1" hidden="1">
      <c r="B46" s="18"/>
      <c r="L46" s="18"/>
    </row>
    <row r="47" spans="2:12" s="1" customFormat="1" ht="14.4" customHeight="1" hidden="1">
      <c r="B47" s="18"/>
      <c r="L47" s="18"/>
    </row>
    <row r="48" spans="2:12" s="1" customFormat="1" ht="14.4" customHeight="1" hidden="1">
      <c r="B48" s="18"/>
      <c r="L48" s="18"/>
    </row>
    <row r="49" spans="2:12" s="1" customFormat="1" ht="14.4" customHeight="1" hidden="1">
      <c r="B49" s="18"/>
      <c r="L49" s="18"/>
    </row>
    <row r="50" spans="2:12" s="2" customFormat="1" ht="14.4" customHeight="1" hidden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1:31" s="2" customFormat="1" ht="12" hidden="1">
      <c r="A61" s="34"/>
      <c r="B61" s="35"/>
      <c r="C61" s="34"/>
      <c r="D61" s="54" t="s">
        <v>49</v>
      </c>
      <c r="E61" s="37"/>
      <c r="F61" s="129" t="s">
        <v>50</v>
      </c>
      <c r="G61" s="54" t="s">
        <v>49</v>
      </c>
      <c r="H61" s="37"/>
      <c r="I61" s="37"/>
      <c r="J61" s="130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1:31" s="2" customFormat="1" ht="12" hidden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1:31" s="2" customFormat="1" ht="12" hidden="1">
      <c r="A76" s="34"/>
      <c r="B76" s="35"/>
      <c r="C76" s="34"/>
      <c r="D76" s="54" t="s">
        <v>49</v>
      </c>
      <c r="E76" s="37"/>
      <c r="F76" s="129" t="s">
        <v>50</v>
      </c>
      <c r="G76" s="54" t="s">
        <v>49</v>
      </c>
      <c r="H76" s="37"/>
      <c r="I76" s="37"/>
      <c r="J76" s="130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107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84" t="str">
        <f>E7</f>
        <v>HNsP - autodoprava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161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29-10-2023-8 - Sociální zařízení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>Bílina</v>
      </c>
      <c r="G89" s="34"/>
      <c r="H89" s="34"/>
      <c r="I89" s="28" t="s">
        <v>22</v>
      </c>
      <c r="J89" s="65" t="str">
        <f>IF(J12="","",J12)</f>
        <v>28. 10. 2023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30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28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1" t="s">
        <v>108</v>
      </c>
      <c r="D94" s="123"/>
      <c r="E94" s="123"/>
      <c r="F94" s="123"/>
      <c r="G94" s="123"/>
      <c r="H94" s="123"/>
      <c r="I94" s="123"/>
      <c r="J94" s="132" t="s">
        <v>109</v>
      </c>
      <c r="K94" s="12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3" t="s">
        <v>110</v>
      </c>
      <c r="D96" s="34"/>
      <c r="E96" s="34"/>
      <c r="F96" s="34"/>
      <c r="G96" s="34"/>
      <c r="H96" s="34"/>
      <c r="I96" s="34"/>
      <c r="J96" s="92">
        <f>J125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111</v>
      </c>
    </row>
    <row r="97" spans="1:31" s="9" customFormat="1" ht="24.95" customHeight="1">
      <c r="A97" s="9"/>
      <c r="B97" s="134"/>
      <c r="C97" s="9"/>
      <c r="D97" s="135" t="s">
        <v>163</v>
      </c>
      <c r="E97" s="136"/>
      <c r="F97" s="136"/>
      <c r="G97" s="136"/>
      <c r="H97" s="136"/>
      <c r="I97" s="136"/>
      <c r="J97" s="137">
        <f>J126</f>
        <v>0</v>
      </c>
      <c r="K97" s="9"/>
      <c r="L97" s="13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8"/>
      <c r="C98" s="10"/>
      <c r="D98" s="139" t="s">
        <v>164</v>
      </c>
      <c r="E98" s="140"/>
      <c r="F98" s="140"/>
      <c r="G98" s="140"/>
      <c r="H98" s="140"/>
      <c r="I98" s="140"/>
      <c r="J98" s="141">
        <f>J127</f>
        <v>0</v>
      </c>
      <c r="K98" s="10"/>
      <c r="L98" s="13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34"/>
      <c r="C99" s="9"/>
      <c r="D99" s="135" t="s">
        <v>165</v>
      </c>
      <c r="E99" s="136"/>
      <c r="F99" s="136"/>
      <c r="G99" s="136"/>
      <c r="H99" s="136"/>
      <c r="I99" s="136"/>
      <c r="J99" s="137">
        <f>J130</f>
        <v>0</v>
      </c>
      <c r="K99" s="9"/>
      <c r="L99" s="13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38"/>
      <c r="C100" s="10"/>
      <c r="D100" s="139" t="s">
        <v>755</v>
      </c>
      <c r="E100" s="140"/>
      <c r="F100" s="140"/>
      <c r="G100" s="140"/>
      <c r="H100" s="140"/>
      <c r="I100" s="140"/>
      <c r="J100" s="141">
        <f>J131</f>
        <v>0</v>
      </c>
      <c r="K100" s="10"/>
      <c r="L100" s="13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8"/>
      <c r="C101" s="10"/>
      <c r="D101" s="139" t="s">
        <v>166</v>
      </c>
      <c r="E101" s="140"/>
      <c r="F101" s="140"/>
      <c r="G101" s="140"/>
      <c r="H101" s="140"/>
      <c r="I101" s="140"/>
      <c r="J101" s="141">
        <f>J133</f>
        <v>0</v>
      </c>
      <c r="K101" s="10"/>
      <c r="L101" s="13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38"/>
      <c r="C102" s="10"/>
      <c r="D102" s="139" t="s">
        <v>167</v>
      </c>
      <c r="E102" s="140"/>
      <c r="F102" s="140"/>
      <c r="G102" s="140"/>
      <c r="H102" s="140"/>
      <c r="I102" s="140"/>
      <c r="J102" s="141">
        <f>J139</f>
        <v>0</v>
      </c>
      <c r="K102" s="10"/>
      <c r="L102" s="13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38"/>
      <c r="C103" s="10"/>
      <c r="D103" s="139" t="s">
        <v>168</v>
      </c>
      <c r="E103" s="140"/>
      <c r="F103" s="140"/>
      <c r="G103" s="140"/>
      <c r="H103" s="140"/>
      <c r="I103" s="140"/>
      <c r="J103" s="141">
        <f>J144</f>
        <v>0</v>
      </c>
      <c r="K103" s="10"/>
      <c r="L103" s="13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34"/>
      <c r="C104" s="9"/>
      <c r="D104" s="135" t="s">
        <v>112</v>
      </c>
      <c r="E104" s="136"/>
      <c r="F104" s="136"/>
      <c r="G104" s="136"/>
      <c r="H104" s="136"/>
      <c r="I104" s="136"/>
      <c r="J104" s="137">
        <f>J152</f>
        <v>0</v>
      </c>
      <c r="K104" s="9"/>
      <c r="L104" s="13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38"/>
      <c r="C105" s="10"/>
      <c r="D105" s="139" t="s">
        <v>169</v>
      </c>
      <c r="E105" s="140"/>
      <c r="F105" s="140"/>
      <c r="G105" s="140"/>
      <c r="H105" s="140"/>
      <c r="I105" s="140"/>
      <c r="J105" s="141">
        <f>J153</f>
        <v>0</v>
      </c>
      <c r="K105" s="10"/>
      <c r="L105" s="13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19" t="s">
        <v>117</v>
      </c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8" t="s">
        <v>16</v>
      </c>
      <c r="D114" s="34"/>
      <c r="E114" s="34"/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4"/>
      <c r="D115" s="34"/>
      <c r="E115" s="184" t="str">
        <f>E7</f>
        <v>HNsP - autodoprava</v>
      </c>
      <c r="F115" s="28"/>
      <c r="G115" s="28"/>
      <c r="H115" s="28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161</v>
      </c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4"/>
      <c r="D117" s="34"/>
      <c r="E117" s="63" t="str">
        <f>E9</f>
        <v>29-10-2023-8 - Sociální zařízení</v>
      </c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8" t="s">
        <v>20</v>
      </c>
      <c r="D119" s="34"/>
      <c r="E119" s="34"/>
      <c r="F119" s="23" t="str">
        <f>F12</f>
        <v>Bílina</v>
      </c>
      <c r="G119" s="34"/>
      <c r="H119" s="34"/>
      <c r="I119" s="28" t="s">
        <v>22</v>
      </c>
      <c r="J119" s="65" t="str">
        <f>IF(J12="","",J12)</f>
        <v>28. 10. 2023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24</v>
      </c>
      <c r="D121" s="34"/>
      <c r="E121" s="34"/>
      <c r="F121" s="23" t="str">
        <f>E15</f>
        <v xml:space="preserve"> </v>
      </c>
      <c r="G121" s="34"/>
      <c r="H121" s="34"/>
      <c r="I121" s="28" t="s">
        <v>30</v>
      </c>
      <c r="J121" s="32" t="str">
        <f>E21</f>
        <v xml:space="preserve"> 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8" t="s">
        <v>28</v>
      </c>
      <c r="D122" s="34"/>
      <c r="E122" s="34"/>
      <c r="F122" s="23" t="str">
        <f>IF(E18="","",E18)</f>
        <v>Vyplň údaj</v>
      </c>
      <c r="G122" s="34"/>
      <c r="H122" s="34"/>
      <c r="I122" s="28" t="s">
        <v>32</v>
      </c>
      <c r="J122" s="32" t="str">
        <f>E24</f>
        <v xml:space="preserve"> 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42"/>
      <c r="B124" s="143"/>
      <c r="C124" s="144" t="s">
        <v>118</v>
      </c>
      <c r="D124" s="145" t="s">
        <v>59</v>
      </c>
      <c r="E124" s="145" t="s">
        <v>55</v>
      </c>
      <c r="F124" s="145" t="s">
        <v>56</v>
      </c>
      <c r="G124" s="145" t="s">
        <v>119</v>
      </c>
      <c r="H124" s="145" t="s">
        <v>120</v>
      </c>
      <c r="I124" s="145" t="s">
        <v>121</v>
      </c>
      <c r="J124" s="145" t="s">
        <v>109</v>
      </c>
      <c r="K124" s="146" t="s">
        <v>122</v>
      </c>
      <c r="L124" s="147"/>
      <c r="M124" s="82" t="s">
        <v>1</v>
      </c>
      <c r="N124" s="83" t="s">
        <v>38</v>
      </c>
      <c r="O124" s="83" t="s">
        <v>123</v>
      </c>
      <c r="P124" s="83" t="s">
        <v>124</v>
      </c>
      <c r="Q124" s="83" t="s">
        <v>125</v>
      </c>
      <c r="R124" s="83" t="s">
        <v>126</v>
      </c>
      <c r="S124" s="83" t="s">
        <v>127</v>
      </c>
      <c r="T124" s="84" t="s">
        <v>128</v>
      </c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</row>
    <row r="125" spans="1:63" s="2" customFormat="1" ht="22.8" customHeight="1">
      <c r="A125" s="34"/>
      <c r="B125" s="35"/>
      <c r="C125" s="89" t="s">
        <v>129</v>
      </c>
      <c r="D125" s="34"/>
      <c r="E125" s="34"/>
      <c r="F125" s="34"/>
      <c r="G125" s="34"/>
      <c r="H125" s="34"/>
      <c r="I125" s="34"/>
      <c r="J125" s="148">
        <f>BK125</f>
        <v>0</v>
      </c>
      <c r="K125" s="34"/>
      <c r="L125" s="35"/>
      <c r="M125" s="85"/>
      <c r="N125" s="69"/>
      <c r="O125" s="86"/>
      <c r="P125" s="149">
        <f>P126+P130+P152</f>
        <v>0</v>
      </c>
      <c r="Q125" s="86"/>
      <c r="R125" s="149">
        <f>R126+R130+R152</f>
        <v>0.25914728</v>
      </c>
      <c r="S125" s="86"/>
      <c r="T125" s="150">
        <f>T126+T130+T152</f>
        <v>0.0055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73</v>
      </c>
      <c r="AU125" s="15" t="s">
        <v>111</v>
      </c>
      <c r="BK125" s="151">
        <f>BK126+BK130+BK152</f>
        <v>0</v>
      </c>
    </row>
    <row r="126" spans="1:63" s="12" customFormat="1" ht="25.9" customHeight="1">
      <c r="A126" s="12"/>
      <c r="B126" s="152"/>
      <c r="C126" s="12"/>
      <c r="D126" s="153" t="s">
        <v>73</v>
      </c>
      <c r="E126" s="154" t="s">
        <v>170</v>
      </c>
      <c r="F126" s="154" t="s">
        <v>171</v>
      </c>
      <c r="G126" s="12"/>
      <c r="H126" s="12"/>
      <c r="I126" s="155"/>
      <c r="J126" s="156">
        <f>BK126</f>
        <v>0</v>
      </c>
      <c r="K126" s="12"/>
      <c r="L126" s="152"/>
      <c r="M126" s="157"/>
      <c r="N126" s="158"/>
      <c r="O126" s="158"/>
      <c r="P126" s="159">
        <f>P127</f>
        <v>0</v>
      </c>
      <c r="Q126" s="158"/>
      <c r="R126" s="159">
        <f>R127</f>
        <v>0.00104824</v>
      </c>
      <c r="S126" s="158"/>
      <c r="T126" s="160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3" t="s">
        <v>79</v>
      </c>
      <c r="AT126" s="161" t="s">
        <v>73</v>
      </c>
      <c r="AU126" s="161" t="s">
        <v>74</v>
      </c>
      <c r="AY126" s="153" t="s">
        <v>133</v>
      </c>
      <c r="BK126" s="162">
        <f>BK127</f>
        <v>0</v>
      </c>
    </row>
    <row r="127" spans="1:63" s="12" customFormat="1" ht="22.8" customHeight="1">
      <c r="A127" s="12"/>
      <c r="B127" s="152"/>
      <c r="C127" s="12"/>
      <c r="D127" s="153" t="s">
        <v>73</v>
      </c>
      <c r="E127" s="163" t="s">
        <v>172</v>
      </c>
      <c r="F127" s="163" t="s">
        <v>173</v>
      </c>
      <c r="G127" s="12"/>
      <c r="H127" s="12"/>
      <c r="I127" s="155"/>
      <c r="J127" s="164">
        <f>BK127</f>
        <v>0</v>
      </c>
      <c r="K127" s="12"/>
      <c r="L127" s="152"/>
      <c r="M127" s="157"/>
      <c r="N127" s="158"/>
      <c r="O127" s="158"/>
      <c r="P127" s="159">
        <f>SUM(P128:P129)</f>
        <v>0</v>
      </c>
      <c r="Q127" s="158"/>
      <c r="R127" s="159">
        <f>SUM(R128:R129)</f>
        <v>0.00104824</v>
      </c>
      <c r="S127" s="158"/>
      <c r="T127" s="160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3" t="s">
        <v>79</v>
      </c>
      <c r="AT127" s="161" t="s">
        <v>73</v>
      </c>
      <c r="AU127" s="161" t="s">
        <v>79</v>
      </c>
      <c r="AY127" s="153" t="s">
        <v>133</v>
      </c>
      <c r="BK127" s="162">
        <f>SUM(BK128:BK129)</f>
        <v>0</v>
      </c>
    </row>
    <row r="128" spans="1:65" s="2" customFormat="1" ht="33" customHeight="1">
      <c r="A128" s="34"/>
      <c r="B128" s="165"/>
      <c r="C128" s="166" t="s">
        <v>79</v>
      </c>
      <c r="D128" s="166" t="s">
        <v>136</v>
      </c>
      <c r="E128" s="167" t="s">
        <v>285</v>
      </c>
      <c r="F128" s="168" t="s">
        <v>286</v>
      </c>
      <c r="G128" s="169" t="s">
        <v>176</v>
      </c>
      <c r="H128" s="170">
        <v>4.956</v>
      </c>
      <c r="I128" s="171"/>
      <c r="J128" s="172">
        <f>ROUND(I128*H128,2)</f>
        <v>0</v>
      </c>
      <c r="K128" s="168" t="s">
        <v>140</v>
      </c>
      <c r="L128" s="35"/>
      <c r="M128" s="173" t="s">
        <v>1</v>
      </c>
      <c r="N128" s="174" t="s">
        <v>39</v>
      </c>
      <c r="O128" s="73"/>
      <c r="P128" s="175">
        <f>O128*H128</f>
        <v>0</v>
      </c>
      <c r="Q128" s="175">
        <v>0.00013</v>
      </c>
      <c r="R128" s="175">
        <f>Q128*H128</f>
        <v>0.00064428</v>
      </c>
      <c r="S128" s="175">
        <v>0</v>
      </c>
      <c r="T128" s="17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7" t="s">
        <v>157</v>
      </c>
      <c r="AT128" s="177" t="s">
        <v>136</v>
      </c>
      <c r="AU128" s="177" t="s">
        <v>84</v>
      </c>
      <c r="AY128" s="15" t="s">
        <v>133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15" t="s">
        <v>79</v>
      </c>
      <c r="BK128" s="178">
        <f>ROUND(I128*H128,2)</f>
        <v>0</v>
      </c>
      <c r="BL128" s="15" t="s">
        <v>157</v>
      </c>
      <c r="BM128" s="177" t="s">
        <v>756</v>
      </c>
    </row>
    <row r="129" spans="1:65" s="2" customFormat="1" ht="24.15" customHeight="1">
      <c r="A129" s="34"/>
      <c r="B129" s="165"/>
      <c r="C129" s="166" t="s">
        <v>84</v>
      </c>
      <c r="D129" s="166" t="s">
        <v>136</v>
      </c>
      <c r="E129" s="167" t="s">
        <v>174</v>
      </c>
      <c r="F129" s="168" t="s">
        <v>175</v>
      </c>
      <c r="G129" s="169" t="s">
        <v>176</v>
      </c>
      <c r="H129" s="170">
        <v>10.099</v>
      </c>
      <c r="I129" s="171"/>
      <c r="J129" s="172">
        <f>ROUND(I129*H129,2)</f>
        <v>0</v>
      </c>
      <c r="K129" s="168" t="s">
        <v>140</v>
      </c>
      <c r="L129" s="35"/>
      <c r="M129" s="173" t="s">
        <v>1</v>
      </c>
      <c r="N129" s="174" t="s">
        <v>39</v>
      </c>
      <c r="O129" s="73"/>
      <c r="P129" s="175">
        <f>O129*H129</f>
        <v>0</v>
      </c>
      <c r="Q129" s="175">
        <v>4E-05</v>
      </c>
      <c r="R129" s="175">
        <f>Q129*H129</f>
        <v>0.00040396000000000003</v>
      </c>
      <c r="S129" s="175">
        <v>0</v>
      </c>
      <c r="T129" s="17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7" t="s">
        <v>157</v>
      </c>
      <c r="AT129" s="177" t="s">
        <v>136</v>
      </c>
      <c r="AU129" s="177" t="s">
        <v>84</v>
      </c>
      <c r="AY129" s="15" t="s">
        <v>133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5" t="s">
        <v>79</v>
      </c>
      <c r="BK129" s="178">
        <f>ROUND(I129*H129,2)</f>
        <v>0</v>
      </c>
      <c r="BL129" s="15" t="s">
        <v>157</v>
      </c>
      <c r="BM129" s="177" t="s">
        <v>757</v>
      </c>
    </row>
    <row r="130" spans="1:63" s="12" customFormat="1" ht="25.9" customHeight="1">
      <c r="A130" s="12"/>
      <c r="B130" s="152"/>
      <c r="C130" s="12"/>
      <c r="D130" s="153" t="s">
        <v>73</v>
      </c>
      <c r="E130" s="154" t="s">
        <v>178</v>
      </c>
      <c r="F130" s="154" t="s">
        <v>179</v>
      </c>
      <c r="G130" s="12"/>
      <c r="H130" s="12"/>
      <c r="I130" s="155"/>
      <c r="J130" s="156">
        <f>BK130</f>
        <v>0</v>
      </c>
      <c r="K130" s="12"/>
      <c r="L130" s="152"/>
      <c r="M130" s="157"/>
      <c r="N130" s="158"/>
      <c r="O130" s="158"/>
      <c r="P130" s="159">
        <f>P131+P133+P139+P144</f>
        <v>0</v>
      </c>
      <c r="Q130" s="158"/>
      <c r="R130" s="159">
        <f>R131+R133+R139+R144</f>
        <v>0.25809904</v>
      </c>
      <c r="S130" s="158"/>
      <c r="T130" s="160">
        <f>T131+T133+T139+T144</f>
        <v>0.0055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3" t="s">
        <v>84</v>
      </c>
      <c r="AT130" s="161" t="s">
        <v>73</v>
      </c>
      <c r="AU130" s="161" t="s">
        <v>74</v>
      </c>
      <c r="AY130" s="153" t="s">
        <v>133</v>
      </c>
      <c r="BK130" s="162">
        <f>BK131+BK133+BK139+BK144</f>
        <v>0</v>
      </c>
    </row>
    <row r="131" spans="1:63" s="12" customFormat="1" ht="22.8" customHeight="1">
      <c r="A131" s="12"/>
      <c r="B131" s="152"/>
      <c r="C131" s="12"/>
      <c r="D131" s="153" t="s">
        <v>73</v>
      </c>
      <c r="E131" s="163" t="s">
        <v>758</v>
      </c>
      <c r="F131" s="163" t="s">
        <v>759</v>
      </c>
      <c r="G131" s="12"/>
      <c r="H131" s="12"/>
      <c r="I131" s="155"/>
      <c r="J131" s="164">
        <f>BK131</f>
        <v>0</v>
      </c>
      <c r="K131" s="12"/>
      <c r="L131" s="152"/>
      <c r="M131" s="157"/>
      <c r="N131" s="158"/>
      <c r="O131" s="158"/>
      <c r="P131" s="159">
        <f>P132</f>
        <v>0</v>
      </c>
      <c r="Q131" s="158"/>
      <c r="R131" s="159">
        <f>R132</f>
        <v>0.021307</v>
      </c>
      <c r="S131" s="158"/>
      <c r="T131" s="16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3" t="s">
        <v>84</v>
      </c>
      <c r="AT131" s="161" t="s">
        <v>73</v>
      </c>
      <c r="AU131" s="161" t="s">
        <v>79</v>
      </c>
      <c r="AY131" s="153" t="s">
        <v>133</v>
      </c>
      <c r="BK131" s="162">
        <f>BK132</f>
        <v>0</v>
      </c>
    </row>
    <row r="132" spans="1:65" s="2" customFormat="1" ht="33" customHeight="1">
      <c r="A132" s="34"/>
      <c r="B132" s="165"/>
      <c r="C132" s="166" t="s">
        <v>132</v>
      </c>
      <c r="D132" s="166" t="s">
        <v>136</v>
      </c>
      <c r="E132" s="167" t="s">
        <v>760</v>
      </c>
      <c r="F132" s="168" t="s">
        <v>761</v>
      </c>
      <c r="G132" s="169" t="s">
        <v>762</v>
      </c>
      <c r="H132" s="170">
        <v>1.1</v>
      </c>
      <c r="I132" s="171"/>
      <c r="J132" s="172">
        <f>ROUND(I132*H132,2)</f>
        <v>0</v>
      </c>
      <c r="K132" s="168" t="s">
        <v>140</v>
      </c>
      <c r="L132" s="35"/>
      <c r="M132" s="173" t="s">
        <v>1</v>
      </c>
      <c r="N132" s="174" t="s">
        <v>39</v>
      </c>
      <c r="O132" s="73"/>
      <c r="P132" s="175">
        <f>O132*H132</f>
        <v>0</v>
      </c>
      <c r="Q132" s="175">
        <v>0.01937</v>
      </c>
      <c r="R132" s="175">
        <f>Q132*H132</f>
        <v>0.021307</v>
      </c>
      <c r="S132" s="175">
        <v>0</v>
      </c>
      <c r="T132" s="17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7" t="s">
        <v>185</v>
      </c>
      <c r="AT132" s="177" t="s">
        <v>136</v>
      </c>
      <c r="AU132" s="177" t="s">
        <v>84</v>
      </c>
      <c r="AY132" s="15" t="s">
        <v>133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5" t="s">
        <v>79</v>
      </c>
      <c r="BK132" s="178">
        <f>ROUND(I132*H132,2)</f>
        <v>0</v>
      </c>
      <c r="BL132" s="15" t="s">
        <v>185</v>
      </c>
      <c r="BM132" s="177" t="s">
        <v>763</v>
      </c>
    </row>
    <row r="133" spans="1:63" s="12" customFormat="1" ht="22.8" customHeight="1">
      <c r="A133" s="12"/>
      <c r="B133" s="152"/>
      <c r="C133" s="12"/>
      <c r="D133" s="153" t="s">
        <v>73</v>
      </c>
      <c r="E133" s="163" t="s">
        <v>180</v>
      </c>
      <c r="F133" s="163" t="s">
        <v>181</v>
      </c>
      <c r="G133" s="12"/>
      <c r="H133" s="12"/>
      <c r="I133" s="155"/>
      <c r="J133" s="164">
        <f>BK133</f>
        <v>0</v>
      </c>
      <c r="K133" s="12"/>
      <c r="L133" s="152"/>
      <c r="M133" s="157"/>
      <c r="N133" s="158"/>
      <c r="O133" s="158"/>
      <c r="P133" s="159">
        <f>SUM(P134:P138)</f>
        <v>0</v>
      </c>
      <c r="Q133" s="158"/>
      <c r="R133" s="159">
        <f>SUM(R134:R138)</f>
        <v>0.21712520000000002</v>
      </c>
      <c r="S133" s="158"/>
      <c r="T133" s="160">
        <f>SUM(T134:T138)</f>
        <v>0.0055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3" t="s">
        <v>84</v>
      </c>
      <c r="AT133" s="161" t="s">
        <v>73</v>
      </c>
      <c r="AU133" s="161" t="s">
        <v>79</v>
      </c>
      <c r="AY133" s="153" t="s">
        <v>133</v>
      </c>
      <c r="BK133" s="162">
        <f>SUM(BK134:BK138)</f>
        <v>0</v>
      </c>
    </row>
    <row r="134" spans="1:65" s="2" customFormat="1" ht="24.15" customHeight="1">
      <c r="A134" s="34"/>
      <c r="B134" s="165"/>
      <c r="C134" s="166" t="s">
        <v>157</v>
      </c>
      <c r="D134" s="166" t="s">
        <v>136</v>
      </c>
      <c r="E134" s="167" t="s">
        <v>471</v>
      </c>
      <c r="F134" s="168" t="s">
        <v>472</v>
      </c>
      <c r="G134" s="169" t="s">
        <v>176</v>
      </c>
      <c r="H134" s="170">
        <v>7.59</v>
      </c>
      <c r="I134" s="171"/>
      <c r="J134" s="172">
        <f>ROUND(I134*H134,2)</f>
        <v>0</v>
      </c>
      <c r="K134" s="168" t="s">
        <v>1</v>
      </c>
      <c r="L134" s="35"/>
      <c r="M134" s="173" t="s">
        <v>1</v>
      </c>
      <c r="N134" s="174" t="s">
        <v>39</v>
      </c>
      <c r="O134" s="73"/>
      <c r="P134" s="175">
        <f>O134*H134</f>
        <v>0</v>
      </c>
      <c r="Q134" s="175">
        <v>0.0122</v>
      </c>
      <c r="R134" s="175">
        <f>Q134*H134</f>
        <v>0.092598</v>
      </c>
      <c r="S134" s="175">
        <v>0</v>
      </c>
      <c r="T134" s="17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7" t="s">
        <v>185</v>
      </c>
      <c r="AT134" s="177" t="s">
        <v>136</v>
      </c>
      <c r="AU134" s="177" t="s">
        <v>84</v>
      </c>
      <c r="AY134" s="15" t="s">
        <v>133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5" t="s">
        <v>79</v>
      </c>
      <c r="BK134" s="178">
        <f>ROUND(I134*H134,2)</f>
        <v>0</v>
      </c>
      <c r="BL134" s="15" t="s">
        <v>185</v>
      </c>
      <c r="BM134" s="177" t="s">
        <v>764</v>
      </c>
    </row>
    <row r="135" spans="1:65" s="2" customFormat="1" ht="24.15" customHeight="1">
      <c r="A135" s="34"/>
      <c r="B135" s="165"/>
      <c r="C135" s="166" t="s">
        <v>148</v>
      </c>
      <c r="D135" s="166" t="s">
        <v>136</v>
      </c>
      <c r="E135" s="167" t="s">
        <v>765</v>
      </c>
      <c r="F135" s="168" t="s">
        <v>766</v>
      </c>
      <c r="G135" s="169" t="s">
        <v>176</v>
      </c>
      <c r="H135" s="170">
        <v>7.59</v>
      </c>
      <c r="I135" s="171"/>
      <c r="J135" s="172">
        <f>ROUND(I135*H135,2)</f>
        <v>0</v>
      </c>
      <c r="K135" s="168" t="s">
        <v>140</v>
      </c>
      <c r="L135" s="35"/>
      <c r="M135" s="173" t="s">
        <v>1</v>
      </c>
      <c r="N135" s="174" t="s">
        <v>39</v>
      </c>
      <c r="O135" s="73"/>
      <c r="P135" s="175">
        <f>O135*H135</f>
        <v>0</v>
      </c>
      <c r="Q135" s="175">
        <v>0.01608</v>
      </c>
      <c r="R135" s="175">
        <f>Q135*H135</f>
        <v>0.12204720000000001</v>
      </c>
      <c r="S135" s="175">
        <v>0</v>
      </c>
      <c r="T135" s="17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7" t="s">
        <v>185</v>
      </c>
      <c r="AT135" s="177" t="s">
        <v>136</v>
      </c>
      <c r="AU135" s="177" t="s">
        <v>84</v>
      </c>
      <c r="AY135" s="15" t="s">
        <v>133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5" t="s">
        <v>79</v>
      </c>
      <c r="BK135" s="178">
        <f>ROUND(I135*H135,2)</f>
        <v>0</v>
      </c>
      <c r="BL135" s="15" t="s">
        <v>185</v>
      </c>
      <c r="BM135" s="177" t="s">
        <v>767</v>
      </c>
    </row>
    <row r="136" spans="1:65" s="2" customFormat="1" ht="24.15" customHeight="1">
      <c r="A136" s="34"/>
      <c r="B136" s="165"/>
      <c r="C136" s="166" t="s">
        <v>198</v>
      </c>
      <c r="D136" s="166" t="s">
        <v>136</v>
      </c>
      <c r="E136" s="167" t="s">
        <v>182</v>
      </c>
      <c r="F136" s="168" t="s">
        <v>183</v>
      </c>
      <c r="G136" s="169" t="s">
        <v>184</v>
      </c>
      <c r="H136" s="170">
        <v>1</v>
      </c>
      <c r="I136" s="171"/>
      <c r="J136" s="172">
        <f>ROUND(I136*H136,2)</f>
        <v>0</v>
      </c>
      <c r="K136" s="168" t="s">
        <v>140</v>
      </c>
      <c r="L136" s="35"/>
      <c r="M136" s="173" t="s">
        <v>1</v>
      </c>
      <c r="N136" s="174" t="s">
        <v>39</v>
      </c>
      <c r="O136" s="73"/>
      <c r="P136" s="175">
        <f>O136*H136</f>
        <v>0</v>
      </c>
      <c r="Q136" s="175">
        <v>0.00105</v>
      </c>
      <c r="R136" s="175">
        <f>Q136*H136</f>
        <v>0.00105</v>
      </c>
      <c r="S136" s="175">
        <v>0.0055</v>
      </c>
      <c r="T136" s="176">
        <f>S136*H136</f>
        <v>0.0055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7" t="s">
        <v>185</v>
      </c>
      <c r="AT136" s="177" t="s">
        <v>136</v>
      </c>
      <c r="AU136" s="177" t="s">
        <v>84</v>
      </c>
      <c r="AY136" s="15" t="s">
        <v>133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5" t="s">
        <v>79</v>
      </c>
      <c r="BK136" s="178">
        <f>ROUND(I136*H136,2)</f>
        <v>0</v>
      </c>
      <c r="BL136" s="15" t="s">
        <v>185</v>
      </c>
      <c r="BM136" s="177" t="s">
        <v>768</v>
      </c>
    </row>
    <row r="137" spans="1:65" s="2" customFormat="1" ht="24.15" customHeight="1">
      <c r="A137" s="34"/>
      <c r="B137" s="165"/>
      <c r="C137" s="166" t="s">
        <v>204</v>
      </c>
      <c r="D137" s="166" t="s">
        <v>136</v>
      </c>
      <c r="E137" s="167" t="s">
        <v>321</v>
      </c>
      <c r="F137" s="168" t="s">
        <v>322</v>
      </c>
      <c r="G137" s="169" t="s">
        <v>184</v>
      </c>
      <c r="H137" s="170">
        <v>1</v>
      </c>
      <c r="I137" s="171"/>
      <c r="J137" s="172">
        <f>ROUND(I137*H137,2)</f>
        <v>0</v>
      </c>
      <c r="K137" s="168" t="s">
        <v>140</v>
      </c>
      <c r="L137" s="35"/>
      <c r="M137" s="173" t="s">
        <v>1</v>
      </c>
      <c r="N137" s="174" t="s">
        <v>39</v>
      </c>
      <c r="O137" s="73"/>
      <c r="P137" s="175">
        <f>O137*H137</f>
        <v>0</v>
      </c>
      <c r="Q137" s="175">
        <v>3E-05</v>
      </c>
      <c r="R137" s="175">
        <f>Q137*H137</f>
        <v>3E-05</v>
      </c>
      <c r="S137" s="175">
        <v>0</v>
      </c>
      <c r="T137" s="17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7" t="s">
        <v>185</v>
      </c>
      <c r="AT137" s="177" t="s">
        <v>136</v>
      </c>
      <c r="AU137" s="177" t="s">
        <v>84</v>
      </c>
      <c r="AY137" s="15" t="s">
        <v>133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5" t="s">
        <v>79</v>
      </c>
      <c r="BK137" s="178">
        <f>ROUND(I137*H137,2)</f>
        <v>0</v>
      </c>
      <c r="BL137" s="15" t="s">
        <v>185</v>
      </c>
      <c r="BM137" s="177" t="s">
        <v>769</v>
      </c>
    </row>
    <row r="138" spans="1:65" s="2" customFormat="1" ht="24.15" customHeight="1">
      <c r="A138" s="34"/>
      <c r="B138" s="165"/>
      <c r="C138" s="185" t="s">
        <v>208</v>
      </c>
      <c r="D138" s="185" t="s">
        <v>130</v>
      </c>
      <c r="E138" s="186" t="s">
        <v>324</v>
      </c>
      <c r="F138" s="187" t="s">
        <v>325</v>
      </c>
      <c r="G138" s="188" t="s">
        <v>184</v>
      </c>
      <c r="H138" s="189">
        <v>1</v>
      </c>
      <c r="I138" s="190"/>
      <c r="J138" s="191">
        <f>ROUND(I138*H138,2)</f>
        <v>0</v>
      </c>
      <c r="K138" s="187" t="s">
        <v>140</v>
      </c>
      <c r="L138" s="192"/>
      <c r="M138" s="193" t="s">
        <v>1</v>
      </c>
      <c r="N138" s="194" t="s">
        <v>39</v>
      </c>
      <c r="O138" s="73"/>
      <c r="P138" s="175">
        <f>O138*H138</f>
        <v>0</v>
      </c>
      <c r="Q138" s="175">
        <v>0.0014</v>
      </c>
      <c r="R138" s="175">
        <f>Q138*H138</f>
        <v>0.0014</v>
      </c>
      <c r="S138" s="175">
        <v>0</v>
      </c>
      <c r="T138" s="17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7" t="s">
        <v>215</v>
      </c>
      <c r="AT138" s="177" t="s">
        <v>130</v>
      </c>
      <c r="AU138" s="177" t="s">
        <v>84</v>
      </c>
      <c r="AY138" s="15" t="s">
        <v>133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5" t="s">
        <v>79</v>
      </c>
      <c r="BK138" s="178">
        <f>ROUND(I138*H138,2)</f>
        <v>0</v>
      </c>
      <c r="BL138" s="15" t="s">
        <v>185</v>
      </c>
      <c r="BM138" s="177" t="s">
        <v>770</v>
      </c>
    </row>
    <row r="139" spans="1:63" s="12" customFormat="1" ht="22.8" customHeight="1">
      <c r="A139" s="12"/>
      <c r="B139" s="152"/>
      <c r="C139" s="12"/>
      <c r="D139" s="153" t="s">
        <v>73</v>
      </c>
      <c r="E139" s="163" t="s">
        <v>187</v>
      </c>
      <c r="F139" s="163" t="s">
        <v>188</v>
      </c>
      <c r="G139" s="12"/>
      <c r="H139" s="12"/>
      <c r="I139" s="155"/>
      <c r="J139" s="164">
        <f>BK139</f>
        <v>0</v>
      </c>
      <c r="K139" s="12"/>
      <c r="L139" s="152"/>
      <c r="M139" s="157"/>
      <c r="N139" s="158"/>
      <c r="O139" s="158"/>
      <c r="P139" s="159">
        <f>SUM(P140:P143)</f>
        <v>0</v>
      </c>
      <c r="Q139" s="158"/>
      <c r="R139" s="159">
        <f>SUM(R140:R143)</f>
        <v>0.00211784</v>
      </c>
      <c r="S139" s="158"/>
      <c r="T139" s="160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3" t="s">
        <v>84</v>
      </c>
      <c r="AT139" s="161" t="s">
        <v>73</v>
      </c>
      <c r="AU139" s="161" t="s">
        <v>79</v>
      </c>
      <c r="AY139" s="153" t="s">
        <v>133</v>
      </c>
      <c r="BK139" s="162">
        <f>SUM(BK140:BK143)</f>
        <v>0</v>
      </c>
    </row>
    <row r="140" spans="1:65" s="2" customFormat="1" ht="24.15" customHeight="1">
      <c r="A140" s="34"/>
      <c r="B140" s="165"/>
      <c r="C140" s="166" t="s">
        <v>172</v>
      </c>
      <c r="D140" s="166" t="s">
        <v>136</v>
      </c>
      <c r="E140" s="167" t="s">
        <v>189</v>
      </c>
      <c r="F140" s="168" t="s">
        <v>190</v>
      </c>
      <c r="G140" s="169" t="s">
        <v>176</v>
      </c>
      <c r="H140" s="170">
        <v>4.604</v>
      </c>
      <c r="I140" s="171"/>
      <c r="J140" s="172">
        <f>ROUND(I140*H140,2)</f>
        <v>0</v>
      </c>
      <c r="K140" s="168" t="s">
        <v>140</v>
      </c>
      <c r="L140" s="35"/>
      <c r="M140" s="173" t="s">
        <v>1</v>
      </c>
      <c r="N140" s="174" t="s">
        <v>39</v>
      </c>
      <c r="O140" s="73"/>
      <c r="P140" s="175">
        <f>O140*H140</f>
        <v>0</v>
      </c>
      <c r="Q140" s="175">
        <v>8E-05</v>
      </c>
      <c r="R140" s="175">
        <f>Q140*H140</f>
        <v>0.00036832000000000005</v>
      </c>
      <c r="S140" s="175">
        <v>0</v>
      </c>
      <c r="T140" s="17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7" t="s">
        <v>185</v>
      </c>
      <c r="AT140" s="177" t="s">
        <v>136</v>
      </c>
      <c r="AU140" s="177" t="s">
        <v>84</v>
      </c>
      <c r="AY140" s="15" t="s">
        <v>133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5" t="s">
        <v>79</v>
      </c>
      <c r="BK140" s="178">
        <f>ROUND(I140*H140,2)</f>
        <v>0</v>
      </c>
      <c r="BL140" s="15" t="s">
        <v>185</v>
      </c>
      <c r="BM140" s="177" t="s">
        <v>771</v>
      </c>
    </row>
    <row r="141" spans="1:65" s="2" customFormat="1" ht="24.15" customHeight="1">
      <c r="A141" s="34"/>
      <c r="B141" s="165"/>
      <c r="C141" s="166" t="s">
        <v>217</v>
      </c>
      <c r="D141" s="166" t="s">
        <v>136</v>
      </c>
      <c r="E141" s="167" t="s">
        <v>192</v>
      </c>
      <c r="F141" s="168" t="s">
        <v>193</v>
      </c>
      <c r="G141" s="169" t="s">
        <v>176</v>
      </c>
      <c r="H141" s="170">
        <v>4.604</v>
      </c>
      <c r="I141" s="171"/>
      <c r="J141" s="172">
        <f>ROUND(I141*H141,2)</f>
        <v>0</v>
      </c>
      <c r="K141" s="168" t="s">
        <v>140</v>
      </c>
      <c r="L141" s="35"/>
      <c r="M141" s="173" t="s">
        <v>1</v>
      </c>
      <c r="N141" s="174" t="s">
        <v>39</v>
      </c>
      <c r="O141" s="73"/>
      <c r="P141" s="175">
        <f>O141*H141</f>
        <v>0</v>
      </c>
      <c r="Q141" s="175">
        <v>0.00014</v>
      </c>
      <c r="R141" s="175">
        <f>Q141*H141</f>
        <v>0.00064456</v>
      </c>
      <c r="S141" s="175">
        <v>0</v>
      </c>
      <c r="T141" s="17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7" t="s">
        <v>185</v>
      </c>
      <c r="AT141" s="177" t="s">
        <v>136</v>
      </c>
      <c r="AU141" s="177" t="s">
        <v>84</v>
      </c>
      <c r="AY141" s="15" t="s">
        <v>133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5" t="s">
        <v>79</v>
      </c>
      <c r="BK141" s="178">
        <f>ROUND(I141*H141,2)</f>
        <v>0</v>
      </c>
      <c r="BL141" s="15" t="s">
        <v>185</v>
      </c>
      <c r="BM141" s="177" t="s">
        <v>772</v>
      </c>
    </row>
    <row r="142" spans="1:65" s="2" customFormat="1" ht="24.15" customHeight="1">
      <c r="A142" s="34"/>
      <c r="B142" s="165"/>
      <c r="C142" s="166" t="s">
        <v>221</v>
      </c>
      <c r="D142" s="166" t="s">
        <v>136</v>
      </c>
      <c r="E142" s="167" t="s">
        <v>195</v>
      </c>
      <c r="F142" s="168" t="s">
        <v>196</v>
      </c>
      <c r="G142" s="169" t="s">
        <v>176</v>
      </c>
      <c r="H142" s="170">
        <v>4.604</v>
      </c>
      <c r="I142" s="171"/>
      <c r="J142" s="172">
        <f>ROUND(I142*H142,2)</f>
        <v>0</v>
      </c>
      <c r="K142" s="168" t="s">
        <v>140</v>
      </c>
      <c r="L142" s="35"/>
      <c r="M142" s="173" t="s">
        <v>1</v>
      </c>
      <c r="N142" s="174" t="s">
        <v>39</v>
      </c>
      <c r="O142" s="73"/>
      <c r="P142" s="175">
        <f>O142*H142</f>
        <v>0</v>
      </c>
      <c r="Q142" s="175">
        <v>0.00012</v>
      </c>
      <c r="R142" s="175">
        <f>Q142*H142</f>
        <v>0.00055248</v>
      </c>
      <c r="S142" s="175">
        <v>0</v>
      </c>
      <c r="T142" s="17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7" t="s">
        <v>185</v>
      </c>
      <c r="AT142" s="177" t="s">
        <v>136</v>
      </c>
      <c r="AU142" s="177" t="s">
        <v>84</v>
      </c>
      <c r="AY142" s="15" t="s">
        <v>133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5" t="s">
        <v>79</v>
      </c>
      <c r="BK142" s="178">
        <f>ROUND(I142*H142,2)</f>
        <v>0</v>
      </c>
      <c r="BL142" s="15" t="s">
        <v>185</v>
      </c>
      <c r="BM142" s="177" t="s">
        <v>773</v>
      </c>
    </row>
    <row r="143" spans="1:65" s="2" customFormat="1" ht="24.15" customHeight="1">
      <c r="A143" s="34"/>
      <c r="B143" s="165"/>
      <c r="C143" s="166" t="s">
        <v>225</v>
      </c>
      <c r="D143" s="166" t="s">
        <v>136</v>
      </c>
      <c r="E143" s="167" t="s">
        <v>199</v>
      </c>
      <c r="F143" s="168" t="s">
        <v>200</v>
      </c>
      <c r="G143" s="169" t="s">
        <v>176</v>
      </c>
      <c r="H143" s="170">
        <v>4.604</v>
      </c>
      <c r="I143" s="171"/>
      <c r="J143" s="172">
        <f>ROUND(I143*H143,2)</f>
        <v>0</v>
      </c>
      <c r="K143" s="168" t="s">
        <v>140</v>
      </c>
      <c r="L143" s="35"/>
      <c r="M143" s="173" t="s">
        <v>1</v>
      </c>
      <c r="N143" s="174" t="s">
        <v>39</v>
      </c>
      <c r="O143" s="73"/>
      <c r="P143" s="175">
        <f>O143*H143</f>
        <v>0</v>
      </c>
      <c r="Q143" s="175">
        <v>0.00012</v>
      </c>
      <c r="R143" s="175">
        <f>Q143*H143</f>
        <v>0.00055248</v>
      </c>
      <c r="S143" s="175">
        <v>0</v>
      </c>
      <c r="T143" s="17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7" t="s">
        <v>185</v>
      </c>
      <c r="AT143" s="177" t="s">
        <v>136</v>
      </c>
      <c r="AU143" s="177" t="s">
        <v>84</v>
      </c>
      <c r="AY143" s="15" t="s">
        <v>133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5" t="s">
        <v>79</v>
      </c>
      <c r="BK143" s="178">
        <f>ROUND(I143*H143,2)</f>
        <v>0</v>
      </c>
      <c r="BL143" s="15" t="s">
        <v>185</v>
      </c>
      <c r="BM143" s="177" t="s">
        <v>774</v>
      </c>
    </row>
    <row r="144" spans="1:63" s="12" customFormat="1" ht="22.8" customHeight="1">
      <c r="A144" s="12"/>
      <c r="B144" s="152"/>
      <c r="C144" s="12"/>
      <c r="D144" s="153" t="s">
        <v>73</v>
      </c>
      <c r="E144" s="163" t="s">
        <v>202</v>
      </c>
      <c r="F144" s="163" t="s">
        <v>203</v>
      </c>
      <c r="G144" s="12"/>
      <c r="H144" s="12"/>
      <c r="I144" s="155"/>
      <c r="J144" s="164">
        <f>BK144</f>
        <v>0</v>
      </c>
      <c r="K144" s="12"/>
      <c r="L144" s="152"/>
      <c r="M144" s="157"/>
      <c r="N144" s="158"/>
      <c r="O144" s="158"/>
      <c r="P144" s="159">
        <f>SUM(P145:P151)</f>
        <v>0</v>
      </c>
      <c r="Q144" s="158"/>
      <c r="R144" s="159">
        <f>SUM(R145:R151)</f>
        <v>0.017549</v>
      </c>
      <c r="S144" s="158"/>
      <c r="T144" s="160">
        <f>SUM(T145:T151)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3" t="s">
        <v>84</v>
      </c>
      <c r="AT144" s="161" t="s">
        <v>73</v>
      </c>
      <c r="AU144" s="161" t="s">
        <v>79</v>
      </c>
      <c r="AY144" s="153" t="s">
        <v>133</v>
      </c>
      <c r="BK144" s="162">
        <f>SUM(BK145:BK151)</f>
        <v>0</v>
      </c>
    </row>
    <row r="145" spans="1:65" s="2" customFormat="1" ht="24.15" customHeight="1">
      <c r="A145" s="34"/>
      <c r="B145" s="165"/>
      <c r="C145" s="166" t="s">
        <v>231</v>
      </c>
      <c r="D145" s="166" t="s">
        <v>136</v>
      </c>
      <c r="E145" s="167" t="s">
        <v>205</v>
      </c>
      <c r="F145" s="168" t="s">
        <v>206</v>
      </c>
      <c r="G145" s="169" t="s">
        <v>176</v>
      </c>
      <c r="H145" s="170">
        <v>38.15</v>
      </c>
      <c r="I145" s="171"/>
      <c r="J145" s="172">
        <f>ROUND(I145*H145,2)</f>
        <v>0</v>
      </c>
      <c r="K145" s="168" t="s">
        <v>140</v>
      </c>
      <c r="L145" s="35"/>
      <c r="M145" s="173" t="s">
        <v>1</v>
      </c>
      <c r="N145" s="174" t="s">
        <v>39</v>
      </c>
      <c r="O145" s="73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7" t="s">
        <v>185</v>
      </c>
      <c r="AT145" s="177" t="s">
        <v>136</v>
      </c>
      <c r="AU145" s="177" t="s">
        <v>84</v>
      </c>
      <c r="AY145" s="15" t="s">
        <v>133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5" t="s">
        <v>79</v>
      </c>
      <c r="BK145" s="178">
        <f>ROUND(I145*H145,2)</f>
        <v>0</v>
      </c>
      <c r="BL145" s="15" t="s">
        <v>185</v>
      </c>
      <c r="BM145" s="177" t="s">
        <v>775</v>
      </c>
    </row>
    <row r="146" spans="1:65" s="2" customFormat="1" ht="24.15" customHeight="1">
      <c r="A146" s="34"/>
      <c r="B146" s="165"/>
      <c r="C146" s="166" t="s">
        <v>235</v>
      </c>
      <c r="D146" s="166" t="s">
        <v>136</v>
      </c>
      <c r="E146" s="167" t="s">
        <v>209</v>
      </c>
      <c r="F146" s="168" t="s">
        <v>210</v>
      </c>
      <c r="G146" s="169" t="s">
        <v>211</v>
      </c>
      <c r="H146" s="170">
        <v>19.2</v>
      </c>
      <c r="I146" s="171"/>
      <c r="J146" s="172">
        <f>ROUND(I146*H146,2)</f>
        <v>0</v>
      </c>
      <c r="K146" s="168" t="s">
        <v>140</v>
      </c>
      <c r="L146" s="35"/>
      <c r="M146" s="173" t="s">
        <v>1</v>
      </c>
      <c r="N146" s="174" t="s">
        <v>39</v>
      </c>
      <c r="O146" s="73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7" t="s">
        <v>185</v>
      </c>
      <c r="AT146" s="177" t="s">
        <v>136</v>
      </c>
      <c r="AU146" s="177" t="s">
        <v>84</v>
      </c>
      <c r="AY146" s="15" t="s">
        <v>133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5" t="s">
        <v>79</v>
      </c>
      <c r="BK146" s="178">
        <f>ROUND(I146*H146,2)</f>
        <v>0</v>
      </c>
      <c r="BL146" s="15" t="s">
        <v>185</v>
      </c>
      <c r="BM146" s="177" t="s">
        <v>776</v>
      </c>
    </row>
    <row r="147" spans="1:65" s="2" customFormat="1" ht="24.15" customHeight="1">
      <c r="A147" s="34"/>
      <c r="B147" s="165"/>
      <c r="C147" s="185" t="s">
        <v>8</v>
      </c>
      <c r="D147" s="185" t="s">
        <v>130</v>
      </c>
      <c r="E147" s="186" t="s">
        <v>213</v>
      </c>
      <c r="F147" s="187" t="s">
        <v>214</v>
      </c>
      <c r="G147" s="188" t="s">
        <v>211</v>
      </c>
      <c r="H147" s="189">
        <v>19.2</v>
      </c>
      <c r="I147" s="190"/>
      <c r="J147" s="191">
        <f>ROUND(I147*H147,2)</f>
        <v>0</v>
      </c>
      <c r="K147" s="187" t="s">
        <v>140</v>
      </c>
      <c r="L147" s="192"/>
      <c r="M147" s="193" t="s">
        <v>1</v>
      </c>
      <c r="N147" s="194" t="s">
        <v>39</v>
      </c>
      <c r="O147" s="73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7" t="s">
        <v>215</v>
      </c>
      <c r="AT147" s="177" t="s">
        <v>130</v>
      </c>
      <c r="AU147" s="177" t="s">
        <v>84</v>
      </c>
      <c r="AY147" s="15" t="s">
        <v>133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5" t="s">
        <v>79</v>
      </c>
      <c r="BK147" s="178">
        <f>ROUND(I147*H147,2)</f>
        <v>0</v>
      </c>
      <c r="BL147" s="15" t="s">
        <v>185</v>
      </c>
      <c r="BM147" s="177" t="s">
        <v>777</v>
      </c>
    </row>
    <row r="148" spans="1:65" s="2" customFormat="1" ht="16.5" customHeight="1">
      <c r="A148" s="34"/>
      <c r="B148" s="165"/>
      <c r="C148" s="166" t="s">
        <v>185</v>
      </c>
      <c r="D148" s="166" t="s">
        <v>136</v>
      </c>
      <c r="E148" s="167" t="s">
        <v>218</v>
      </c>
      <c r="F148" s="168" t="s">
        <v>219</v>
      </c>
      <c r="G148" s="169" t="s">
        <v>176</v>
      </c>
      <c r="H148" s="170">
        <v>10.099</v>
      </c>
      <c r="I148" s="171"/>
      <c r="J148" s="172">
        <f>ROUND(I148*H148,2)</f>
        <v>0</v>
      </c>
      <c r="K148" s="168" t="s">
        <v>140</v>
      </c>
      <c r="L148" s="35"/>
      <c r="M148" s="173" t="s">
        <v>1</v>
      </c>
      <c r="N148" s="174" t="s">
        <v>39</v>
      </c>
      <c r="O148" s="73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7" t="s">
        <v>185</v>
      </c>
      <c r="AT148" s="177" t="s">
        <v>136</v>
      </c>
      <c r="AU148" s="177" t="s">
        <v>84</v>
      </c>
      <c r="AY148" s="15" t="s">
        <v>133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5" t="s">
        <v>79</v>
      </c>
      <c r="BK148" s="178">
        <f>ROUND(I148*H148,2)</f>
        <v>0</v>
      </c>
      <c r="BL148" s="15" t="s">
        <v>185</v>
      </c>
      <c r="BM148" s="177" t="s">
        <v>778</v>
      </c>
    </row>
    <row r="149" spans="1:65" s="2" customFormat="1" ht="24.15" customHeight="1">
      <c r="A149" s="34"/>
      <c r="B149" s="165"/>
      <c r="C149" s="185" t="s">
        <v>246</v>
      </c>
      <c r="D149" s="185" t="s">
        <v>130</v>
      </c>
      <c r="E149" s="186" t="s">
        <v>222</v>
      </c>
      <c r="F149" s="187" t="s">
        <v>223</v>
      </c>
      <c r="G149" s="188" t="s">
        <v>184</v>
      </c>
      <c r="H149" s="189">
        <v>10.099</v>
      </c>
      <c r="I149" s="190"/>
      <c r="J149" s="191">
        <f>ROUND(I149*H149,2)</f>
        <v>0</v>
      </c>
      <c r="K149" s="187" t="s">
        <v>1</v>
      </c>
      <c r="L149" s="192"/>
      <c r="M149" s="193" t="s">
        <v>1</v>
      </c>
      <c r="N149" s="194" t="s">
        <v>39</v>
      </c>
      <c r="O149" s="73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7" t="s">
        <v>215</v>
      </c>
      <c r="AT149" s="177" t="s">
        <v>130</v>
      </c>
      <c r="AU149" s="177" t="s">
        <v>84</v>
      </c>
      <c r="AY149" s="15" t="s">
        <v>133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5" t="s">
        <v>79</v>
      </c>
      <c r="BK149" s="178">
        <f>ROUND(I149*H149,2)</f>
        <v>0</v>
      </c>
      <c r="BL149" s="15" t="s">
        <v>185</v>
      </c>
      <c r="BM149" s="177" t="s">
        <v>779</v>
      </c>
    </row>
    <row r="150" spans="1:65" s="2" customFormat="1" ht="24.15" customHeight="1">
      <c r="A150" s="34"/>
      <c r="B150" s="165"/>
      <c r="C150" s="166" t="s">
        <v>314</v>
      </c>
      <c r="D150" s="166" t="s">
        <v>136</v>
      </c>
      <c r="E150" s="167" t="s">
        <v>533</v>
      </c>
      <c r="F150" s="168" t="s">
        <v>534</v>
      </c>
      <c r="G150" s="169" t="s">
        <v>176</v>
      </c>
      <c r="H150" s="170">
        <v>38.15</v>
      </c>
      <c r="I150" s="171"/>
      <c r="J150" s="172">
        <f>ROUND(I150*H150,2)</f>
        <v>0</v>
      </c>
      <c r="K150" s="168" t="s">
        <v>140</v>
      </c>
      <c r="L150" s="35"/>
      <c r="M150" s="173" t="s">
        <v>1</v>
      </c>
      <c r="N150" s="174" t="s">
        <v>39</v>
      </c>
      <c r="O150" s="73"/>
      <c r="P150" s="175">
        <f>O150*H150</f>
        <v>0</v>
      </c>
      <c r="Q150" s="175">
        <v>0.0002</v>
      </c>
      <c r="R150" s="175">
        <f>Q150*H150</f>
        <v>0.0076300000000000005</v>
      </c>
      <c r="S150" s="175">
        <v>0</v>
      </c>
      <c r="T150" s="17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7" t="s">
        <v>185</v>
      </c>
      <c r="AT150" s="177" t="s">
        <v>136</v>
      </c>
      <c r="AU150" s="177" t="s">
        <v>84</v>
      </c>
      <c r="AY150" s="15" t="s">
        <v>133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5" t="s">
        <v>79</v>
      </c>
      <c r="BK150" s="178">
        <f>ROUND(I150*H150,2)</f>
        <v>0</v>
      </c>
      <c r="BL150" s="15" t="s">
        <v>185</v>
      </c>
      <c r="BM150" s="177" t="s">
        <v>780</v>
      </c>
    </row>
    <row r="151" spans="1:65" s="2" customFormat="1" ht="33" customHeight="1">
      <c r="A151" s="34"/>
      <c r="B151" s="165"/>
      <c r="C151" s="166" t="s">
        <v>316</v>
      </c>
      <c r="D151" s="166" t="s">
        <v>136</v>
      </c>
      <c r="E151" s="167" t="s">
        <v>226</v>
      </c>
      <c r="F151" s="168" t="s">
        <v>227</v>
      </c>
      <c r="G151" s="169" t="s">
        <v>176</v>
      </c>
      <c r="H151" s="170">
        <v>38.15</v>
      </c>
      <c r="I151" s="171"/>
      <c r="J151" s="172">
        <f>ROUND(I151*H151,2)</f>
        <v>0</v>
      </c>
      <c r="K151" s="168" t="s">
        <v>140</v>
      </c>
      <c r="L151" s="35"/>
      <c r="M151" s="173" t="s">
        <v>1</v>
      </c>
      <c r="N151" s="174" t="s">
        <v>39</v>
      </c>
      <c r="O151" s="73"/>
      <c r="P151" s="175">
        <f>O151*H151</f>
        <v>0</v>
      </c>
      <c r="Q151" s="175">
        <v>0.00026</v>
      </c>
      <c r="R151" s="175">
        <f>Q151*H151</f>
        <v>0.009918999999999999</v>
      </c>
      <c r="S151" s="175">
        <v>0</v>
      </c>
      <c r="T151" s="17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7" t="s">
        <v>185</v>
      </c>
      <c r="AT151" s="177" t="s">
        <v>136</v>
      </c>
      <c r="AU151" s="177" t="s">
        <v>84</v>
      </c>
      <c r="AY151" s="15" t="s">
        <v>133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5" t="s">
        <v>79</v>
      </c>
      <c r="BK151" s="178">
        <f>ROUND(I151*H151,2)</f>
        <v>0</v>
      </c>
      <c r="BL151" s="15" t="s">
        <v>185</v>
      </c>
      <c r="BM151" s="177" t="s">
        <v>781</v>
      </c>
    </row>
    <row r="152" spans="1:63" s="12" customFormat="1" ht="25.9" customHeight="1">
      <c r="A152" s="12"/>
      <c r="B152" s="152"/>
      <c r="C152" s="12"/>
      <c r="D152" s="153" t="s">
        <v>73</v>
      </c>
      <c r="E152" s="154" t="s">
        <v>130</v>
      </c>
      <c r="F152" s="154" t="s">
        <v>131</v>
      </c>
      <c r="G152" s="12"/>
      <c r="H152" s="12"/>
      <c r="I152" s="155"/>
      <c r="J152" s="156">
        <f>BK152</f>
        <v>0</v>
      </c>
      <c r="K152" s="12"/>
      <c r="L152" s="152"/>
      <c r="M152" s="157"/>
      <c r="N152" s="158"/>
      <c r="O152" s="158"/>
      <c r="P152" s="159">
        <f>P153</f>
        <v>0</v>
      </c>
      <c r="Q152" s="158"/>
      <c r="R152" s="159">
        <f>R153</f>
        <v>0</v>
      </c>
      <c r="S152" s="158"/>
      <c r="T152" s="160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3" t="s">
        <v>132</v>
      </c>
      <c r="AT152" s="161" t="s">
        <v>73</v>
      </c>
      <c r="AU152" s="161" t="s">
        <v>74</v>
      </c>
      <c r="AY152" s="153" t="s">
        <v>133</v>
      </c>
      <c r="BK152" s="162">
        <f>BK153</f>
        <v>0</v>
      </c>
    </row>
    <row r="153" spans="1:63" s="12" customFormat="1" ht="22.8" customHeight="1">
      <c r="A153" s="12"/>
      <c r="B153" s="152"/>
      <c r="C153" s="12"/>
      <c r="D153" s="153" t="s">
        <v>73</v>
      </c>
      <c r="E153" s="163" t="s">
        <v>229</v>
      </c>
      <c r="F153" s="163" t="s">
        <v>230</v>
      </c>
      <c r="G153" s="12"/>
      <c r="H153" s="12"/>
      <c r="I153" s="155"/>
      <c r="J153" s="164">
        <f>BK153</f>
        <v>0</v>
      </c>
      <c r="K153" s="12"/>
      <c r="L153" s="152"/>
      <c r="M153" s="157"/>
      <c r="N153" s="158"/>
      <c r="O153" s="158"/>
      <c r="P153" s="159">
        <f>SUM(P154:P159)</f>
        <v>0</v>
      </c>
      <c r="Q153" s="158"/>
      <c r="R153" s="159">
        <f>SUM(R154:R159)</f>
        <v>0</v>
      </c>
      <c r="S153" s="158"/>
      <c r="T153" s="160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3" t="s">
        <v>132</v>
      </c>
      <c r="AT153" s="161" t="s">
        <v>73</v>
      </c>
      <c r="AU153" s="161" t="s">
        <v>79</v>
      </c>
      <c r="AY153" s="153" t="s">
        <v>133</v>
      </c>
      <c r="BK153" s="162">
        <f>SUM(BK154:BK159)</f>
        <v>0</v>
      </c>
    </row>
    <row r="154" spans="1:65" s="2" customFormat="1" ht="16.5" customHeight="1">
      <c r="A154" s="34"/>
      <c r="B154" s="165"/>
      <c r="C154" s="166" t="s">
        <v>320</v>
      </c>
      <c r="D154" s="166" t="s">
        <v>136</v>
      </c>
      <c r="E154" s="167" t="s">
        <v>232</v>
      </c>
      <c r="F154" s="168" t="s">
        <v>233</v>
      </c>
      <c r="G154" s="169" t="s">
        <v>139</v>
      </c>
      <c r="H154" s="170">
        <v>1</v>
      </c>
      <c r="I154" s="171"/>
      <c r="J154" s="172">
        <f>ROUND(I154*H154,2)</f>
        <v>0</v>
      </c>
      <c r="K154" s="168" t="s">
        <v>140</v>
      </c>
      <c r="L154" s="35"/>
      <c r="M154" s="173" t="s">
        <v>1</v>
      </c>
      <c r="N154" s="174" t="s">
        <v>39</v>
      </c>
      <c r="O154" s="73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7" t="s">
        <v>141</v>
      </c>
      <c r="AT154" s="177" t="s">
        <v>136</v>
      </c>
      <c r="AU154" s="177" t="s">
        <v>84</v>
      </c>
      <c r="AY154" s="15" t="s">
        <v>133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5" t="s">
        <v>79</v>
      </c>
      <c r="BK154" s="178">
        <f>ROUND(I154*H154,2)</f>
        <v>0</v>
      </c>
      <c r="BL154" s="15" t="s">
        <v>141</v>
      </c>
      <c r="BM154" s="177" t="s">
        <v>782</v>
      </c>
    </row>
    <row r="155" spans="1:65" s="2" customFormat="1" ht="24.15" customHeight="1">
      <c r="A155" s="34"/>
      <c r="B155" s="165"/>
      <c r="C155" s="166" t="s">
        <v>7</v>
      </c>
      <c r="D155" s="166" t="s">
        <v>136</v>
      </c>
      <c r="E155" s="167" t="s">
        <v>538</v>
      </c>
      <c r="F155" s="168" t="s">
        <v>539</v>
      </c>
      <c r="G155" s="169" t="s">
        <v>139</v>
      </c>
      <c r="H155" s="170">
        <v>1</v>
      </c>
      <c r="I155" s="171"/>
      <c r="J155" s="172">
        <f>ROUND(I155*H155,2)</f>
        <v>0</v>
      </c>
      <c r="K155" s="168" t="s">
        <v>140</v>
      </c>
      <c r="L155" s="35"/>
      <c r="M155" s="173" t="s">
        <v>1</v>
      </c>
      <c r="N155" s="174" t="s">
        <v>39</v>
      </c>
      <c r="O155" s="73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7" t="s">
        <v>141</v>
      </c>
      <c r="AT155" s="177" t="s">
        <v>136</v>
      </c>
      <c r="AU155" s="177" t="s">
        <v>84</v>
      </c>
      <c r="AY155" s="15" t="s">
        <v>133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5" t="s">
        <v>79</v>
      </c>
      <c r="BK155" s="178">
        <f>ROUND(I155*H155,2)</f>
        <v>0</v>
      </c>
      <c r="BL155" s="15" t="s">
        <v>141</v>
      </c>
      <c r="BM155" s="177" t="s">
        <v>783</v>
      </c>
    </row>
    <row r="156" spans="1:65" s="2" customFormat="1" ht="16.5" customHeight="1">
      <c r="A156" s="34"/>
      <c r="B156" s="165"/>
      <c r="C156" s="166" t="s">
        <v>329</v>
      </c>
      <c r="D156" s="166" t="s">
        <v>136</v>
      </c>
      <c r="E156" s="167" t="s">
        <v>236</v>
      </c>
      <c r="F156" s="168" t="s">
        <v>237</v>
      </c>
      <c r="G156" s="169" t="s">
        <v>139</v>
      </c>
      <c r="H156" s="170">
        <v>1</v>
      </c>
      <c r="I156" s="171"/>
      <c r="J156" s="172">
        <f>ROUND(I156*H156,2)</f>
        <v>0</v>
      </c>
      <c r="K156" s="168" t="s">
        <v>1</v>
      </c>
      <c r="L156" s="35"/>
      <c r="M156" s="173" t="s">
        <v>1</v>
      </c>
      <c r="N156" s="174" t="s">
        <v>39</v>
      </c>
      <c r="O156" s="73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7" t="s">
        <v>141</v>
      </c>
      <c r="AT156" s="177" t="s">
        <v>136</v>
      </c>
      <c r="AU156" s="177" t="s">
        <v>84</v>
      </c>
      <c r="AY156" s="15" t="s">
        <v>133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5" t="s">
        <v>79</v>
      </c>
      <c r="BK156" s="178">
        <f>ROUND(I156*H156,2)</f>
        <v>0</v>
      </c>
      <c r="BL156" s="15" t="s">
        <v>141</v>
      </c>
      <c r="BM156" s="177" t="s">
        <v>784</v>
      </c>
    </row>
    <row r="157" spans="1:65" s="2" customFormat="1" ht="16.5" customHeight="1">
      <c r="A157" s="34"/>
      <c r="B157" s="165"/>
      <c r="C157" s="166" t="s">
        <v>333</v>
      </c>
      <c r="D157" s="166" t="s">
        <v>136</v>
      </c>
      <c r="E157" s="167" t="s">
        <v>239</v>
      </c>
      <c r="F157" s="168" t="s">
        <v>240</v>
      </c>
      <c r="G157" s="169" t="s">
        <v>184</v>
      </c>
      <c r="H157" s="170">
        <v>2</v>
      </c>
      <c r="I157" s="171"/>
      <c r="J157" s="172">
        <f>ROUND(I157*H157,2)</f>
        <v>0</v>
      </c>
      <c r="K157" s="168" t="s">
        <v>140</v>
      </c>
      <c r="L157" s="35"/>
      <c r="M157" s="173" t="s">
        <v>1</v>
      </c>
      <c r="N157" s="174" t="s">
        <v>39</v>
      </c>
      <c r="O157" s="73"/>
      <c r="P157" s="175">
        <f>O157*H157</f>
        <v>0</v>
      </c>
      <c r="Q157" s="175">
        <v>0</v>
      </c>
      <c r="R157" s="175">
        <f>Q157*H157</f>
        <v>0</v>
      </c>
      <c r="S157" s="175">
        <v>0</v>
      </c>
      <c r="T157" s="17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7" t="s">
        <v>141</v>
      </c>
      <c r="AT157" s="177" t="s">
        <v>136</v>
      </c>
      <c r="AU157" s="177" t="s">
        <v>84</v>
      </c>
      <c r="AY157" s="15" t="s">
        <v>133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5" t="s">
        <v>79</v>
      </c>
      <c r="BK157" s="178">
        <f>ROUND(I157*H157,2)</f>
        <v>0</v>
      </c>
      <c r="BL157" s="15" t="s">
        <v>141</v>
      </c>
      <c r="BM157" s="177" t="s">
        <v>785</v>
      </c>
    </row>
    <row r="158" spans="1:65" s="2" customFormat="1" ht="16.5" customHeight="1">
      <c r="A158" s="34"/>
      <c r="B158" s="165"/>
      <c r="C158" s="185" t="s">
        <v>337</v>
      </c>
      <c r="D158" s="185" t="s">
        <v>130</v>
      </c>
      <c r="E158" s="186" t="s">
        <v>242</v>
      </c>
      <c r="F158" s="187" t="s">
        <v>243</v>
      </c>
      <c r="G158" s="188" t="s">
        <v>184</v>
      </c>
      <c r="H158" s="189">
        <v>2</v>
      </c>
      <c r="I158" s="190"/>
      <c r="J158" s="191">
        <f>ROUND(I158*H158,2)</f>
        <v>0</v>
      </c>
      <c r="K158" s="187" t="s">
        <v>1</v>
      </c>
      <c r="L158" s="192"/>
      <c r="M158" s="193" t="s">
        <v>1</v>
      </c>
      <c r="N158" s="194" t="s">
        <v>39</v>
      </c>
      <c r="O158" s="73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7" t="s">
        <v>244</v>
      </c>
      <c r="AT158" s="177" t="s">
        <v>130</v>
      </c>
      <c r="AU158" s="177" t="s">
        <v>84</v>
      </c>
      <c r="AY158" s="15" t="s">
        <v>133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5" t="s">
        <v>79</v>
      </c>
      <c r="BK158" s="178">
        <f>ROUND(I158*H158,2)</f>
        <v>0</v>
      </c>
      <c r="BL158" s="15" t="s">
        <v>244</v>
      </c>
      <c r="BM158" s="177" t="s">
        <v>786</v>
      </c>
    </row>
    <row r="159" spans="1:65" s="2" customFormat="1" ht="16.5" customHeight="1">
      <c r="A159" s="34"/>
      <c r="B159" s="165"/>
      <c r="C159" s="166" t="s">
        <v>341</v>
      </c>
      <c r="D159" s="166" t="s">
        <v>136</v>
      </c>
      <c r="E159" s="167" t="s">
        <v>247</v>
      </c>
      <c r="F159" s="168" t="s">
        <v>248</v>
      </c>
      <c r="G159" s="169" t="s">
        <v>184</v>
      </c>
      <c r="H159" s="170">
        <v>2</v>
      </c>
      <c r="I159" s="171"/>
      <c r="J159" s="172">
        <f>ROUND(I159*H159,2)</f>
        <v>0</v>
      </c>
      <c r="K159" s="168" t="s">
        <v>140</v>
      </c>
      <c r="L159" s="35"/>
      <c r="M159" s="179" t="s">
        <v>1</v>
      </c>
      <c r="N159" s="180" t="s">
        <v>39</v>
      </c>
      <c r="O159" s="181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7" t="s">
        <v>141</v>
      </c>
      <c r="AT159" s="177" t="s">
        <v>136</v>
      </c>
      <c r="AU159" s="177" t="s">
        <v>84</v>
      </c>
      <c r="AY159" s="15" t="s">
        <v>133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5" t="s">
        <v>79</v>
      </c>
      <c r="BK159" s="178">
        <f>ROUND(I159*H159,2)</f>
        <v>0</v>
      </c>
      <c r="BL159" s="15" t="s">
        <v>141</v>
      </c>
      <c r="BM159" s="177" t="s">
        <v>787</v>
      </c>
    </row>
    <row r="160" spans="1:31" s="2" customFormat="1" ht="6.95" customHeight="1">
      <c r="A160" s="34"/>
      <c r="B160" s="56"/>
      <c r="C160" s="57"/>
      <c r="D160" s="57"/>
      <c r="E160" s="57"/>
      <c r="F160" s="57"/>
      <c r="G160" s="57"/>
      <c r="H160" s="57"/>
      <c r="I160" s="57"/>
      <c r="J160" s="57"/>
      <c r="K160" s="57"/>
      <c r="L160" s="35"/>
      <c r="M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</sheetData>
  <autoFilter ref="C124:K15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106</v>
      </c>
      <c r="L4" s="18"/>
      <c r="M4" s="115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1:31" s="2" customFormat="1" ht="12" customHeight="1" hidden="1">
      <c r="A6" s="34"/>
      <c r="B6" s="35"/>
      <c r="C6" s="34"/>
      <c r="D6" s="28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 hidden="1">
      <c r="A7" s="34"/>
      <c r="B7" s="35"/>
      <c r="C7" s="34"/>
      <c r="D7" s="34"/>
      <c r="E7" s="63" t="s">
        <v>17</v>
      </c>
      <c r="F7" s="34"/>
      <c r="G7" s="34"/>
      <c r="H7" s="34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 hidden="1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 hidden="1">
      <c r="A9" s="34"/>
      <c r="B9" s="35"/>
      <c r="C9" s="34"/>
      <c r="D9" s="28" t="s">
        <v>18</v>
      </c>
      <c r="E9" s="34"/>
      <c r="F9" s="23" t="s">
        <v>1</v>
      </c>
      <c r="G9" s="34"/>
      <c r="H9" s="34"/>
      <c r="I9" s="28" t="s">
        <v>19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 hidden="1">
      <c r="A10" s="34"/>
      <c r="B10" s="35"/>
      <c r="C10" s="34"/>
      <c r="D10" s="28" t="s">
        <v>20</v>
      </c>
      <c r="E10" s="34"/>
      <c r="F10" s="23" t="s">
        <v>21</v>
      </c>
      <c r="G10" s="34"/>
      <c r="H10" s="34"/>
      <c r="I10" s="28" t="s">
        <v>22</v>
      </c>
      <c r="J10" s="65" t="str">
        <f>'Rekapitulace zakázky'!AN8</f>
        <v>28. 10. 2023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 hidden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5"/>
      <c r="C12" s="34"/>
      <c r="D12" s="28" t="s">
        <v>24</v>
      </c>
      <c r="E12" s="34"/>
      <c r="F12" s="34"/>
      <c r="G12" s="34"/>
      <c r="H12" s="34"/>
      <c r="I12" s="28" t="s">
        <v>25</v>
      </c>
      <c r="J12" s="23" t="str">
        <f>IF('Rekapitulace zakázky'!AN10="","",'Rekapitulace zakázky'!AN10)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 hidden="1">
      <c r="A13" s="34"/>
      <c r="B13" s="35"/>
      <c r="C13" s="34"/>
      <c r="D13" s="34"/>
      <c r="E13" s="23" t="str">
        <f>IF('Rekapitulace zakázky'!E11="","",'Rekapitulace zakázky'!E11)</f>
        <v xml:space="preserve"> </v>
      </c>
      <c r="F13" s="34"/>
      <c r="G13" s="34"/>
      <c r="H13" s="34"/>
      <c r="I13" s="28" t="s">
        <v>27</v>
      </c>
      <c r="J13" s="23" t="str">
        <f>IF('Rekapitulace zakázky'!AN11="","",'Rekapitulace zakázky'!AN11)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 hidden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 hidden="1">
      <c r="A15" s="34"/>
      <c r="B15" s="35"/>
      <c r="C15" s="34"/>
      <c r="D15" s="28" t="s">
        <v>28</v>
      </c>
      <c r="E15" s="34"/>
      <c r="F15" s="34"/>
      <c r="G15" s="34"/>
      <c r="H15" s="34"/>
      <c r="I15" s="28" t="s">
        <v>25</v>
      </c>
      <c r="J15" s="29" t="str">
        <f>'Rekapitulace zakázky'!AN13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 hidden="1">
      <c r="A16" s="34"/>
      <c r="B16" s="35"/>
      <c r="C16" s="34"/>
      <c r="D16" s="34"/>
      <c r="E16" s="29" t="str">
        <f>'Rekapitulace zakázky'!E14</f>
        <v>Vyplň údaj</v>
      </c>
      <c r="F16" s="23"/>
      <c r="G16" s="23"/>
      <c r="H16" s="23"/>
      <c r="I16" s="28" t="s">
        <v>27</v>
      </c>
      <c r="J16" s="29" t="str">
        <f>'Rekapitulace zakázky'!AN14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 hidden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 hidden="1">
      <c r="A18" s="34"/>
      <c r="B18" s="35"/>
      <c r="C18" s="34"/>
      <c r="D18" s="28" t="s">
        <v>30</v>
      </c>
      <c r="E18" s="34"/>
      <c r="F18" s="34"/>
      <c r="G18" s="34"/>
      <c r="H18" s="34"/>
      <c r="I18" s="28" t="s">
        <v>25</v>
      </c>
      <c r="J18" s="23" t="str">
        <f>IF('Rekapitulace zakázky'!AN16="","",'Rekapitulace zakázky'!AN16)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 hidden="1">
      <c r="A19" s="34"/>
      <c r="B19" s="35"/>
      <c r="C19" s="34"/>
      <c r="D19" s="34"/>
      <c r="E19" s="23" t="str">
        <f>IF('Rekapitulace zakázky'!E17="","",'Rekapitulace zakázky'!E17)</f>
        <v xml:space="preserve"> </v>
      </c>
      <c r="F19" s="34"/>
      <c r="G19" s="34"/>
      <c r="H19" s="34"/>
      <c r="I19" s="28" t="s">
        <v>27</v>
      </c>
      <c r="J19" s="23" t="str">
        <f>IF('Rekapitulace zakázky'!AN17="","",'Rekapitulace zakázky'!AN17)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 hidden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 hidden="1">
      <c r="A21" s="34"/>
      <c r="B21" s="35"/>
      <c r="C21" s="34"/>
      <c r="D21" s="28" t="s">
        <v>32</v>
      </c>
      <c r="E21" s="34"/>
      <c r="F21" s="34"/>
      <c r="G21" s="34"/>
      <c r="H21" s="34"/>
      <c r="I21" s="28" t="s">
        <v>25</v>
      </c>
      <c r="J21" s="23" t="str">
        <f>IF('Rekapitulace zakázky'!AN19="","",'Rekapitulace zakázky'!AN19)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 hidden="1">
      <c r="A22" s="34"/>
      <c r="B22" s="35"/>
      <c r="C22" s="34"/>
      <c r="D22" s="34"/>
      <c r="E22" s="23" t="str">
        <f>IF('Rekapitulace zakázky'!E20="","",'Rekapitulace zakázky'!E20)</f>
        <v xml:space="preserve"> </v>
      </c>
      <c r="F22" s="34"/>
      <c r="G22" s="34"/>
      <c r="H22" s="34"/>
      <c r="I22" s="28" t="s">
        <v>27</v>
      </c>
      <c r="J22" s="23" t="str">
        <f>IF('Rekapitulace zakázky'!AN20="","",'Rekapitulace zakázky'!AN20)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 hidden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 hidden="1">
      <c r="A24" s="34"/>
      <c r="B24" s="35"/>
      <c r="C24" s="34"/>
      <c r="D24" s="28" t="s">
        <v>33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 hidden="1">
      <c r="A25" s="116"/>
      <c r="B25" s="117"/>
      <c r="C25" s="116"/>
      <c r="D25" s="116"/>
      <c r="E25" s="32" t="s">
        <v>1</v>
      </c>
      <c r="F25" s="32"/>
      <c r="G25" s="32"/>
      <c r="H25" s="32"/>
      <c r="I25" s="116"/>
      <c r="J25" s="116"/>
      <c r="K25" s="116"/>
      <c r="L25" s="118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s="2" customFormat="1" ht="6.95" customHeight="1" hidden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 hidden="1">
      <c r="A27" s="34"/>
      <c r="B27" s="35"/>
      <c r="C27" s="34"/>
      <c r="D27" s="86"/>
      <c r="E27" s="86"/>
      <c r="F27" s="86"/>
      <c r="G27" s="86"/>
      <c r="H27" s="86"/>
      <c r="I27" s="86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 hidden="1">
      <c r="A28" s="34"/>
      <c r="B28" s="35"/>
      <c r="C28" s="34"/>
      <c r="D28" s="119" t="s">
        <v>34</v>
      </c>
      <c r="E28" s="34"/>
      <c r="F28" s="34"/>
      <c r="G28" s="34"/>
      <c r="H28" s="34"/>
      <c r="I28" s="34"/>
      <c r="J28" s="92">
        <f>ROUND(J117,2)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 hidden="1">
      <c r="A30" s="34"/>
      <c r="B30" s="35"/>
      <c r="C30" s="34"/>
      <c r="D30" s="34"/>
      <c r="E30" s="34"/>
      <c r="F30" s="39" t="s">
        <v>36</v>
      </c>
      <c r="G30" s="34"/>
      <c r="H30" s="34"/>
      <c r="I30" s="39" t="s">
        <v>35</v>
      </c>
      <c r="J30" s="39" t="s">
        <v>37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 hidden="1">
      <c r="A31" s="34"/>
      <c r="B31" s="35"/>
      <c r="C31" s="34"/>
      <c r="D31" s="120" t="s">
        <v>38</v>
      </c>
      <c r="E31" s="28" t="s">
        <v>39</v>
      </c>
      <c r="F31" s="121">
        <f>ROUND((SUM(BE117:BE126)),2)</f>
        <v>0</v>
      </c>
      <c r="G31" s="34"/>
      <c r="H31" s="34"/>
      <c r="I31" s="122">
        <v>0.21</v>
      </c>
      <c r="J31" s="121">
        <f>ROUND(((SUM(BE117:BE126))*I31),2)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5"/>
      <c r="C32" s="34"/>
      <c r="D32" s="34"/>
      <c r="E32" s="28" t="s">
        <v>40</v>
      </c>
      <c r="F32" s="121">
        <f>ROUND((SUM(BF117:BF126)),2)</f>
        <v>0</v>
      </c>
      <c r="G32" s="34"/>
      <c r="H32" s="34"/>
      <c r="I32" s="122">
        <v>0.15</v>
      </c>
      <c r="J32" s="121">
        <f>ROUND(((SUM(BF117:BF126))*I32),2)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34"/>
      <c r="E33" s="28" t="s">
        <v>41</v>
      </c>
      <c r="F33" s="121">
        <f>ROUND((SUM(BG117:BG126)),2)</f>
        <v>0</v>
      </c>
      <c r="G33" s="34"/>
      <c r="H33" s="34"/>
      <c r="I33" s="122">
        <v>0.21</v>
      </c>
      <c r="J33" s="121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42</v>
      </c>
      <c r="F34" s="121">
        <f>ROUND((SUM(BH117:BH126)),2)</f>
        <v>0</v>
      </c>
      <c r="G34" s="34"/>
      <c r="H34" s="34"/>
      <c r="I34" s="122">
        <v>0.15</v>
      </c>
      <c r="J34" s="121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43</v>
      </c>
      <c r="F35" s="121">
        <f>ROUND((SUM(BI117:BI126)),2)</f>
        <v>0</v>
      </c>
      <c r="G35" s="34"/>
      <c r="H35" s="34"/>
      <c r="I35" s="122">
        <v>0</v>
      </c>
      <c r="J35" s="12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 hidden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 hidden="1">
      <c r="A37" s="34"/>
      <c r="B37" s="35"/>
      <c r="C37" s="123"/>
      <c r="D37" s="124" t="s">
        <v>44</v>
      </c>
      <c r="E37" s="77"/>
      <c r="F37" s="77"/>
      <c r="G37" s="125" t="s">
        <v>45</v>
      </c>
      <c r="H37" s="126" t="s">
        <v>46</v>
      </c>
      <c r="I37" s="77"/>
      <c r="J37" s="127">
        <f>SUM(J28:J35)</f>
        <v>0</v>
      </c>
      <c r="K37" s="128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 hidden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 hidden="1">
      <c r="B39" s="18"/>
      <c r="L39" s="18"/>
    </row>
    <row r="40" spans="2:12" s="1" customFormat="1" ht="14.4" customHeight="1" hidden="1">
      <c r="B40" s="18"/>
      <c r="L40" s="18"/>
    </row>
    <row r="41" spans="2:12" s="1" customFormat="1" ht="14.4" customHeight="1" hidden="1">
      <c r="B41" s="18"/>
      <c r="L41" s="18"/>
    </row>
    <row r="42" spans="2:12" s="1" customFormat="1" ht="14.4" customHeight="1" hidden="1">
      <c r="B42" s="18"/>
      <c r="L42" s="18"/>
    </row>
    <row r="43" spans="2:12" s="1" customFormat="1" ht="14.4" customHeight="1" hidden="1">
      <c r="B43" s="18"/>
      <c r="L43" s="18"/>
    </row>
    <row r="44" spans="2:12" s="1" customFormat="1" ht="14.4" customHeight="1" hidden="1">
      <c r="B44" s="18"/>
      <c r="L44" s="18"/>
    </row>
    <row r="45" spans="2:12" s="1" customFormat="1" ht="14.4" customHeight="1" hidden="1">
      <c r="B45" s="18"/>
      <c r="L45" s="18"/>
    </row>
    <row r="46" spans="2:12" s="1" customFormat="1" ht="14.4" customHeight="1" hidden="1">
      <c r="B46" s="18"/>
      <c r="L46" s="18"/>
    </row>
    <row r="47" spans="2:12" s="1" customFormat="1" ht="14.4" customHeight="1" hidden="1">
      <c r="B47" s="18"/>
      <c r="L47" s="18"/>
    </row>
    <row r="48" spans="2:12" s="1" customFormat="1" ht="14.4" customHeight="1" hidden="1">
      <c r="B48" s="18"/>
      <c r="L48" s="18"/>
    </row>
    <row r="49" spans="2:12" s="1" customFormat="1" ht="14.4" customHeight="1" hidden="1">
      <c r="B49" s="18"/>
      <c r="L49" s="18"/>
    </row>
    <row r="50" spans="2:12" s="2" customFormat="1" ht="14.4" customHeight="1" hidden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1:31" s="2" customFormat="1" ht="12" hidden="1">
      <c r="A61" s="34"/>
      <c r="B61" s="35"/>
      <c r="C61" s="34"/>
      <c r="D61" s="54" t="s">
        <v>49</v>
      </c>
      <c r="E61" s="37"/>
      <c r="F61" s="129" t="s">
        <v>50</v>
      </c>
      <c r="G61" s="54" t="s">
        <v>49</v>
      </c>
      <c r="H61" s="37"/>
      <c r="I61" s="37"/>
      <c r="J61" s="130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1:31" s="2" customFormat="1" ht="12" hidden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1:31" s="2" customFormat="1" ht="12" hidden="1">
      <c r="A76" s="34"/>
      <c r="B76" s="35"/>
      <c r="C76" s="34"/>
      <c r="D76" s="54" t="s">
        <v>49</v>
      </c>
      <c r="E76" s="37"/>
      <c r="F76" s="129" t="s">
        <v>50</v>
      </c>
      <c r="G76" s="54" t="s">
        <v>49</v>
      </c>
      <c r="H76" s="37"/>
      <c r="I76" s="37"/>
      <c r="J76" s="130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107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63" t="str">
        <f>E7</f>
        <v>HNsP - autodoprava</v>
      </c>
      <c r="F85" s="34"/>
      <c r="G85" s="34"/>
      <c r="H85" s="34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8" t="s">
        <v>20</v>
      </c>
      <c r="D87" s="34"/>
      <c r="E87" s="34"/>
      <c r="F87" s="23" t="str">
        <f>F10</f>
        <v>Bílina</v>
      </c>
      <c r="G87" s="34"/>
      <c r="H87" s="34"/>
      <c r="I87" s="28" t="s">
        <v>22</v>
      </c>
      <c r="J87" s="65" t="str">
        <f>IF(J10="","",J10)</f>
        <v>28. 10. 2023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28" t="s">
        <v>24</v>
      </c>
      <c r="D89" s="34"/>
      <c r="E89" s="34"/>
      <c r="F89" s="23" t="str">
        <f>E13</f>
        <v xml:space="preserve"> </v>
      </c>
      <c r="G89" s="34"/>
      <c r="H89" s="34"/>
      <c r="I89" s="28" t="s">
        <v>30</v>
      </c>
      <c r="J89" s="32" t="str">
        <f>E19</f>
        <v xml:space="preserve"> 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28" t="s">
        <v>28</v>
      </c>
      <c r="D90" s="34"/>
      <c r="E90" s="34"/>
      <c r="F90" s="23" t="str">
        <f>IF(E16="","",E16)</f>
        <v>Vyplň údaj</v>
      </c>
      <c r="G90" s="34"/>
      <c r="H90" s="34"/>
      <c r="I90" s="28" t="s">
        <v>32</v>
      </c>
      <c r="J90" s="32" t="str">
        <f>E22</f>
        <v xml:space="preserve"> 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31" t="s">
        <v>108</v>
      </c>
      <c r="D92" s="123"/>
      <c r="E92" s="123"/>
      <c r="F92" s="123"/>
      <c r="G92" s="123"/>
      <c r="H92" s="123"/>
      <c r="I92" s="123"/>
      <c r="J92" s="132" t="s">
        <v>109</v>
      </c>
      <c r="K92" s="123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>
      <c r="A94" s="34"/>
      <c r="B94" s="35"/>
      <c r="C94" s="133" t="s">
        <v>110</v>
      </c>
      <c r="D94" s="34"/>
      <c r="E94" s="34"/>
      <c r="F94" s="34"/>
      <c r="G94" s="34"/>
      <c r="H94" s="34"/>
      <c r="I94" s="34"/>
      <c r="J94" s="92">
        <f>J117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111</v>
      </c>
    </row>
    <row r="95" spans="1:31" s="9" customFormat="1" ht="24.95" customHeight="1">
      <c r="A95" s="9"/>
      <c r="B95" s="134"/>
      <c r="C95" s="9"/>
      <c r="D95" s="135" t="s">
        <v>112</v>
      </c>
      <c r="E95" s="136"/>
      <c r="F95" s="136"/>
      <c r="G95" s="136"/>
      <c r="H95" s="136"/>
      <c r="I95" s="136"/>
      <c r="J95" s="137">
        <f>J118</f>
        <v>0</v>
      </c>
      <c r="K95" s="9"/>
      <c r="L95" s="13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8"/>
      <c r="C96" s="10"/>
      <c r="D96" s="139" t="s">
        <v>113</v>
      </c>
      <c r="E96" s="140"/>
      <c r="F96" s="140"/>
      <c r="G96" s="140"/>
      <c r="H96" s="140"/>
      <c r="I96" s="140"/>
      <c r="J96" s="141">
        <f>J119</f>
        <v>0</v>
      </c>
      <c r="K96" s="10"/>
      <c r="L96" s="138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9" customFormat="1" ht="24.95" customHeight="1">
      <c r="A97" s="9"/>
      <c r="B97" s="134"/>
      <c r="C97" s="9"/>
      <c r="D97" s="135" t="s">
        <v>114</v>
      </c>
      <c r="E97" s="136"/>
      <c r="F97" s="136"/>
      <c r="G97" s="136"/>
      <c r="H97" s="136"/>
      <c r="I97" s="136"/>
      <c r="J97" s="137">
        <f>J122</f>
        <v>0</v>
      </c>
      <c r="K97" s="9"/>
      <c r="L97" s="13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8"/>
      <c r="C98" s="10"/>
      <c r="D98" s="139" t="s">
        <v>115</v>
      </c>
      <c r="E98" s="140"/>
      <c r="F98" s="140"/>
      <c r="G98" s="140"/>
      <c r="H98" s="140"/>
      <c r="I98" s="140"/>
      <c r="J98" s="141">
        <f>J123</f>
        <v>0</v>
      </c>
      <c r="K98" s="10"/>
      <c r="L98" s="13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8"/>
      <c r="C99" s="10"/>
      <c r="D99" s="139" t="s">
        <v>116</v>
      </c>
      <c r="E99" s="140"/>
      <c r="F99" s="140"/>
      <c r="G99" s="140"/>
      <c r="H99" s="140"/>
      <c r="I99" s="140"/>
      <c r="J99" s="141">
        <f>J125</f>
        <v>0</v>
      </c>
      <c r="K99" s="10"/>
      <c r="L99" s="13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19" t="s">
        <v>117</v>
      </c>
      <c r="D106" s="34"/>
      <c r="E106" s="34"/>
      <c r="F106" s="34"/>
      <c r="G106" s="34"/>
      <c r="H106" s="34"/>
      <c r="I106" s="3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8" t="s">
        <v>16</v>
      </c>
      <c r="D108" s="34"/>
      <c r="E108" s="34"/>
      <c r="F108" s="34"/>
      <c r="G108" s="34"/>
      <c r="H108" s="34"/>
      <c r="I108" s="34"/>
      <c r="J108" s="34"/>
      <c r="K108" s="34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4"/>
      <c r="D109" s="34"/>
      <c r="E109" s="63" t="str">
        <f>E7</f>
        <v>HNsP - autodoprava</v>
      </c>
      <c r="F109" s="34"/>
      <c r="G109" s="34"/>
      <c r="H109" s="34"/>
      <c r="I109" s="34"/>
      <c r="J109" s="34"/>
      <c r="K109" s="34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8" t="s">
        <v>20</v>
      </c>
      <c r="D111" s="34"/>
      <c r="E111" s="34"/>
      <c r="F111" s="23" t="str">
        <f>F10</f>
        <v>Bílina</v>
      </c>
      <c r="G111" s="34"/>
      <c r="H111" s="34"/>
      <c r="I111" s="28" t="s">
        <v>22</v>
      </c>
      <c r="J111" s="65" t="str">
        <f>IF(J10="","",J10)</f>
        <v>28. 10. 2023</v>
      </c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15" customHeight="1">
      <c r="A113" s="34"/>
      <c r="B113" s="35"/>
      <c r="C113" s="28" t="s">
        <v>24</v>
      </c>
      <c r="D113" s="34"/>
      <c r="E113" s="34"/>
      <c r="F113" s="23" t="str">
        <f>E13</f>
        <v xml:space="preserve"> </v>
      </c>
      <c r="G113" s="34"/>
      <c r="H113" s="34"/>
      <c r="I113" s="28" t="s">
        <v>30</v>
      </c>
      <c r="J113" s="32" t="str">
        <f>E19</f>
        <v xml:space="preserve"> </v>
      </c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15" customHeight="1">
      <c r="A114" s="34"/>
      <c r="B114" s="35"/>
      <c r="C114" s="28" t="s">
        <v>28</v>
      </c>
      <c r="D114" s="34"/>
      <c r="E114" s="34"/>
      <c r="F114" s="23" t="str">
        <f>IF(E16="","",E16)</f>
        <v>Vyplň údaj</v>
      </c>
      <c r="G114" s="34"/>
      <c r="H114" s="34"/>
      <c r="I114" s="28" t="s">
        <v>32</v>
      </c>
      <c r="J114" s="32" t="str">
        <f>E22</f>
        <v xml:space="preserve"> </v>
      </c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42"/>
      <c r="B116" s="143"/>
      <c r="C116" s="144" t="s">
        <v>118</v>
      </c>
      <c r="D116" s="145" t="s">
        <v>59</v>
      </c>
      <c r="E116" s="145" t="s">
        <v>55</v>
      </c>
      <c r="F116" s="145" t="s">
        <v>56</v>
      </c>
      <c r="G116" s="145" t="s">
        <v>119</v>
      </c>
      <c r="H116" s="145" t="s">
        <v>120</v>
      </c>
      <c r="I116" s="145" t="s">
        <v>121</v>
      </c>
      <c r="J116" s="145" t="s">
        <v>109</v>
      </c>
      <c r="K116" s="146" t="s">
        <v>122</v>
      </c>
      <c r="L116" s="147"/>
      <c r="M116" s="82" t="s">
        <v>1</v>
      </c>
      <c r="N116" s="83" t="s">
        <v>38</v>
      </c>
      <c r="O116" s="83" t="s">
        <v>123</v>
      </c>
      <c r="P116" s="83" t="s">
        <v>124</v>
      </c>
      <c r="Q116" s="83" t="s">
        <v>125</v>
      </c>
      <c r="R116" s="83" t="s">
        <v>126</v>
      </c>
      <c r="S116" s="83" t="s">
        <v>127</v>
      </c>
      <c r="T116" s="84" t="s">
        <v>128</v>
      </c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</row>
    <row r="117" spans="1:63" s="2" customFormat="1" ht="22.8" customHeight="1">
      <c r="A117" s="34"/>
      <c r="B117" s="35"/>
      <c r="C117" s="89" t="s">
        <v>129</v>
      </c>
      <c r="D117" s="34"/>
      <c r="E117" s="34"/>
      <c r="F117" s="34"/>
      <c r="G117" s="34"/>
      <c r="H117" s="34"/>
      <c r="I117" s="34"/>
      <c r="J117" s="148">
        <f>BK117</f>
        <v>0</v>
      </c>
      <c r="K117" s="34"/>
      <c r="L117" s="35"/>
      <c r="M117" s="85"/>
      <c r="N117" s="69"/>
      <c r="O117" s="86"/>
      <c r="P117" s="149">
        <f>P118+P122</f>
        <v>0</v>
      </c>
      <c r="Q117" s="86"/>
      <c r="R117" s="149">
        <f>R118+R122</f>
        <v>0</v>
      </c>
      <c r="S117" s="86"/>
      <c r="T117" s="150">
        <f>T118+T122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5" t="s">
        <v>73</v>
      </c>
      <c r="AU117" s="15" t="s">
        <v>111</v>
      </c>
      <c r="BK117" s="151">
        <f>BK118+BK122</f>
        <v>0</v>
      </c>
    </row>
    <row r="118" spans="1:63" s="12" customFormat="1" ht="25.9" customHeight="1">
      <c r="A118" s="12"/>
      <c r="B118" s="152"/>
      <c r="C118" s="12"/>
      <c r="D118" s="153" t="s">
        <v>73</v>
      </c>
      <c r="E118" s="154" t="s">
        <v>130</v>
      </c>
      <c r="F118" s="154" t="s">
        <v>131</v>
      </c>
      <c r="G118" s="12"/>
      <c r="H118" s="12"/>
      <c r="I118" s="155"/>
      <c r="J118" s="156">
        <f>BK118</f>
        <v>0</v>
      </c>
      <c r="K118" s="12"/>
      <c r="L118" s="152"/>
      <c r="M118" s="157"/>
      <c r="N118" s="158"/>
      <c r="O118" s="158"/>
      <c r="P118" s="159">
        <f>P119</f>
        <v>0</v>
      </c>
      <c r="Q118" s="158"/>
      <c r="R118" s="159">
        <f>R119</f>
        <v>0</v>
      </c>
      <c r="S118" s="158"/>
      <c r="T118" s="160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3" t="s">
        <v>132</v>
      </c>
      <c r="AT118" s="161" t="s">
        <v>73</v>
      </c>
      <c r="AU118" s="161" t="s">
        <v>74</v>
      </c>
      <c r="AY118" s="153" t="s">
        <v>133</v>
      </c>
      <c r="BK118" s="162">
        <f>BK119</f>
        <v>0</v>
      </c>
    </row>
    <row r="119" spans="1:63" s="12" customFormat="1" ht="22.8" customHeight="1">
      <c r="A119" s="12"/>
      <c r="B119" s="152"/>
      <c r="C119" s="12"/>
      <c r="D119" s="153" t="s">
        <v>73</v>
      </c>
      <c r="E119" s="163" t="s">
        <v>134</v>
      </c>
      <c r="F119" s="163" t="s">
        <v>135</v>
      </c>
      <c r="G119" s="12"/>
      <c r="H119" s="12"/>
      <c r="I119" s="155"/>
      <c r="J119" s="164">
        <f>BK119</f>
        <v>0</v>
      </c>
      <c r="K119" s="12"/>
      <c r="L119" s="152"/>
      <c r="M119" s="157"/>
      <c r="N119" s="158"/>
      <c r="O119" s="158"/>
      <c r="P119" s="159">
        <f>SUM(P120:P121)</f>
        <v>0</v>
      </c>
      <c r="Q119" s="158"/>
      <c r="R119" s="159">
        <f>SUM(R120:R121)</f>
        <v>0</v>
      </c>
      <c r="S119" s="158"/>
      <c r="T119" s="160">
        <f>SUM(T120:T121)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3" t="s">
        <v>132</v>
      </c>
      <c r="AT119" s="161" t="s">
        <v>73</v>
      </c>
      <c r="AU119" s="161" t="s">
        <v>79</v>
      </c>
      <c r="AY119" s="153" t="s">
        <v>133</v>
      </c>
      <c r="BK119" s="162">
        <f>SUM(BK120:BK121)</f>
        <v>0</v>
      </c>
    </row>
    <row r="120" spans="1:65" s="2" customFormat="1" ht="16.5" customHeight="1">
      <c r="A120" s="34"/>
      <c r="B120" s="165"/>
      <c r="C120" s="166" t="s">
        <v>79</v>
      </c>
      <c r="D120" s="166" t="s">
        <v>136</v>
      </c>
      <c r="E120" s="167" t="s">
        <v>137</v>
      </c>
      <c r="F120" s="168" t="s">
        <v>138</v>
      </c>
      <c r="G120" s="169" t="s">
        <v>139</v>
      </c>
      <c r="H120" s="170">
        <v>1</v>
      </c>
      <c r="I120" s="171"/>
      <c r="J120" s="172">
        <f>ROUND(I120*H120,2)</f>
        <v>0</v>
      </c>
      <c r="K120" s="168" t="s">
        <v>140</v>
      </c>
      <c r="L120" s="35"/>
      <c r="M120" s="173" t="s">
        <v>1</v>
      </c>
      <c r="N120" s="174" t="s">
        <v>39</v>
      </c>
      <c r="O120" s="73"/>
      <c r="P120" s="175">
        <f>O120*H120</f>
        <v>0</v>
      </c>
      <c r="Q120" s="175">
        <v>0</v>
      </c>
      <c r="R120" s="175">
        <f>Q120*H120</f>
        <v>0</v>
      </c>
      <c r="S120" s="175">
        <v>0</v>
      </c>
      <c r="T120" s="176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7" t="s">
        <v>141</v>
      </c>
      <c r="AT120" s="177" t="s">
        <v>136</v>
      </c>
      <c r="AU120" s="177" t="s">
        <v>84</v>
      </c>
      <c r="AY120" s="15" t="s">
        <v>133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15" t="s">
        <v>79</v>
      </c>
      <c r="BK120" s="178">
        <f>ROUND(I120*H120,2)</f>
        <v>0</v>
      </c>
      <c r="BL120" s="15" t="s">
        <v>141</v>
      </c>
      <c r="BM120" s="177" t="s">
        <v>142</v>
      </c>
    </row>
    <row r="121" spans="1:65" s="2" customFormat="1" ht="16.5" customHeight="1">
      <c r="A121" s="34"/>
      <c r="B121" s="165"/>
      <c r="C121" s="166" t="s">
        <v>84</v>
      </c>
      <c r="D121" s="166" t="s">
        <v>136</v>
      </c>
      <c r="E121" s="167" t="s">
        <v>143</v>
      </c>
      <c r="F121" s="168" t="s">
        <v>144</v>
      </c>
      <c r="G121" s="169" t="s">
        <v>139</v>
      </c>
      <c r="H121" s="170">
        <v>1</v>
      </c>
      <c r="I121" s="171"/>
      <c r="J121" s="172">
        <f>ROUND(I121*H121,2)</f>
        <v>0</v>
      </c>
      <c r="K121" s="168" t="s">
        <v>1</v>
      </c>
      <c r="L121" s="35"/>
      <c r="M121" s="173" t="s">
        <v>1</v>
      </c>
      <c r="N121" s="174" t="s">
        <v>39</v>
      </c>
      <c r="O121" s="73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77" t="s">
        <v>141</v>
      </c>
      <c r="AT121" s="177" t="s">
        <v>136</v>
      </c>
      <c r="AU121" s="177" t="s">
        <v>84</v>
      </c>
      <c r="AY121" s="15" t="s">
        <v>133</v>
      </c>
      <c r="BE121" s="178">
        <f>IF(N121="základní",J121,0)</f>
        <v>0</v>
      </c>
      <c r="BF121" s="178">
        <f>IF(N121="snížená",J121,0)</f>
        <v>0</v>
      </c>
      <c r="BG121" s="178">
        <f>IF(N121="zákl. přenesená",J121,0)</f>
        <v>0</v>
      </c>
      <c r="BH121" s="178">
        <f>IF(N121="sníž. přenesená",J121,0)</f>
        <v>0</v>
      </c>
      <c r="BI121" s="178">
        <f>IF(N121="nulová",J121,0)</f>
        <v>0</v>
      </c>
      <c r="BJ121" s="15" t="s">
        <v>79</v>
      </c>
      <c r="BK121" s="178">
        <f>ROUND(I121*H121,2)</f>
        <v>0</v>
      </c>
      <c r="BL121" s="15" t="s">
        <v>141</v>
      </c>
      <c r="BM121" s="177" t="s">
        <v>145</v>
      </c>
    </row>
    <row r="122" spans="1:63" s="12" customFormat="1" ht="25.9" customHeight="1">
      <c r="A122" s="12"/>
      <c r="B122" s="152"/>
      <c r="C122" s="12"/>
      <c r="D122" s="153" t="s">
        <v>73</v>
      </c>
      <c r="E122" s="154" t="s">
        <v>146</v>
      </c>
      <c r="F122" s="154" t="s">
        <v>147</v>
      </c>
      <c r="G122" s="12"/>
      <c r="H122" s="12"/>
      <c r="I122" s="155"/>
      <c r="J122" s="156">
        <f>BK122</f>
        <v>0</v>
      </c>
      <c r="K122" s="12"/>
      <c r="L122" s="152"/>
      <c r="M122" s="157"/>
      <c r="N122" s="158"/>
      <c r="O122" s="158"/>
      <c r="P122" s="159">
        <f>P123+P125</f>
        <v>0</v>
      </c>
      <c r="Q122" s="158"/>
      <c r="R122" s="159">
        <f>R123+R125</f>
        <v>0</v>
      </c>
      <c r="S122" s="158"/>
      <c r="T122" s="160">
        <f>T123+T125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3" t="s">
        <v>148</v>
      </c>
      <c r="AT122" s="161" t="s">
        <v>73</v>
      </c>
      <c r="AU122" s="161" t="s">
        <v>74</v>
      </c>
      <c r="AY122" s="153" t="s">
        <v>133</v>
      </c>
      <c r="BK122" s="162">
        <f>BK123+BK125</f>
        <v>0</v>
      </c>
    </row>
    <row r="123" spans="1:63" s="12" customFormat="1" ht="22.8" customHeight="1">
      <c r="A123" s="12"/>
      <c r="B123" s="152"/>
      <c r="C123" s="12"/>
      <c r="D123" s="153" t="s">
        <v>73</v>
      </c>
      <c r="E123" s="163" t="s">
        <v>149</v>
      </c>
      <c r="F123" s="163" t="s">
        <v>150</v>
      </c>
      <c r="G123" s="12"/>
      <c r="H123" s="12"/>
      <c r="I123" s="155"/>
      <c r="J123" s="164">
        <f>BK123</f>
        <v>0</v>
      </c>
      <c r="K123" s="12"/>
      <c r="L123" s="152"/>
      <c r="M123" s="157"/>
      <c r="N123" s="158"/>
      <c r="O123" s="158"/>
      <c r="P123" s="159">
        <f>P124</f>
        <v>0</v>
      </c>
      <c r="Q123" s="158"/>
      <c r="R123" s="159">
        <f>R124</f>
        <v>0</v>
      </c>
      <c r="S123" s="158"/>
      <c r="T123" s="16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3" t="s">
        <v>148</v>
      </c>
      <c r="AT123" s="161" t="s">
        <v>73</v>
      </c>
      <c r="AU123" s="161" t="s">
        <v>79</v>
      </c>
      <c r="AY123" s="153" t="s">
        <v>133</v>
      </c>
      <c r="BK123" s="162">
        <f>BK124</f>
        <v>0</v>
      </c>
    </row>
    <row r="124" spans="1:65" s="2" customFormat="1" ht="16.5" customHeight="1">
      <c r="A124" s="34"/>
      <c r="B124" s="165"/>
      <c r="C124" s="166" t="s">
        <v>132</v>
      </c>
      <c r="D124" s="166" t="s">
        <v>136</v>
      </c>
      <c r="E124" s="167" t="s">
        <v>151</v>
      </c>
      <c r="F124" s="168" t="s">
        <v>150</v>
      </c>
      <c r="G124" s="169" t="s">
        <v>152</v>
      </c>
      <c r="H124" s="170">
        <v>1</v>
      </c>
      <c r="I124" s="171"/>
      <c r="J124" s="172">
        <f>ROUND(I124*H124,2)</f>
        <v>0</v>
      </c>
      <c r="K124" s="168" t="s">
        <v>140</v>
      </c>
      <c r="L124" s="35"/>
      <c r="M124" s="173" t="s">
        <v>1</v>
      </c>
      <c r="N124" s="174" t="s">
        <v>39</v>
      </c>
      <c r="O124" s="73"/>
      <c r="P124" s="175">
        <f>O124*H124</f>
        <v>0</v>
      </c>
      <c r="Q124" s="175">
        <v>0</v>
      </c>
      <c r="R124" s="175">
        <f>Q124*H124</f>
        <v>0</v>
      </c>
      <c r="S124" s="175">
        <v>0</v>
      </c>
      <c r="T124" s="17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7" t="s">
        <v>153</v>
      </c>
      <c r="AT124" s="177" t="s">
        <v>136</v>
      </c>
      <c r="AU124" s="177" t="s">
        <v>84</v>
      </c>
      <c r="AY124" s="15" t="s">
        <v>133</v>
      </c>
      <c r="BE124" s="178">
        <f>IF(N124="základní",J124,0)</f>
        <v>0</v>
      </c>
      <c r="BF124" s="178">
        <f>IF(N124="snížená",J124,0)</f>
        <v>0</v>
      </c>
      <c r="BG124" s="178">
        <f>IF(N124="zákl. přenesená",J124,0)</f>
        <v>0</v>
      </c>
      <c r="BH124" s="178">
        <f>IF(N124="sníž. přenesená",J124,0)</f>
        <v>0</v>
      </c>
      <c r="BI124" s="178">
        <f>IF(N124="nulová",J124,0)</f>
        <v>0</v>
      </c>
      <c r="BJ124" s="15" t="s">
        <v>79</v>
      </c>
      <c r="BK124" s="178">
        <f>ROUND(I124*H124,2)</f>
        <v>0</v>
      </c>
      <c r="BL124" s="15" t="s">
        <v>153</v>
      </c>
      <c r="BM124" s="177" t="s">
        <v>154</v>
      </c>
    </row>
    <row r="125" spans="1:63" s="12" customFormat="1" ht="22.8" customHeight="1">
      <c r="A125" s="12"/>
      <c r="B125" s="152"/>
      <c r="C125" s="12"/>
      <c r="D125" s="153" t="s">
        <v>73</v>
      </c>
      <c r="E125" s="163" t="s">
        <v>155</v>
      </c>
      <c r="F125" s="163" t="s">
        <v>156</v>
      </c>
      <c r="G125" s="12"/>
      <c r="H125" s="12"/>
      <c r="I125" s="155"/>
      <c r="J125" s="164">
        <f>BK125</f>
        <v>0</v>
      </c>
      <c r="K125" s="12"/>
      <c r="L125" s="152"/>
      <c r="M125" s="157"/>
      <c r="N125" s="158"/>
      <c r="O125" s="158"/>
      <c r="P125" s="159">
        <f>P126</f>
        <v>0</v>
      </c>
      <c r="Q125" s="158"/>
      <c r="R125" s="159">
        <f>R126</f>
        <v>0</v>
      </c>
      <c r="S125" s="158"/>
      <c r="T125" s="16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3" t="s">
        <v>148</v>
      </c>
      <c r="AT125" s="161" t="s">
        <v>73</v>
      </c>
      <c r="AU125" s="161" t="s">
        <v>79</v>
      </c>
      <c r="AY125" s="153" t="s">
        <v>133</v>
      </c>
      <c r="BK125" s="162">
        <f>BK126</f>
        <v>0</v>
      </c>
    </row>
    <row r="126" spans="1:65" s="2" customFormat="1" ht="16.5" customHeight="1">
      <c r="A126" s="34"/>
      <c r="B126" s="165"/>
      <c r="C126" s="166" t="s">
        <v>157</v>
      </c>
      <c r="D126" s="166" t="s">
        <v>136</v>
      </c>
      <c r="E126" s="167" t="s">
        <v>158</v>
      </c>
      <c r="F126" s="168" t="s">
        <v>159</v>
      </c>
      <c r="G126" s="169" t="s">
        <v>139</v>
      </c>
      <c r="H126" s="170">
        <v>1</v>
      </c>
      <c r="I126" s="171"/>
      <c r="J126" s="172">
        <f>ROUND(I126*H126,2)</f>
        <v>0</v>
      </c>
      <c r="K126" s="168" t="s">
        <v>140</v>
      </c>
      <c r="L126" s="35"/>
      <c r="M126" s="179" t="s">
        <v>1</v>
      </c>
      <c r="N126" s="180" t="s">
        <v>39</v>
      </c>
      <c r="O126" s="181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7" t="s">
        <v>153</v>
      </c>
      <c r="AT126" s="177" t="s">
        <v>136</v>
      </c>
      <c r="AU126" s="177" t="s">
        <v>84</v>
      </c>
      <c r="AY126" s="15" t="s">
        <v>133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15" t="s">
        <v>79</v>
      </c>
      <c r="BK126" s="178">
        <f>ROUND(I126*H126,2)</f>
        <v>0</v>
      </c>
      <c r="BL126" s="15" t="s">
        <v>153</v>
      </c>
      <c r="BM126" s="177" t="s">
        <v>160</v>
      </c>
    </row>
    <row r="127" spans="1:31" s="2" customFormat="1" ht="6.95" customHeight="1">
      <c r="A127" s="34"/>
      <c r="B127" s="56"/>
      <c r="C127" s="57"/>
      <c r="D127" s="57"/>
      <c r="E127" s="57"/>
      <c r="F127" s="57"/>
      <c r="G127" s="57"/>
      <c r="H127" s="57"/>
      <c r="I127" s="57"/>
      <c r="J127" s="57"/>
      <c r="K127" s="57"/>
      <c r="L127" s="35"/>
      <c r="M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</sheetData>
  <autoFilter ref="C116:K126"/>
  <mergeCells count="6">
    <mergeCell ref="E7:H7"/>
    <mergeCell ref="E16:H16"/>
    <mergeCell ref="E25:H25"/>
    <mergeCell ref="E85:H85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106</v>
      </c>
      <c r="L4" s="18"/>
      <c r="M4" s="115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8" t="s">
        <v>16</v>
      </c>
      <c r="L6" s="18"/>
    </row>
    <row r="7" spans="2:12" s="1" customFormat="1" ht="16.5" customHeight="1" hidden="1">
      <c r="B7" s="18"/>
      <c r="E7" s="184" t="str">
        <f>'Rekapitulace zakázky'!K6</f>
        <v>HNsP - autodoprava</v>
      </c>
      <c r="F7" s="28"/>
      <c r="G7" s="28"/>
      <c r="H7" s="28"/>
      <c r="L7" s="18"/>
    </row>
    <row r="8" spans="1:31" s="2" customFormat="1" ht="12" customHeight="1" hidden="1">
      <c r="A8" s="34"/>
      <c r="B8" s="35"/>
      <c r="C8" s="34"/>
      <c r="D8" s="28" t="s">
        <v>161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5"/>
      <c r="C9" s="34"/>
      <c r="D9" s="34"/>
      <c r="E9" s="63" t="s">
        <v>162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zakázky'!AN8</f>
        <v>28. 10. 2023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zakázky'!AN10="","",'Rekapitulace zakázky'!AN10)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5"/>
      <c r="C15" s="34"/>
      <c r="D15" s="34"/>
      <c r="E15" s="23" t="str">
        <f>IF('Rekapitulace zakázky'!E11="","",'Rekapitulace zakázky'!E11)</f>
        <v xml:space="preserve"> </v>
      </c>
      <c r="F15" s="34"/>
      <c r="G15" s="34"/>
      <c r="H15" s="34"/>
      <c r="I15" s="28" t="s">
        <v>27</v>
      </c>
      <c r="J15" s="23" t="str">
        <f>IF('Rekapitulace zakázky'!AN11="","",'Rekapitulace zakázky'!AN11)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5"/>
      <c r="C17" s="34"/>
      <c r="D17" s="28" t="s">
        <v>28</v>
      </c>
      <c r="E17" s="34"/>
      <c r="F17" s="34"/>
      <c r="G17" s="34"/>
      <c r="H17" s="34"/>
      <c r="I17" s="28" t="s">
        <v>25</v>
      </c>
      <c r="J17" s="29" t="str">
        <f>'Rekapitulace zakázky'!AN13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5"/>
      <c r="C18" s="34"/>
      <c r="D18" s="34"/>
      <c r="E18" s="29" t="str">
        <f>'Rekapitulace zakázky'!E14</f>
        <v>Vyplň údaj</v>
      </c>
      <c r="F18" s="23"/>
      <c r="G18" s="23"/>
      <c r="H18" s="23"/>
      <c r="I18" s="28" t="s">
        <v>27</v>
      </c>
      <c r="J18" s="29" t="str">
        <f>'Rekapitulace zakázky'!AN14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25</v>
      </c>
      <c r="J20" s="23" t="str">
        <f>IF('Rekapitulace zakázky'!AN16="","",'Rekapitulace zakázky'!AN16)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5"/>
      <c r="C21" s="34"/>
      <c r="D21" s="34"/>
      <c r="E21" s="23" t="str">
        <f>IF('Rekapitulace zakázky'!E17="","",'Rekapitulace zakázky'!E17)</f>
        <v xml:space="preserve"> </v>
      </c>
      <c r="F21" s="34"/>
      <c r="G21" s="34"/>
      <c r="H21" s="34"/>
      <c r="I21" s="28" t="s">
        <v>27</v>
      </c>
      <c r="J21" s="23" t="str">
        <f>IF('Rekapitulace zakázky'!AN17="","",'Rekapitulace zakázky'!AN17)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zakázky'!AN19="","",'Rekapitulace zakázky'!AN19)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5"/>
      <c r="C24" s="34"/>
      <c r="D24" s="34"/>
      <c r="E24" s="23" t="str">
        <f>IF('Rekapitulace zakázky'!E20="","",'Rekapitulace zakázky'!E20)</f>
        <v xml:space="preserve"> </v>
      </c>
      <c r="F24" s="34"/>
      <c r="G24" s="34"/>
      <c r="H24" s="34"/>
      <c r="I24" s="28" t="s">
        <v>27</v>
      </c>
      <c r="J24" s="23" t="str">
        <f>IF('Rekapitulace zakázky'!AN20="","",'Rekapitulace zakázky'!AN20)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6"/>
      <c r="B27" s="117"/>
      <c r="C27" s="116"/>
      <c r="D27" s="116"/>
      <c r="E27" s="32" t="s">
        <v>1</v>
      </c>
      <c r="F27" s="32"/>
      <c r="G27" s="32"/>
      <c r="H27" s="3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35"/>
      <c r="C30" s="34"/>
      <c r="D30" s="119" t="s">
        <v>34</v>
      </c>
      <c r="E30" s="34"/>
      <c r="F30" s="34"/>
      <c r="G30" s="34"/>
      <c r="H30" s="34"/>
      <c r="I30" s="34"/>
      <c r="J30" s="92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120" t="s">
        <v>38</v>
      </c>
      <c r="E33" s="28" t="s">
        <v>39</v>
      </c>
      <c r="F33" s="121">
        <f>ROUND((SUM(BE124:BE149)),2)</f>
        <v>0</v>
      </c>
      <c r="G33" s="34"/>
      <c r="H33" s="34"/>
      <c r="I33" s="122">
        <v>0.21</v>
      </c>
      <c r="J33" s="121">
        <f>ROUND(((SUM(BE124:BE149))*I33),2)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40</v>
      </c>
      <c r="F34" s="121">
        <f>ROUND((SUM(BF124:BF149)),2)</f>
        <v>0</v>
      </c>
      <c r="G34" s="34"/>
      <c r="H34" s="34"/>
      <c r="I34" s="122">
        <v>0.15</v>
      </c>
      <c r="J34" s="121">
        <f>ROUND(((SUM(BF124:BF149))*I34),2)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41</v>
      </c>
      <c r="F35" s="121">
        <f>ROUND((SUM(BG124:BG149)),2)</f>
        <v>0</v>
      </c>
      <c r="G35" s="34"/>
      <c r="H35" s="34"/>
      <c r="I35" s="122">
        <v>0.21</v>
      </c>
      <c r="J35" s="12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42</v>
      </c>
      <c r="F36" s="121">
        <f>ROUND((SUM(BH124:BH149)),2)</f>
        <v>0</v>
      </c>
      <c r="G36" s="34"/>
      <c r="H36" s="34"/>
      <c r="I36" s="122">
        <v>0.15</v>
      </c>
      <c r="J36" s="12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43</v>
      </c>
      <c r="F37" s="121">
        <f>ROUND((SUM(BI124:BI149)),2)</f>
        <v>0</v>
      </c>
      <c r="G37" s="34"/>
      <c r="H37" s="34"/>
      <c r="I37" s="122">
        <v>0</v>
      </c>
      <c r="J37" s="12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35"/>
      <c r="C39" s="123"/>
      <c r="D39" s="124" t="s">
        <v>44</v>
      </c>
      <c r="E39" s="77"/>
      <c r="F39" s="77"/>
      <c r="G39" s="125" t="s">
        <v>45</v>
      </c>
      <c r="H39" s="126" t="s">
        <v>46</v>
      </c>
      <c r="I39" s="77"/>
      <c r="J39" s="127">
        <f>SUM(J30:J37)</f>
        <v>0</v>
      </c>
      <c r="K39" s="12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 hidden="1">
      <c r="B41" s="18"/>
      <c r="L41" s="18"/>
    </row>
    <row r="42" spans="2:12" s="1" customFormat="1" ht="14.4" customHeight="1" hidden="1">
      <c r="B42" s="18"/>
      <c r="L42" s="18"/>
    </row>
    <row r="43" spans="2:12" s="1" customFormat="1" ht="14.4" customHeight="1" hidden="1">
      <c r="B43" s="18"/>
      <c r="L43" s="18"/>
    </row>
    <row r="44" spans="2:12" s="1" customFormat="1" ht="14.4" customHeight="1" hidden="1">
      <c r="B44" s="18"/>
      <c r="L44" s="18"/>
    </row>
    <row r="45" spans="2:12" s="1" customFormat="1" ht="14.4" customHeight="1" hidden="1">
      <c r="B45" s="18"/>
      <c r="L45" s="18"/>
    </row>
    <row r="46" spans="2:12" s="1" customFormat="1" ht="14.4" customHeight="1" hidden="1">
      <c r="B46" s="18"/>
      <c r="L46" s="18"/>
    </row>
    <row r="47" spans="2:12" s="1" customFormat="1" ht="14.4" customHeight="1" hidden="1">
      <c r="B47" s="18"/>
      <c r="L47" s="18"/>
    </row>
    <row r="48" spans="2:12" s="1" customFormat="1" ht="14.4" customHeight="1" hidden="1">
      <c r="B48" s="18"/>
      <c r="L48" s="18"/>
    </row>
    <row r="49" spans="2:12" s="1" customFormat="1" ht="14.4" customHeight="1" hidden="1">
      <c r="B49" s="18"/>
      <c r="L49" s="18"/>
    </row>
    <row r="50" spans="2:12" s="2" customFormat="1" ht="14.4" customHeight="1" hidden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1:31" s="2" customFormat="1" ht="12" hidden="1">
      <c r="A61" s="34"/>
      <c r="B61" s="35"/>
      <c r="C61" s="34"/>
      <c r="D61" s="54" t="s">
        <v>49</v>
      </c>
      <c r="E61" s="37"/>
      <c r="F61" s="129" t="s">
        <v>50</v>
      </c>
      <c r="G61" s="54" t="s">
        <v>49</v>
      </c>
      <c r="H61" s="37"/>
      <c r="I61" s="37"/>
      <c r="J61" s="130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1:31" s="2" customFormat="1" ht="12" hidden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1:31" s="2" customFormat="1" ht="12" hidden="1">
      <c r="A76" s="34"/>
      <c r="B76" s="35"/>
      <c r="C76" s="34"/>
      <c r="D76" s="54" t="s">
        <v>49</v>
      </c>
      <c r="E76" s="37"/>
      <c r="F76" s="129" t="s">
        <v>50</v>
      </c>
      <c r="G76" s="54" t="s">
        <v>49</v>
      </c>
      <c r="H76" s="37"/>
      <c r="I76" s="37"/>
      <c r="J76" s="130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107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84" t="str">
        <f>E7</f>
        <v>HNsP - autodoprava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161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29-10-2023-1 - Denní místnost-řidič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>Bílina</v>
      </c>
      <c r="G89" s="34"/>
      <c r="H89" s="34"/>
      <c r="I89" s="28" t="s">
        <v>22</v>
      </c>
      <c r="J89" s="65" t="str">
        <f>IF(J12="","",J12)</f>
        <v>28. 10. 2023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30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28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1" t="s">
        <v>108</v>
      </c>
      <c r="D94" s="123"/>
      <c r="E94" s="123"/>
      <c r="F94" s="123"/>
      <c r="G94" s="123"/>
      <c r="H94" s="123"/>
      <c r="I94" s="123"/>
      <c r="J94" s="132" t="s">
        <v>109</v>
      </c>
      <c r="K94" s="12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3" t="s">
        <v>110</v>
      </c>
      <c r="D96" s="34"/>
      <c r="E96" s="34"/>
      <c r="F96" s="34"/>
      <c r="G96" s="34"/>
      <c r="H96" s="34"/>
      <c r="I96" s="34"/>
      <c r="J96" s="92">
        <f>J124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111</v>
      </c>
    </row>
    <row r="97" spans="1:31" s="9" customFormat="1" ht="24.95" customHeight="1">
      <c r="A97" s="9"/>
      <c r="B97" s="134"/>
      <c r="C97" s="9"/>
      <c r="D97" s="135" t="s">
        <v>163</v>
      </c>
      <c r="E97" s="136"/>
      <c r="F97" s="136"/>
      <c r="G97" s="136"/>
      <c r="H97" s="136"/>
      <c r="I97" s="136"/>
      <c r="J97" s="137">
        <f>J125</f>
        <v>0</v>
      </c>
      <c r="K97" s="9"/>
      <c r="L97" s="13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8"/>
      <c r="C98" s="10"/>
      <c r="D98" s="139" t="s">
        <v>164</v>
      </c>
      <c r="E98" s="140"/>
      <c r="F98" s="140"/>
      <c r="G98" s="140"/>
      <c r="H98" s="140"/>
      <c r="I98" s="140"/>
      <c r="J98" s="141">
        <f>J126</f>
        <v>0</v>
      </c>
      <c r="K98" s="10"/>
      <c r="L98" s="13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34"/>
      <c r="C99" s="9"/>
      <c r="D99" s="135" t="s">
        <v>165</v>
      </c>
      <c r="E99" s="136"/>
      <c r="F99" s="136"/>
      <c r="G99" s="136"/>
      <c r="H99" s="136"/>
      <c r="I99" s="136"/>
      <c r="J99" s="137">
        <f>J128</f>
        <v>0</v>
      </c>
      <c r="K99" s="9"/>
      <c r="L99" s="13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38"/>
      <c r="C100" s="10"/>
      <c r="D100" s="139" t="s">
        <v>166</v>
      </c>
      <c r="E100" s="140"/>
      <c r="F100" s="140"/>
      <c r="G100" s="140"/>
      <c r="H100" s="140"/>
      <c r="I100" s="140"/>
      <c r="J100" s="141">
        <f>J129</f>
        <v>0</v>
      </c>
      <c r="K100" s="10"/>
      <c r="L100" s="13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8"/>
      <c r="C101" s="10"/>
      <c r="D101" s="139" t="s">
        <v>167</v>
      </c>
      <c r="E101" s="140"/>
      <c r="F101" s="140"/>
      <c r="G101" s="140"/>
      <c r="H101" s="140"/>
      <c r="I101" s="140"/>
      <c r="J101" s="141">
        <f>J131</f>
        <v>0</v>
      </c>
      <c r="K101" s="10"/>
      <c r="L101" s="13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38"/>
      <c r="C102" s="10"/>
      <c r="D102" s="139" t="s">
        <v>168</v>
      </c>
      <c r="E102" s="140"/>
      <c r="F102" s="140"/>
      <c r="G102" s="140"/>
      <c r="H102" s="140"/>
      <c r="I102" s="140"/>
      <c r="J102" s="141">
        <f>J136</f>
        <v>0</v>
      </c>
      <c r="K102" s="10"/>
      <c r="L102" s="13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34"/>
      <c r="C103" s="9"/>
      <c r="D103" s="135" t="s">
        <v>112</v>
      </c>
      <c r="E103" s="136"/>
      <c r="F103" s="136"/>
      <c r="G103" s="136"/>
      <c r="H103" s="136"/>
      <c r="I103" s="136"/>
      <c r="J103" s="137">
        <f>J143</f>
        <v>0</v>
      </c>
      <c r="K103" s="9"/>
      <c r="L103" s="13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38"/>
      <c r="C104" s="10"/>
      <c r="D104" s="139" t="s">
        <v>169</v>
      </c>
      <c r="E104" s="140"/>
      <c r="F104" s="140"/>
      <c r="G104" s="140"/>
      <c r="H104" s="140"/>
      <c r="I104" s="140"/>
      <c r="J104" s="141">
        <f>J144</f>
        <v>0</v>
      </c>
      <c r="K104" s="10"/>
      <c r="L104" s="13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19" t="s">
        <v>117</v>
      </c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8" t="s">
        <v>16</v>
      </c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4"/>
      <c r="D114" s="34"/>
      <c r="E114" s="184" t="str">
        <f>E7</f>
        <v>HNsP - autodoprava</v>
      </c>
      <c r="F114" s="28"/>
      <c r="G114" s="28"/>
      <c r="H114" s="28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8" t="s">
        <v>161</v>
      </c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4"/>
      <c r="D116" s="34"/>
      <c r="E116" s="63" t="str">
        <f>E9</f>
        <v>29-10-2023-1 - Denní místnost-řidič</v>
      </c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8" t="s">
        <v>20</v>
      </c>
      <c r="D118" s="34"/>
      <c r="E118" s="34"/>
      <c r="F118" s="23" t="str">
        <f>F12</f>
        <v>Bílina</v>
      </c>
      <c r="G118" s="34"/>
      <c r="H118" s="34"/>
      <c r="I118" s="28" t="s">
        <v>22</v>
      </c>
      <c r="J118" s="65" t="str">
        <f>IF(J12="","",J12)</f>
        <v>28. 10. 2023</v>
      </c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15" customHeight="1">
      <c r="A120" s="34"/>
      <c r="B120" s="35"/>
      <c r="C120" s="28" t="s">
        <v>24</v>
      </c>
      <c r="D120" s="34"/>
      <c r="E120" s="34"/>
      <c r="F120" s="23" t="str">
        <f>E15</f>
        <v xml:space="preserve"> </v>
      </c>
      <c r="G120" s="34"/>
      <c r="H120" s="34"/>
      <c r="I120" s="28" t="s">
        <v>30</v>
      </c>
      <c r="J120" s="32" t="str">
        <f>E21</f>
        <v xml:space="preserve"> 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28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 xml:space="preserve"> 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42"/>
      <c r="B123" s="143"/>
      <c r="C123" s="144" t="s">
        <v>118</v>
      </c>
      <c r="D123" s="145" t="s">
        <v>59</v>
      </c>
      <c r="E123" s="145" t="s">
        <v>55</v>
      </c>
      <c r="F123" s="145" t="s">
        <v>56</v>
      </c>
      <c r="G123" s="145" t="s">
        <v>119</v>
      </c>
      <c r="H123" s="145" t="s">
        <v>120</v>
      </c>
      <c r="I123" s="145" t="s">
        <v>121</v>
      </c>
      <c r="J123" s="145" t="s">
        <v>109</v>
      </c>
      <c r="K123" s="146" t="s">
        <v>122</v>
      </c>
      <c r="L123" s="147"/>
      <c r="M123" s="82" t="s">
        <v>1</v>
      </c>
      <c r="N123" s="83" t="s">
        <v>38</v>
      </c>
      <c r="O123" s="83" t="s">
        <v>123</v>
      </c>
      <c r="P123" s="83" t="s">
        <v>124</v>
      </c>
      <c r="Q123" s="83" t="s">
        <v>125</v>
      </c>
      <c r="R123" s="83" t="s">
        <v>126</v>
      </c>
      <c r="S123" s="83" t="s">
        <v>127</v>
      </c>
      <c r="T123" s="84" t="s">
        <v>128</v>
      </c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</row>
    <row r="124" spans="1:63" s="2" customFormat="1" ht="22.8" customHeight="1">
      <c r="A124" s="34"/>
      <c r="B124" s="35"/>
      <c r="C124" s="89" t="s">
        <v>129</v>
      </c>
      <c r="D124" s="34"/>
      <c r="E124" s="34"/>
      <c r="F124" s="34"/>
      <c r="G124" s="34"/>
      <c r="H124" s="34"/>
      <c r="I124" s="34"/>
      <c r="J124" s="148">
        <f>BK124</f>
        <v>0</v>
      </c>
      <c r="K124" s="34"/>
      <c r="L124" s="35"/>
      <c r="M124" s="85"/>
      <c r="N124" s="69"/>
      <c r="O124" s="86"/>
      <c r="P124" s="149">
        <f>P125+P128+P143</f>
        <v>0</v>
      </c>
      <c r="Q124" s="86"/>
      <c r="R124" s="149">
        <f>R125+R128+R143</f>
        <v>0.017250119999999997</v>
      </c>
      <c r="S124" s="86"/>
      <c r="T124" s="150">
        <f>T125+T128+T143</f>
        <v>0.022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73</v>
      </c>
      <c r="AU124" s="15" t="s">
        <v>111</v>
      </c>
      <c r="BK124" s="151">
        <f>BK125+BK128+BK143</f>
        <v>0</v>
      </c>
    </row>
    <row r="125" spans="1:63" s="12" customFormat="1" ht="25.9" customHeight="1">
      <c r="A125" s="12"/>
      <c r="B125" s="152"/>
      <c r="C125" s="12"/>
      <c r="D125" s="153" t="s">
        <v>73</v>
      </c>
      <c r="E125" s="154" t="s">
        <v>170</v>
      </c>
      <c r="F125" s="154" t="s">
        <v>171</v>
      </c>
      <c r="G125" s="12"/>
      <c r="H125" s="12"/>
      <c r="I125" s="155"/>
      <c r="J125" s="156">
        <f>BK125</f>
        <v>0</v>
      </c>
      <c r="K125" s="12"/>
      <c r="L125" s="152"/>
      <c r="M125" s="157"/>
      <c r="N125" s="158"/>
      <c r="O125" s="158"/>
      <c r="P125" s="159">
        <f>P126</f>
        <v>0</v>
      </c>
      <c r="Q125" s="158"/>
      <c r="R125" s="159">
        <f>R126</f>
        <v>0.00040472000000000007</v>
      </c>
      <c r="S125" s="158"/>
      <c r="T125" s="16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3" t="s">
        <v>79</v>
      </c>
      <c r="AT125" s="161" t="s">
        <v>73</v>
      </c>
      <c r="AU125" s="161" t="s">
        <v>74</v>
      </c>
      <c r="AY125" s="153" t="s">
        <v>133</v>
      </c>
      <c r="BK125" s="162">
        <f>BK126</f>
        <v>0</v>
      </c>
    </row>
    <row r="126" spans="1:63" s="12" customFormat="1" ht="22.8" customHeight="1">
      <c r="A126" s="12"/>
      <c r="B126" s="152"/>
      <c r="C126" s="12"/>
      <c r="D126" s="153" t="s">
        <v>73</v>
      </c>
      <c r="E126" s="163" t="s">
        <v>172</v>
      </c>
      <c r="F126" s="163" t="s">
        <v>173</v>
      </c>
      <c r="G126" s="12"/>
      <c r="H126" s="12"/>
      <c r="I126" s="155"/>
      <c r="J126" s="164">
        <f>BK126</f>
        <v>0</v>
      </c>
      <c r="K126" s="12"/>
      <c r="L126" s="152"/>
      <c r="M126" s="157"/>
      <c r="N126" s="158"/>
      <c r="O126" s="158"/>
      <c r="P126" s="159">
        <f>P127</f>
        <v>0</v>
      </c>
      <c r="Q126" s="158"/>
      <c r="R126" s="159">
        <f>R127</f>
        <v>0.00040472000000000007</v>
      </c>
      <c r="S126" s="158"/>
      <c r="T126" s="160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3" t="s">
        <v>79</v>
      </c>
      <c r="AT126" s="161" t="s">
        <v>73</v>
      </c>
      <c r="AU126" s="161" t="s">
        <v>79</v>
      </c>
      <c r="AY126" s="153" t="s">
        <v>133</v>
      </c>
      <c r="BK126" s="162">
        <f>BK127</f>
        <v>0</v>
      </c>
    </row>
    <row r="127" spans="1:65" s="2" customFormat="1" ht="24.15" customHeight="1">
      <c r="A127" s="34"/>
      <c r="B127" s="165"/>
      <c r="C127" s="166" t="s">
        <v>79</v>
      </c>
      <c r="D127" s="166" t="s">
        <v>136</v>
      </c>
      <c r="E127" s="167" t="s">
        <v>174</v>
      </c>
      <c r="F127" s="168" t="s">
        <v>175</v>
      </c>
      <c r="G127" s="169" t="s">
        <v>176</v>
      </c>
      <c r="H127" s="170">
        <v>10.118</v>
      </c>
      <c r="I127" s="171"/>
      <c r="J127" s="172">
        <f>ROUND(I127*H127,2)</f>
        <v>0</v>
      </c>
      <c r="K127" s="168" t="s">
        <v>140</v>
      </c>
      <c r="L127" s="35"/>
      <c r="M127" s="173" t="s">
        <v>1</v>
      </c>
      <c r="N127" s="174" t="s">
        <v>39</v>
      </c>
      <c r="O127" s="73"/>
      <c r="P127" s="175">
        <f>O127*H127</f>
        <v>0</v>
      </c>
      <c r="Q127" s="175">
        <v>4E-05</v>
      </c>
      <c r="R127" s="175">
        <f>Q127*H127</f>
        <v>0.00040472000000000007</v>
      </c>
      <c r="S127" s="175">
        <v>0</v>
      </c>
      <c r="T127" s="17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7" t="s">
        <v>157</v>
      </c>
      <c r="AT127" s="177" t="s">
        <v>136</v>
      </c>
      <c r="AU127" s="177" t="s">
        <v>84</v>
      </c>
      <c r="AY127" s="15" t="s">
        <v>133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5" t="s">
        <v>79</v>
      </c>
      <c r="BK127" s="178">
        <f>ROUND(I127*H127,2)</f>
        <v>0</v>
      </c>
      <c r="BL127" s="15" t="s">
        <v>157</v>
      </c>
      <c r="BM127" s="177" t="s">
        <v>177</v>
      </c>
    </row>
    <row r="128" spans="1:63" s="12" customFormat="1" ht="25.9" customHeight="1">
      <c r="A128" s="12"/>
      <c r="B128" s="152"/>
      <c r="C128" s="12"/>
      <c r="D128" s="153" t="s">
        <v>73</v>
      </c>
      <c r="E128" s="154" t="s">
        <v>178</v>
      </c>
      <c r="F128" s="154" t="s">
        <v>179</v>
      </c>
      <c r="G128" s="12"/>
      <c r="H128" s="12"/>
      <c r="I128" s="155"/>
      <c r="J128" s="156">
        <f>BK128</f>
        <v>0</v>
      </c>
      <c r="K128" s="12"/>
      <c r="L128" s="152"/>
      <c r="M128" s="157"/>
      <c r="N128" s="158"/>
      <c r="O128" s="158"/>
      <c r="P128" s="159">
        <f>P129+P131+P136</f>
        <v>0</v>
      </c>
      <c r="Q128" s="158"/>
      <c r="R128" s="159">
        <f>R129+R131+R136</f>
        <v>0.016845399999999996</v>
      </c>
      <c r="S128" s="158"/>
      <c r="T128" s="160">
        <f>T129+T131+T136</f>
        <v>0.022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3" t="s">
        <v>84</v>
      </c>
      <c r="AT128" s="161" t="s">
        <v>73</v>
      </c>
      <c r="AU128" s="161" t="s">
        <v>74</v>
      </c>
      <c r="AY128" s="153" t="s">
        <v>133</v>
      </c>
      <c r="BK128" s="162">
        <f>BK129+BK131+BK136</f>
        <v>0</v>
      </c>
    </row>
    <row r="129" spans="1:63" s="12" customFormat="1" ht="22.8" customHeight="1">
      <c r="A129" s="12"/>
      <c r="B129" s="152"/>
      <c r="C129" s="12"/>
      <c r="D129" s="153" t="s">
        <v>73</v>
      </c>
      <c r="E129" s="163" t="s">
        <v>180</v>
      </c>
      <c r="F129" s="163" t="s">
        <v>181</v>
      </c>
      <c r="G129" s="12"/>
      <c r="H129" s="12"/>
      <c r="I129" s="155"/>
      <c r="J129" s="164">
        <f>BK129</f>
        <v>0</v>
      </c>
      <c r="K129" s="12"/>
      <c r="L129" s="152"/>
      <c r="M129" s="157"/>
      <c r="N129" s="158"/>
      <c r="O129" s="158"/>
      <c r="P129" s="159">
        <f>P130</f>
        <v>0</v>
      </c>
      <c r="Q129" s="158"/>
      <c r="R129" s="159">
        <f>R130</f>
        <v>0.0042</v>
      </c>
      <c r="S129" s="158"/>
      <c r="T129" s="160">
        <f>T130</f>
        <v>0.022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3" t="s">
        <v>84</v>
      </c>
      <c r="AT129" s="161" t="s">
        <v>73</v>
      </c>
      <c r="AU129" s="161" t="s">
        <v>79</v>
      </c>
      <c r="AY129" s="153" t="s">
        <v>133</v>
      </c>
      <c r="BK129" s="162">
        <f>BK130</f>
        <v>0</v>
      </c>
    </row>
    <row r="130" spans="1:65" s="2" customFormat="1" ht="24.15" customHeight="1">
      <c r="A130" s="34"/>
      <c r="B130" s="165"/>
      <c r="C130" s="166" t="s">
        <v>84</v>
      </c>
      <c r="D130" s="166" t="s">
        <v>136</v>
      </c>
      <c r="E130" s="167" t="s">
        <v>182</v>
      </c>
      <c r="F130" s="168" t="s">
        <v>183</v>
      </c>
      <c r="G130" s="169" t="s">
        <v>184</v>
      </c>
      <c r="H130" s="170">
        <v>4</v>
      </c>
      <c r="I130" s="171"/>
      <c r="J130" s="172">
        <f>ROUND(I130*H130,2)</f>
        <v>0</v>
      </c>
      <c r="K130" s="168" t="s">
        <v>140</v>
      </c>
      <c r="L130" s="35"/>
      <c r="M130" s="173" t="s">
        <v>1</v>
      </c>
      <c r="N130" s="174" t="s">
        <v>39</v>
      </c>
      <c r="O130" s="73"/>
      <c r="P130" s="175">
        <f>O130*H130</f>
        <v>0</v>
      </c>
      <c r="Q130" s="175">
        <v>0.00105</v>
      </c>
      <c r="R130" s="175">
        <f>Q130*H130</f>
        <v>0.0042</v>
      </c>
      <c r="S130" s="175">
        <v>0.0055</v>
      </c>
      <c r="T130" s="176">
        <f>S130*H130</f>
        <v>0.022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7" t="s">
        <v>185</v>
      </c>
      <c r="AT130" s="177" t="s">
        <v>136</v>
      </c>
      <c r="AU130" s="177" t="s">
        <v>84</v>
      </c>
      <c r="AY130" s="15" t="s">
        <v>133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5" t="s">
        <v>79</v>
      </c>
      <c r="BK130" s="178">
        <f>ROUND(I130*H130,2)</f>
        <v>0</v>
      </c>
      <c r="BL130" s="15" t="s">
        <v>185</v>
      </c>
      <c r="BM130" s="177" t="s">
        <v>186</v>
      </c>
    </row>
    <row r="131" spans="1:63" s="12" customFormat="1" ht="22.8" customHeight="1">
      <c r="A131" s="12"/>
      <c r="B131" s="152"/>
      <c r="C131" s="12"/>
      <c r="D131" s="153" t="s">
        <v>73</v>
      </c>
      <c r="E131" s="163" t="s">
        <v>187</v>
      </c>
      <c r="F131" s="163" t="s">
        <v>188</v>
      </c>
      <c r="G131" s="12"/>
      <c r="H131" s="12"/>
      <c r="I131" s="155"/>
      <c r="J131" s="164">
        <f>BK131</f>
        <v>0</v>
      </c>
      <c r="K131" s="12"/>
      <c r="L131" s="152"/>
      <c r="M131" s="157"/>
      <c r="N131" s="158"/>
      <c r="O131" s="158"/>
      <c r="P131" s="159">
        <f>SUM(P132:P135)</f>
        <v>0</v>
      </c>
      <c r="Q131" s="158"/>
      <c r="R131" s="159">
        <f>SUM(R132:R135)</f>
        <v>0.0005299199999999999</v>
      </c>
      <c r="S131" s="158"/>
      <c r="T131" s="160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3" t="s">
        <v>84</v>
      </c>
      <c r="AT131" s="161" t="s">
        <v>73</v>
      </c>
      <c r="AU131" s="161" t="s">
        <v>79</v>
      </c>
      <c r="AY131" s="153" t="s">
        <v>133</v>
      </c>
      <c r="BK131" s="162">
        <f>SUM(BK132:BK135)</f>
        <v>0</v>
      </c>
    </row>
    <row r="132" spans="1:65" s="2" customFormat="1" ht="24.15" customHeight="1">
      <c r="A132" s="34"/>
      <c r="B132" s="165"/>
      <c r="C132" s="166" t="s">
        <v>132</v>
      </c>
      <c r="D132" s="166" t="s">
        <v>136</v>
      </c>
      <c r="E132" s="167" t="s">
        <v>189</v>
      </c>
      <c r="F132" s="168" t="s">
        <v>190</v>
      </c>
      <c r="G132" s="169" t="s">
        <v>176</v>
      </c>
      <c r="H132" s="170">
        <v>1.152</v>
      </c>
      <c r="I132" s="171"/>
      <c r="J132" s="172">
        <f>ROUND(I132*H132,2)</f>
        <v>0</v>
      </c>
      <c r="K132" s="168" t="s">
        <v>140</v>
      </c>
      <c r="L132" s="35"/>
      <c r="M132" s="173" t="s">
        <v>1</v>
      </c>
      <c r="N132" s="174" t="s">
        <v>39</v>
      </c>
      <c r="O132" s="73"/>
      <c r="P132" s="175">
        <f>O132*H132</f>
        <v>0</v>
      </c>
      <c r="Q132" s="175">
        <v>8E-05</v>
      </c>
      <c r="R132" s="175">
        <f>Q132*H132</f>
        <v>9.216E-05</v>
      </c>
      <c r="S132" s="175">
        <v>0</v>
      </c>
      <c r="T132" s="17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7" t="s">
        <v>185</v>
      </c>
      <c r="AT132" s="177" t="s">
        <v>136</v>
      </c>
      <c r="AU132" s="177" t="s">
        <v>84</v>
      </c>
      <c r="AY132" s="15" t="s">
        <v>133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5" t="s">
        <v>79</v>
      </c>
      <c r="BK132" s="178">
        <f>ROUND(I132*H132,2)</f>
        <v>0</v>
      </c>
      <c r="BL132" s="15" t="s">
        <v>185</v>
      </c>
      <c r="BM132" s="177" t="s">
        <v>191</v>
      </c>
    </row>
    <row r="133" spans="1:65" s="2" customFormat="1" ht="24.15" customHeight="1">
      <c r="A133" s="34"/>
      <c r="B133" s="165"/>
      <c r="C133" s="166" t="s">
        <v>157</v>
      </c>
      <c r="D133" s="166" t="s">
        <v>136</v>
      </c>
      <c r="E133" s="167" t="s">
        <v>192</v>
      </c>
      <c r="F133" s="168" t="s">
        <v>193</v>
      </c>
      <c r="G133" s="169" t="s">
        <v>176</v>
      </c>
      <c r="H133" s="170">
        <v>1.152</v>
      </c>
      <c r="I133" s="171"/>
      <c r="J133" s="172">
        <f>ROUND(I133*H133,2)</f>
        <v>0</v>
      </c>
      <c r="K133" s="168" t="s">
        <v>140</v>
      </c>
      <c r="L133" s="35"/>
      <c r="M133" s="173" t="s">
        <v>1</v>
      </c>
      <c r="N133" s="174" t="s">
        <v>39</v>
      </c>
      <c r="O133" s="73"/>
      <c r="P133" s="175">
        <f>O133*H133</f>
        <v>0</v>
      </c>
      <c r="Q133" s="175">
        <v>0.00014</v>
      </c>
      <c r="R133" s="175">
        <f>Q133*H133</f>
        <v>0.00016127999999999997</v>
      </c>
      <c r="S133" s="175">
        <v>0</v>
      </c>
      <c r="T133" s="17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7" t="s">
        <v>185</v>
      </c>
      <c r="AT133" s="177" t="s">
        <v>136</v>
      </c>
      <c r="AU133" s="177" t="s">
        <v>84</v>
      </c>
      <c r="AY133" s="15" t="s">
        <v>133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5" t="s">
        <v>79</v>
      </c>
      <c r="BK133" s="178">
        <f>ROUND(I133*H133,2)</f>
        <v>0</v>
      </c>
      <c r="BL133" s="15" t="s">
        <v>185</v>
      </c>
      <c r="BM133" s="177" t="s">
        <v>194</v>
      </c>
    </row>
    <row r="134" spans="1:65" s="2" customFormat="1" ht="24.15" customHeight="1">
      <c r="A134" s="34"/>
      <c r="B134" s="165"/>
      <c r="C134" s="166" t="s">
        <v>148</v>
      </c>
      <c r="D134" s="166" t="s">
        <v>136</v>
      </c>
      <c r="E134" s="167" t="s">
        <v>195</v>
      </c>
      <c r="F134" s="168" t="s">
        <v>196</v>
      </c>
      <c r="G134" s="169" t="s">
        <v>176</v>
      </c>
      <c r="H134" s="170">
        <v>1.152</v>
      </c>
      <c r="I134" s="171"/>
      <c r="J134" s="172">
        <f>ROUND(I134*H134,2)</f>
        <v>0</v>
      </c>
      <c r="K134" s="168" t="s">
        <v>140</v>
      </c>
      <c r="L134" s="35"/>
      <c r="M134" s="173" t="s">
        <v>1</v>
      </c>
      <c r="N134" s="174" t="s">
        <v>39</v>
      </c>
      <c r="O134" s="73"/>
      <c r="P134" s="175">
        <f>O134*H134</f>
        <v>0</v>
      </c>
      <c r="Q134" s="175">
        <v>0.00012</v>
      </c>
      <c r="R134" s="175">
        <f>Q134*H134</f>
        <v>0.00013824</v>
      </c>
      <c r="S134" s="175">
        <v>0</v>
      </c>
      <c r="T134" s="17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7" t="s">
        <v>185</v>
      </c>
      <c r="AT134" s="177" t="s">
        <v>136</v>
      </c>
      <c r="AU134" s="177" t="s">
        <v>84</v>
      </c>
      <c r="AY134" s="15" t="s">
        <v>133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5" t="s">
        <v>79</v>
      </c>
      <c r="BK134" s="178">
        <f>ROUND(I134*H134,2)</f>
        <v>0</v>
      </c>
      <c r="BL134" s="15" t="s">
        <v>185</v>
      </c>
      <c r="BM134" s="177" t="s">
        <v>197</v>
      </c>
    </row>
    <row r="135" spans="1:65" s="2" customFormat="1" ht="24.15" customHeight="1">
      <c r="A135" s="34"/>
      <c r="B135" s="165"/>
      <c r="C135" s="166" t="s">
        <v>198</v>
      </c>
      <c r="D135" s="166" t="s">
        <v>136</v>
      </c>
      <c r="E135" s="167" t="s">
        <v>199</v>
      </c>
      <c r="F135" s="168" t="s">
        <v>200</v>
      </c>
      <c r="G135" s="169" t="s">
        <v>176</v>
      </c>
      <c r="H135" s="170">
        <v>1.152</v>
      </c>
      <c r="I135" s="171"/>
      <c r="J135" s="172">
        <f>ROUND(I135*H135,2)</f>
        <v>0</v>
      </c>
      <c r="K135" s="168" t="s">
        <v>140</v>
      </c>
      <c r="L135" s="35"/>
      <c r="M135" s="173" t="s">
        <v>1</v>
      </c>
      <c r="N135" s="174" t="s">
        <v>39</v>
      </c>
      <c r="O135" s="73"/>
      <c r="P135" s="175">
        <f>O135*H135</f>
        <v>0</v>
      </c>
      <c r="Q135" s="175">
        <v>0.00012</v>
      </c>
      <c r="R135" s="175">
        <f>Q135*H135</f>
        <v>0.00013824</v>
      </c>
      <c r="S135" s="175">
        <v>0</v>
      </c>
      <c r="T135" s="17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7" t="s">
        <v>185</v>
      </c>
      <c r="AT135" s="177" t="s">
        <v>136</v>
      </c>
      <c r="AU135" s="177" t="s">
        <v>84</v>
      </c>
      <c r="AY135" s="15" t="s">
        <v>133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5" t="s">
        <v>79</v>
      </c>
      <c r="BK135" s="178">
        <f>ROUND(I135*H135,2)</f>
        <v>0</v>
      </c>
      <c r="BL135" s="15" t="s">
        <v>185</v>
      </c>
      <c r="BM135" s="177" t="s">
        <v>201</v>
      </c>
    </row>
    <row r="136" spans="1:63" s="12" customFormat="1" ht="22.8" customHeight="1">
      <c r="A136" s="12"/>
      <c r="B136" s="152"/>
      <c r="C136" s="12"/>
      <c r="D136" s="153" t="s">
        <v>73</v>
      </c>
      <c r="E136" s="163" t="s">
        <v>202</v>
      </c>
      <c r="F136" s="163" t="s">
        <v>203</v>
      </c>
      <c r="G136" s="12"/>
      <c r="H136" s="12"/>
      <c r="I136" s="155"/>
      <c r="J136" s="164">
        <f>BK136</f>
        <v>0</v>
      </c>
      <c r="K136" s="12"/>
      <c r="L136" s="152"/>
      <c r="M136" s="157"/>
      <c r="N136" s="158"/>
      <c r="O136" s="158"/>
      <c r="P136" s="159">
        <f>SUM(P137:P142)</f>
        <v>0</v>
      </c>
      <c r="Q136" s="158"/>
      <c r="R136" s="159">
        <f>SUM(R137:R142)</f>
        <v>0.012115479999999998</v>
      </c>
      <c r="S136" s="158"/>
      <c r="T136" s="160">
        <f>SUM(T137:T142)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3" t="s">
        <v>84</v>
      </c>
      <c r="AT136" s="161" t="s">
        <v>73</v>
      </c>
      <c r="AU136" s="161" t="s">
        <v>79</v>
      </c>
      <c r="AY136" s="153" t="s">
        <v>133</v>
      </c>
      <c r="BK136" s="162">
        <f>SUM(BK137:BK142)</f>
        <v>0</v>
      </c>
    </row>
    <row r="137" spans="1:65" s="2" customFormat="1" ht="24.15" customHeight="1">
      <c r="A137" s="34"/>
      <c r="B137" s="165"/>
      <c r="C137" s="166" t="s">
        <v>204</v>
      </c>
      <c r="D137" s="166" t="s">
        <v>136</v>
      </c>
      <c r="E137" s="167" t="s">
        <v>205</v>
      </c>
      <c r="F137" s="168" t="s">
        <v>206</v>
      </c>
      <c r="G137" s="169" t="s">
        <v>176</v>
      </c>
      <c r="H137" s="170">
        <v>46.598</v>
      </c>
      <c r="I137" s="171"/>
      <c r="J137" s="172">
        <f>ROUND(I137*H137,2)</f>
        <v>0</v>
      </c>
      <c r="K137" s="168" t="s">
        <v>140</v>
      </c>
      <c r="L137" s="35"/>
      <c r="M137" s="173" t="s">
        <v>1</v>
      </c>
      <c r="N137" s="174" t="s">
        <v>39</v>
      </c>
      <c r="O137" s="73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7" t="s">
        <v>185</v>
      </c>
      <c r="AT137" s="177" t="s">
        <v>136</v>
      </c>
      <c r="AU137" s="177" t="s">
        <v>84</v>
      </c>
      <c r="AY137" s="15" t="s">
        <v>133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5" t="s">
        <v>79</v>
      </c>
      <c r="BK137" s="178">
        <f>ROUND(I137*H137,2)</f>
        <v>0</v>
      </c>
      <c r="BL137" s="15" t="s">
        <v>185</v>
      </c>
      <c r="BM137" s="177" t="s">
        <v>207</v>
      </c>
    </row>
    <row r="138" spans="1:65" s="2" customFormat="1" ht="24.15" customHeight="1">
      <c r="A138" s="34"/>
      <c r="B138" s="165"/>
      <c r="C138" s="166" t="s">
        <v>208</v>
      </c>
      <c r="D138" s="166" t="s">
        <v>136</v>
      </c>
      <c r="E138" s="167" t="s">
        <v>209</v>
      </c>
      <c r="F138" s="168" t="s">
        <v>210</v>
      </c>
      <c r="G138" s="169" t="s">
        <v>211</v>
      </c>
      <c r="H138" s="170">
        <v>4.8</v>
      </c>
      <c r="I138" s="171"/>
      <c r="J138" s="172">
        <f>ROUND(I138*H138,2)</f>
        <v>0</v>
      </c>
      <c r="K138" s="168" t="s">
        <v>140</v>
      </c>
      <c r="L138" s="35"/>
      <c r="M138" s="173" t="s">
        <v>1</v>
      </c>
      <c r="N138" s="174" t="s">
        <v>39</v>
      </c>
      <c r="O138" s="73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7" t="s">
        <v>185</v>
      </c>
      <c r="AT138" s="177" t="s">
        <v>136</v>
      </c>
      <c r="AU138" s="177" t="s">
        <v>84</v>
      </c>
      <c r="AY138" s="15" t="s">
        <v>133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5" t="s">
        <v>79</v>
      </c>
      <c r="BK138" s="178">
        <f>ROUND(I138*H138,2)</f>
        <v>0</v>
      </c>
      <c r="BL138" s="15" t="s">
        <v>185</v>
      </c>
      <c r="BM138" s="177" t="s">
        <v>212</v>
      </c>
    </row>
    <row r="139" spans="1:65" s="2" customFormat="1" ht="24.15" customHeight="1">
      <c r="A139" s="34"/>
      <c r="B139" s="165"/>
      <c r="C139" s="185" t="s">
        <v>172</v>
      </c>
      <c r="D139" s="185" t="s">
        <v>130</v>
      </c>
      <c r="E139" s="186" t="s">
        <v>213</v>
      </c>
      <c r="F139" s="187" t="s">
        <v>214</v>
      </c>
      <c r="G139" s="188" t="s">
        <v>211</v>
      </c>
      <c r="H139" s="189">
        <v>5.04</v>
      </c>
      <c r="I139" s="190"/>
      <c r="J139" s="191">
        <f>ROUND(I139*H139,2)</f>
        <v>0</v>
      </c>
      <c r="K139" s="187" t="s">
        <v>140</v>
      </c>
      <c r="L139" s="192"/>
      <c r="M139" s="193" t="s">
        <v>1</v>
      </c>
      <c r="N139" s="194" t="s">
        <v>39</v>
      </c>
      <c r="O139" s="73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7" t="s">
        <v>215</v>
      </c>
      <c r="AT139" s="177" t="s">
        <v>130</v>
      </c>
      <c r="AU139" s="177" t="s">
        <v>84</v>
      </c>
      <c r="AY139" s="15" t="s">
        <v>133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5" t="s">
        <v>79</v>
      </c>
      <c r="BK139" s="178">
        <f>ROUND(I139*H139,2)</f>
        <v>0</v>
      </c>
      <c r="BL139" s="15" t="s">
        <v>185</v>
      </c>
      <c r="BM139" s="177" t="s">
        <v>216</v>
      </c>
    </row>
    <row r="140" spans="1:65" s="2" customFormat="1" ht="16.5" customHeight="1">
      <c r="A140" s="34"/>
      <c r="B140" s="165"/>
      <c r="C140" s="166" t="s">
        <v>217</v>
      </c>
      <c r="D140" s="166" t="s">
        <v>136</v>
      </c>
      <c r="E140" s="167" t="s">
        <v>218</v>
      </c>
      <c r="F140" s="168" t="s">
        <v>219</v>
      </c>
      <c r="G140" s="169" t="s">
        <v>176</v>
      </c>
      <c r="H140" s="170">
        <v>10.118</v>
      </c>
      <c r="I140" s="171"/>
      <c r="J140" s="172">
        <f>ROUND(I140*H140,2)</f>
        <v>0</v>
      </c>
      <c r="K140" s="168" t="s">
        <v>140</v>
      </c>
      <c r="L140" s="35"/>
      <c r="M140" s="173" t="s">
        <v>1</v>
      </c>
      <c r="N140" s="174" t="s">
        <v>39</v>
      </c>
      <c r="O140" s="73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7" t="s">
        <v>185</v>
      </c>
      <c r="AT140" s="177" t="s">
        <v>136</v>
      </c>
      <c r="AU140" s="177" t="s">
        <v>84</v>
      </c>
      <c r="AY140" s="15" t="s">
        <v>133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5" t="s">
        <v>79</v>
      </c>
      <c r="BK140" s="178">
        <f>ROUND(I140*H140,2)</f>
        <v>0</v>
      </c>
      <c r="BL140" s="15" t="s">
        <v>185</v>
      </c>
      <c r="BM140" s="177" t="s">
        <v>220</v>
      </c>
    </row>
    <row r="141" spans="1:65" s="2" customFormat="1" ht="24.15" customHeight="1">
      <c r="A141" s="34"/>
      <c r="B141" s="165"/>
      <c r="C141" s="185" t="s">
        <v>221</v>
      </c>
      <c r="D141" s="185" t="s">
        <v>130</v>
      </c>
      <c r="E141" s="186" t="s">
        <v>222</v>
      </c>
      <c r="F141" s="187" t="s">
        <v>223</v>
      </c>
      <c r="G141" s="188" t="s">
        <v>184</v>
      </c>
      <c r="H141" s="189">
        <v>1</v>
      </c>
      <c r="I141" s="190"/>
      <c r="J141" s="191">
        <f>ROUND(I141*H141,2)</f>
        <v>0</v>
      </c>
      <c r="K141" s="187" t="s">
        <v>1</v>
      </c>
      <c r="L141" s="192"/>
      <c r="M141" s="193" t="s">
        <v>1</v>
      </c>
      <c r="N141" s="194" t="s">
        <v>39</v>
      </c>
      <c r="O141" s="73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7" t="s">
        <v>215</v>
      </c>
      <c r="AT141" s="177" t="s">
        <v>130</v>
      </c>
      <c r="AU141" s="177" t="s">
        <v>84</v>
      </c>
      <c r="AY141" s="15" t="s">
        <v>133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5" t="s">
        <v>79</v>
      </c>
      <c r="BK141" s="178">
        <f>ROUND(I141*H141,2)</f>
        <v>0</v>
      </c>
      <c r="BL141" s="15" t="s">
        <v>185</v>
      </c>
      <c r="BM141" s="177" t="s">
        <v>224</v>
      </c>
    </row>
    <row r="142" spans="1:65" s="2" customFormat="1" ht="33" customHeight="1">
      <c r="A142" s="34"/>
      <c r="B142" s="165"/>
      <c r="C142" s="166" t="s">
        <v>225</v>
      </c>
      <c r="D142" s="166" t="s">
        <v>136</v>
      </c>
      <c r="E142" s="167" t="s">
        <v>226</v>
      </c>
      <c r="F142" s="168" t="s">
        <v>227</v>
      </c>
      <c r="G142" s="169" t="s">
        <v>176</v>
      </c>
      <c r="H142" s="170">
        <v>46.598</v>
      </c>
      <c r="I142" s="171"/>
      <c r="J142" s="172">
        <f>ROUND(I142*H142,2)</f>
        <v>0</v>
      </c>
      <c r="K142" s="168" t="s">
        <v>140</v>
      </c>
      <c r="L142" s="35"/>
      <c r="M142" s="173" t="s">
        <v>1</v>
      </c>
      <c r="N142" s="174" t="s">
        <v>39</v>
      </c>
      <c r="O142" s="73"/>
      <c r="P142" s="175">
        <f>O142*H142</f>
        <v>0</v>
      </c>
      <c r="Q142" s="175">
        <v>0.00026</v>
      </c>
      <c r="R142" s="175">
        <f>Q142*H142</f>
        <v>0.012115479999999998</v>
      </c>
      <c r="S142" s="175">
        <v>0</v>
      </c>
      <c r="T142" s="17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7" t="s">
        <v>185</v>
      </c>
      <c r="AT142" s="177" t="s">
        <v>136</v>
      </c>
      <c r="AU142" s="177" t="s">
        <v>84</v>
      </c>
      <c r="AY142" s="15" t="s">
        <v>133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5" t="s">
        <v>79</v>
      </c>
      <c r="BK142" s="178">
        <f>ROUND(I142*H142,2)</f>
        <v>0</v>
      </c>
      <c r="BL142" s="15" t="s">
        <v>185</v>
      </c>
      <c r="BM142" s="177" t="s">
        <v>228</v>
      </c>
    </row>
    <row r="143" spans="1:63" s="12" customFormat="1" ht="25.9" customHeight="1">
      <c r="A143" s="12"/>
      <c r="B143" s="152"/>
      <c r="C143" s="12"/>
      <c r="D143" s="153" t="s">
        <v>73</v>
      </c>
      <c r="E143" s="154" t="s">
        <v>130</v>
      </c>
      <c r="F143" s="154" t="s">
        <v>131</v>
      </c>
      <c r="G143" s="12"/>
      <c r="H143" s="12"/>
      <c r="I143" s="155"/>
      <c r="J143" s="156">
        <f>BK143</f>
        <v>0</v>
      </c>
      <c r="K143" s="12"/>
      <c r="L143" s="152"/>
      <c r="M143" s="157"/>
      <c r="N143" s="158"/>
      <c r="O143" s="158"/>
      <c r="P143" s="159">
        <f>P144</f>
        <v>0</v>
      </c>
      <c r="Q143" s="158"/>
      <c r="R143" s="159">
        <f>R144</f>
        <v>0</v>
      </c>
      <c r="S143" s="158"/>
      <c r="T143" s="160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3" t="s">
        <v>132</v>
      </c>
      <c r="AT143" s="161" t="s">
        <v>73</v>
      </c>
      <c r="AU143" s="161" t="s">
        <v>74</v>
      </c>
      <c r="AY143" s="153" t="s">
        <v>133</v>
      </c>
      <c r="BK143" s="162">
        <f>BK144</f>
        <v>0</v>
      </c>
    </row>
    <row r="144" spans="1:63" s="12" customFormat="1" ht="22.8" customHeight="1">
      <c r="A144" s="12"/>
      <c r="B144" s="152"/>
      <c r="C144" s="12"/>
      <c r="D144" s="153" t="s">
        <v>73</v>
      </c>
      <c r="E144" s="163" t="s">
        <v>229</v>
      </c>
      <c r="F144" s="163" t="s">
        <v>230</v>
      </c>
      <c r="G144" s="12"/>
      <c r="H144" s="12"/>
      <c r="I144" s="155"/>
      <c r="J144" s="164">
        <f>BK144</f>
        <v>0</v>
      </c>
      <c r="K144" s="12"/>
      <c r="L144" s="152"/>
      <c r="M144" s="157"/>
      <c r="N144" s="158"/>
      <c r="O144" s="158"/>
      <c r="P144" s="159">
        <f>SUM(P145:P149)</f>
        <v>0</v>
      </c>
      <c r="Q144" s="158"/>
      <c r="R144" s="159">
        <f>SUM(R145:R149)</f>
        <v>0</v>
      </c>
      <c r="S144" s="158"/>
      <c r="T144" s="160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3" t="s">
        <v>132</v>
      </c>
      <c r="AT144" s="161" t="s">
        <v>73</v>
      </c>
      <c r="AU144" s="161" t="s">
        <v>79</v>
      </c>
      <c r="AY144" s="153" t="s">
        <v>133</v>
      </c>
      <c r="BK144" s="162">
        <f>SUM(BK145:BK149)</f>
        <v>0</v>
      </c>
    </row>
    <row r="145" spans="1:65" s="2" customFormat="1" ht="16.5" customHeight="1">
      <c r="A145" s="34"/>
      <c r="B145" s="165"/>
      <c r="C145" s="166" t="s">
        <v>231</v>
      </c>
      <c r="D145" s="166" t="s">
        <v>136</v>
      </c>
      <c r="E145" s="167" t="s">
        <v>232</v>
      </c>
      <c r="F145" s="168" t="s">
        <v>233</v>
      </c>
      <c r="G145" s="169" t="s">
        <v>139</v>
      </c>
      <c r="H145" s="170">
        <v>1</v>
      </c>
      <c r="I145" s="171"/>
      <c r="J145" s="172">
        <f>ROUND(I145*H145,2)</f>
        <v>0</v>
      </c>
      <c r="K145" s="168" t="s">
        <v>140</v>
      </c>
      <c r="L145" s="35"/>
      <c r="M145" s="173" t="s">
        <v>1</v>
      </c>
      <c r="N145" s="174" t="s">
        <v>39</v>
      </c>
      <c r="O145" s="73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7" t="s">
        <v>141</v>
      </c>
      <c r="AT145" s="177" t="s">
        <v>136</v>
      </c>
      <c r="AU145" s="177" t="s">
        <v>84</v>
      </c>
      <c r="AY145" s="15" t="s">
        <v>133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5" t="s">
        <v>79</v>
      </c>
      <c r="BK145" s="178">
        <f>ROUND(I145*H145,2)</f>
        <v>0</v>
      </c>
      <c r="BL145" s="15" t="s">
        <v>141</v>
      </c>
      <c r="BM145" s="177" t="s">
        <v>234</v>
      </c>
    </row>
    <row r="146" spans="1:65" s="2" customFormat="1" ht="16.5" customHeight="1">
      <c r="A146" s="34"/>
      <c r="B146" s="165"/>
      <c r="C146" s="166" t="s">
        <v>235</v>
      </c>
      <c r="D146" s="166" t="s">
        <v>136</v>
      </c>
      <c r="E146" s="167" t="s">
        <v>236</v>
      </c>
      <c r="F146" s="168" t="s">
        <v>237</v>
      </c>
      <c r="G146" s="169" t="s">
        <v>139</v>
      </c>
      <c r="H146" s="170">
        <v>1</v>
      </c>
      <c r="I146" s="171"/>
      <c r="J146" s="172">
        <f>ROUND(I146*H146,2)</f>
        <v>0</v>
      </c>
      <c r="K146" s="168" t="s">
        <v>1</v>
      </c>
      <c r="L146" s="35"/>
      <c r="M146" s="173" t="s">
        <v>1</v>
      </c>
      <c r="N146" s="174" t="s">
        <v>39</v>
      </c>
      <c r="O146" s="73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7" t="s">
        <v>141</v>
      </c>
      <c r="AT146" s="177" t="s">
        <v>136</v>
      </c>
      <c r="AU146" s="177" t="s">
        <v>84</v>
      </c>
      <c r="AY146" s="15" t="s">
        <v>133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5" t="s">
        <v>79</v>
      </c>
      <c r="BK146" s="178">
        <f>ROUND(I146*H146,2)</f>
        <v>0</v>
      </c>
      <c r="BL146" s="15" t="s">
        <v>141</v>
      </c>
      <c r="BM146" s="177" t="s">
        <v>238</v>
      </c>
    </row>
    <row r="147" spans="1:65" s="2" customFormat="1" ht="16.5" customHeight="1">
      <c r="A147" s="34"/>
      <c r="B147" s="165"/>
      <c r="C147" s="166" t="s">
        <v>8</v>
      </c>
      <c r="D147" s="166" t="s">
        <v>136</v>
      </c>
      <c r="E147" s="167" t="s">
        <v>239</v>
      </c>
      <c r="F147" s="168" t="s">
        <v>240</v>
      </c>
      <c r="G147" s="169" t="s">
        <v>184</v>
      </c>
      <c r="H147" s="170">
        <v>4</v>
      </c>
      <c r="I147" s="171"/>
      <c r="J147" s="172">
        <f>ROUND(I147*H147,2)</f>
        <v>0</v>
      </c>
      <c r="K147" s="168" t="s">
        <v>140</v>
      </c>
      <c r="L147" s="35"/>
      <c r="M147" s="173" t="s">
        <v>1</v>
      </c>
      <c r="N147" s="174" t="s">
        <v>39</v>
      </c>
      <c r="O147" s="73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7" t="s">
        <v>141</v>
      </c>
      <c r="AT147" s="177" t="s">
        <v>136</v>
      </c>
      <c r="AU147" s="177" t="s">
        <v>84</v>
      </c>
      <c r="AY147" s="15" t="s">
        <v>133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5" t="s">
        <v>79</v>
      </c>
      <c r="BK147" s="178">
        <f>ROUND(I147*H147,2)</f>
        <v>0</v>
      </c>
      <c r="BL147" s="15" t="s">
        <v>141</v>
      </c>
      <c r="BM147" s="177" t="s">
        <v>241</v>
      </c>
    </row>
    <row r="148" spans="1:65" s="2" customFormat="1" ht="16.5" customHeight="1">
      <c r="A148" s="34"/>
      <c r="B148" s="165"/>
      <c r="C148" s="185" t="s">
        <v>185</v>
      </c>
      <c r="D148" s="185" t="s">
        <v>130</v>
      </c>
      <c r="E148" s="186" t="s">
        <v>242</v>
      </c>
      <c r="F148" s="187" t="s">
        <v>243</v>
      </c>
      <c r="G148" s="188" t="s">
        <v>184</v>
      </c>
      <c r="H148" s="189">
        <v>4</v>
      </c>
      <c r="I148" s="190"/>
      <c r="J148" s="191">
        <f>ROUND(I148*H148,2)</f>
        <v>0</v>
      </c>
      <c r="K148" s="187" t="s">
        <v>1</v>
      </c>
      <c r="L148" s="192"/>
      <c r="M148" s="193" t="s">
        <v>1</v>
      </c>
      <c r="N148" s="194" t="s">
        <v>39</v>
      </c>
      <c r="O148" s="73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7" t="s">
        <v>244</v>
      </c>
      <c r="AT148" s="177" t="s">
        <v>130</v>
      </c>
      <c r="AU148" s="177" t="s">
        <v>84</v>
      </c>
      <c r="AY148" s="15" t="s">
        <v>133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5" t="s">
        <v>79</v>
      </c>
      <c r="BK148" s="178">
        <f>ROUND(I148*H148,2)</f>
        <v>0</v>
      </c>
      <c r="BL148" s="15" t="s">
        <v>244</v>
      </c>
      <c r="BM148" s="177" t="s">
        <v>245</v>
      </c>
    </row>
    <row r="149" spans="1:65" s="2" customFormat="1" ht="16.5" customHeight="1">
      <c r="A149" s="34"/>
      <c r="B149" s="165"/>
      <c r="C149" s="166" t="s">
        <v>246</v>
      </c>
      <c r="D149" s="166" t="s">
        <v>136</v>
      </c>
      <c r="E149" s="167" t="s">
        <v>247</v>
      </c>
      <c r="F149" s="168" t="s">
        <v>248</v>
      </c>
      <c r="G149" s="169" t="s">
        <v>184</v>
      </c>
      <c r="H149" s="170">
        <v>2</v>
      </c>
      <c r="I149" s="171"/>
      <c r="J149" s="172">
        <f>ROUND(I149*H149,2)</f>
        <v>0</v>
      </c>
      <c r="K149" s="168" t="s">
        <v>140</v>
      </c>
      <c r="L149" s="35"/>
      <c r="M149" s="179" t="s">
        <v>1</v>
      </c>
      <c r="N149" s="180" t="s">
        <v>39</v>
      </c>
      <c r="O149" s="181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7" t="s">
        <v>141</v>
      </c>
      <c r="AT149" s="177" t="s">
        <v>136</v>
      </c>
      <c r="AU149" s="177" t="s">
        <v>84</v>
      </c>
      <c r="AY149" s="15" t="s">
        <v>133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5" t="s">
        <v>79</v>
      </c>
      <c r="BK149" s="178">
        <f>ROUND(I149*H149,2)</f>
        <v>0</v>
      </c>
      <c r="BL149" s="15" t="s">
        <v>141</v>
      </c>
      <c r="BM149" s="177" t="s">
        <v>249</v>
      </c>
    </row>
    <row r="150" spans="1:31" s="2" customFormat="1" ht="6.95" customHeight="1">
      <c r="A150" s="34"/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35"/>
      <c r="M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autoFilter ref="C123:K14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106</v>
      </c>
      <c r="L4" s="18"/>
      <c r="M4" s="115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8" t="s">
        <v>16</v>
      </c>
      <c r="L6" s="18"/>
    </row>
    <row r="7" spans="2:12" s="1" customFormat="1" ht="16.5" customHeight="1" hidden="1">
      <c r="B7" s="18"/>
      <c r="E7" s="184" t="str">
        <f>'Rekapitulace zakázky'!K6</f>
        <v>HNsP - autodoprava</v>
      </c>
      <c r="F7" s="28"/>
      <c r="G7" s="28"/>
      <c r="H7" s="28"/>
      <c r="L7" s="18"/>
    </row>
    <row r="8" spans="1:31" s="2" customFormat="1" ht="12" customHeight="1" hidden="1">
      <c r="A8" s="34"/>
      <c r="B8" s="35"/>
      <c r="C8" s="34"/>
      <c r="D8" s="28" t="s">
        <v>161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5"/>
      <c r="C9" s="34"/>
      <c r="D9" s="34"/>
      <c r="E9" s="63" t="s">
        <v>250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zakázky'!AN8</f>
        <v>28. 10. 2023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zakázky'!AN10="","",'Rekapitulace zakázky'!AN10)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5"/>
      <c r="C15" s="34"/>
      <c r="D15" s="34"/>
      <c r="E15" s="23" t="str">
        <f>IF('Rekapitulace zakázky'!E11="","",'Rekapitulace zakázky'!E11)</f>
        <v xml:space="preserve"> </v>
      </c>
      <c r="F15" s="34"/>
      <c r="G15" s="34"/>
      <c r="H15" s="34"/>
      <c r="I15" s="28" t="s">
        <v>27</v>
      </c>
      <c r="J15" s="23" t="str">
        <f>IF('Rekapitulace zakázky'!AN11="","",'Rekapitulace zakázky'!AN11)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5"/>
      <c r="C17" s="34"/>
      <c r="D17" s="28" t="s">
        <v>28</v>
      </c>
      <c r="E17" s="34"/>
      <c r="F17" s="34"/>
      <c r="G17" s="34"/>
      <c r="H17" s="34"/>
      <c r="I17" s="28" t="s">
        <v>25</v>
      </c>
      <c r="J17" s="29" t="str">
        <f>'Rekapitulace zakázky'!AN13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5"/>
      <c r="C18" s="34"/>
      <c r="D18" s="34"/>
      <c r="E18" s="29" t="str">
        <f>'Rekapitulace zakázky'!E14</f>
        <v>Vyplň údaj</v>
      </c>
      <c r="F18" s="23"/>
      <c r="G18" s="23"/>
      <c r="H18" s="23"/>
      <c r="I18" s="28" t="s">
        <v>27</v>
      </c>
      <c r="J18" s="29" t="str">
        <f>'Rekapitulace zakázky'!AN14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25</v>
      </c>
      <c r="J20" s="23" t="str">
        <f>IF('Rekapitulace zakázky'!AN16="","",'Rekapitulace zakázky'!AN16)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5"/>
      <c r="C21" s="34"/>
      <c r="D21" s="34"/>
      <c r="E21" s="23" t="str">
        <f>IF('Rekapitulace zakázky'!E17="","",'Rekapitulace zakázky'!E17)</f>
        <v xml:space="preserve"> </v>
      </c>
      <c r="F21" s="34"/>
      <c r="G21" s="34"/>
      <c r="H21" s="34"/>
      <c r="I21" s="28" t="s">
        <v>27</v>
      </c>
      <c r="J21" s="23" t="str">
        <f>IF('Rekapitulace zakázky'!AN17="","",'Rekapitulace zakázky'!AN17)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zakázky'!AN19="","",'Rekapitulace zakázky'!AN19)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5"/>
      <c r="C24" s="34"/>
      <c r="D24" s="34"/>
      <c r="E24" s="23" t="str">
        <f>IF('Rekapitulace zakázky'!E20="","",'Rekapitulace zakázky'!E20)</f>
        <v xml:space="preserve"> </v>
      </c>
      <c r="F24" s="34"/>
      <c r="G24" s="34"/>
      <c r="H24" s="34"/>
      <c r="I24" s="28" t="s">
        <v>27</v>
      </c>
      <c r="J24" s="23" t="str">
        <f>IF('Rekapitulace zakázky'!AN20="","",'Rekapitulace zakázky'!AN20)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6"/>
      <c r="B27" s="117"/>
      <c r="C27" s="116"/>
      <c r="D27" s="116"/>
      <c r="E27" s="32" t="s">
        <v>1</v>
      </c>
      <c r="F27" s="32"/>
      <c r="G27" s="32"/>
      <c r="H27" s="3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35"/>
      <c r="C30" s="34"/>
      <c r="D30" s="119" t="s">
        <v>34</v>
      </c>
      <c r="E30" s="34"/>
      <c r="F30" s="34"/>
      <c r="G30" s="34"/>
      <c r="H30" s="34"/>
      <c r="I30" s="34"/>
      <c r="J30" s="92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120" t="s">
        <v>38</v>
      </c>
      <c r="E33" s="28" t="s">
        <v>39</v>
      </c>
      <c r="F33" s="121">
        <f>ROUND((SUM(BE130:BE199)),2)</f>
        <v>0</v>
      </c>
      <c r="G33" s="34"/>
      <c r="H33" s="34"/>
      <c r="I33" s="122">
        <v>0.21</v>
      </c>
      <c r="J33" s="121">
        <f>ROUND(((SUM(BE130:BE199))*I33),2)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40</v>
      </c>
      <c r="F34" s="121">
        <f>ROUND((SUM(BF130:BF199)),2)</f>
        <v>0</v>
      </c>
      <c r="G34" s="34"/>
      <c r="H34" s="34"/>
      <c r="I34" s="122">
        <v>0.15</v>
      </c>
      <c r="J34" s="121">
        <f>ROUND(((SUM(BF130:BF199))*I34),2)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41</v>
      </c>
      <c r="F35" s="121">
        <f>ROUND((SUM(BG130:BG199)),2)</f>
        <v>0</v>
      </c>
      <c r="G35" s="34"/>
      <c r="H35" s="34"/>
      <c r="I35" s="122">
        <v>0.21</v>
      </c>
      <c r="J35" s="12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42</v>
      </c>
      <c r="F36" s="121">
        <f>ROUND((SUM(BH130:BH199)),2)</f>
        <v>0</v>
      </c>
      <c r="G36" s="34"/>
      <c r="H36" s="34"/>
      <c r="I36" s="122">
        <v>0.15</v>
      </c>
      <c r="J36" s="12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43</v>
      </c>
      <c r="F37" s="121">
        <f>ROUND((SUM(BI130:BI199)),2)</f>
        <v>0</v>
      </c>
      <c r="G37" s="34"/>
      <c r="H37" s="34"/>
      <c r="I37" s="122">
        <v>0</v>
      </c>
      <c r="J37" s="12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35"/>
      <c r="C39" s="123"/>
      <c r="D39" s="124" t="s">
        <v>44</v>
      </c>
      <c r="E39" s="77"/>
      <c r="F39" s="77"/>
      <c r="G39" s="125" t="s">
        <v>45</v>
      </c>
      <c r="H39" s="126" t="s">
        <v>46</v>
      </c>
      <c r="I39" s="77"/>
      <c r="J39" s="127">
        <f>SUM(J30:J37)</f>
        <v>0</v>
      </c>
      <c r="K39" s="12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 hidden="1">
      <c r="B41" s="18"/>
      <c r="L41" s="18"/>
    </row>
    <row r="42" spans="2:12" s="1" customFormat="1" ht="14.4" customHeight="1" hidden="1">
      <c r="B42" s="18"/>
      <c r="L42" s="18"/>
    </row>
    <row r="43" spans="2:12" s="1" customFormat="1" ht="14.4" customHeight="1" hidden="1">
      <c r="B43" s="18"/>
      <c r="L43" s="18"/>
    </row>
    <row r="44" spans="2:12" s="1" customFormat="1" ht="14.4" customHeight="1" hidden="1">
      <c r="B44" s="18"/>
      <c r="L44" s="18"/>
    </row>
    <row r="45" spans="2:12" s="1" customFormat="1" ht="14.4" customHeight="1" hidden="1">
      <c r="B45" s="18"/>
      <c r="L45" s="18"/>
    </row>
    <row r="46" spans="2:12" s="1" customFormat="1" ht="14.4" customHeight="1" hidden="1">
      <c r="B46" s="18"/>
      <c r="L46" s="18"/>
    </row>
    <row r="47" spans="2:12" s="1" customFormat="1" ht="14.4" customHeight="1" hidden="1">
      <c r="B47" s="18"/>
      <c r="L47" s="18"/>
    </row>
    <row r="48" spans="2:12" s="1" customFormat="1" ht="14.4" customHeight="1" hidden="1">
      <c r="B48" s="18"/>
      <c r="L48" s="18"/>
    </row>
    <row r="49" spans="2:12" s="1" customFormat="1" ht="14.4" customHeight="1" hidden="1">
      <c r="B49" s="18"/>
      <c r="L49" s="18"/>
    </row>
    <row r="50" spans="2:12" s="2" customFormat="1" ht="14.4" customHeight="1" hidden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1:31" s="2" customFormat="1" ht="12" hidden="1">
      <c r="A61" s="34"/>
      <c r="B61" s="35"/>
      <c r="C61" s="34"/>
      <c r="D61" s="54" t="s">
        <v>49</v>
      </c>
      <c r="E61" s="37"/>
      <c r="F61" s="129" t="s">
        <v>50</v>
      </c>
      <c r="G61" s="54" t="s">
        <v>49</v>
      </c>
      <c r="H61" s="37"/>
      <c r="I61" s="37"/>
      <c r="J61" s="130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1:31" s="2" customFormat="1" ht="12" hidden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1:31" s="2" customFormat="1" ht="12" hidden="1">
      <c r="A76" s="34"/>
      <c r="B76" s="35"/>
      <c r="C76" s="34"/>
      <c r="D76" s="54" t="s">
        <v>49</v>
      </c>
      <c r="E76" s="37"/>
      <c r="F76" s="129" t="s">
        <v>50</v>
      </c>
      <c r="G76" s="54" t="s">
        <v>49</v>
      </c>
      <c r="H76" s="37"/>
      <c r="I76" s="37"/>
      <c r="J76" s="130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107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84" t="str">
        <f>E7</f>
        <v>HNsP - autodoprava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161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29-10-2023-2 - Chodba s kuchyňkou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>Bílina</v>
      </c>
      <c r="G89" s="34"/>
      <c r="H89" s="34"/>
      <c r="I89" s="28" t="s">
        <v>22</v>
      </c>
      <c r="J89" s="65" t="str">
        <f>IF(J12="","",J12)</f>
        <v>28. 10. 2023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30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28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1" t="s">
        <v>108</v>
      </c>
      <c r="D94" s="123"/>
      <c r="E94" s="123"/>
      <c r="F94" s="123"/>
      <c r="G94" s="123"/>
      <c r="H94" s="123"/>
      <c r="I94" s="123"/>
      <c r="J94" s="132" t="s">
        <v>109</v>
      </c>
      <c r="K94" s="12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3" t="s">
        <v>110</v>
      </c>
      <c r="D96" s="34"/>
      <c r="E96" s="34"/>
      <c r="F96" s="34"/>
      <c r="G96" s="34"/>
      <c r="H96" s="34"/>
      <c r="I96" s="34"/>
      <c r="J96" s="92">
        <f>J130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111</v>
      </c>
    </row>
    <row r="97" spans="1:31" s="9" customFormat="1" ht="24.95" customHeight="1">
      <c r="A97" s="9"/>
      <c r="B97" s="134"/>
      <c r="C97" s="9"/>
      <c r="D97" s="135" t="s">
        <v>163</v>
      </c>
      <c r="E97" s="136"/>
      <c r="F97" s="136"/>
      <c r="G97" s="136"/>
      <c r="H97" s="136"/>
      <c r="I97" s="136"/>
      <c r="J97" s="137">
        <f>J131</f>
        <v>0</v>
      </c>
      <c r="K97" s="9"/>
      <c r="L97" s="13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8"/>
      <c r="C98" s="10"/>
      <c r="D98" s="139" t="s">
        <v>251</v>
      </c>
      <c r="E98" s="140"/>
      <c r="F98" s="140"/>
      <c r="G98" s="140"/>
      <c r="H98" s="140"/>
      <c r="I98" s="140"/>
      <c r="J98" s="141">
        <f>J132</f>
        <v>0</v>
      </c>
      <c r="K98" s="10"/>
      <c r="L98" s="13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8"/>
      <c r="C99" s="10"/>
      <c r="D99" s="139" t="s">
        <v>252</v>
      </c>
      <c r="E99" s="140"/>
      <c r="F99" s="140"/>
      <c r="G99" s="140"/>
      <c r="H99" s="140"/>
      <c r="I99" s="140"/>
      <c r="J99" s="141">
        <f>J136</f>
        <v>0</v>
      </c>
      <c r="K99" s="10"/>
      <c r="L99" s="13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8"/>
      <c r="C100" s="10"/>
      <c r="D100" s="139" t="s">
        <v>164</v>
      </c>
      <c r="E100" s="140"/>
      <c r="F100" s="140"/>
      <c r="G100" s="140"/>
      <c r="H100" s="140"/>
      <c r="I100" s="140"/>
      <c r="J100" s="141">
        <f>J142</f>
        <v>0</v>
      </c>
      <c r="K100" s="10"/>
      <c r="L100" s="13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8"/>
      <c r="C101" s="10"/>
      <c r="D101" s="139" t="s">
        <v>253</v>
      </c>
      <c r="E101" s="140"/>
      <c r="F101" s="140"/>
      <c r="G101" s="140"/>
      <c r="H101" s="140"/>
      <c r="I101" s="140"/>
      <c r="J101" s="141">
        <f>J147</f>
        <v>0</v>
      </c>
      <c r="K101" s="10"/>
      <c r="L101" s="13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38"/>
      <c r="C102" s="10"/>
      <c r="D102" s="139" t="s">
        <v>254</v>
      </c>
      <c r="E102" s="140"/>
      <c r="F102" s="140"/>
      <c r="G102" s="140"/>
      <c r="H102" s="140"/>
      <c r="I102" s="140"/>
      <c r="J102" s="141">
        <f>J152</f>
        <v>0</v>
      </c>
      <c r="K102" s="10"/>
      <c r="L102" s="13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34"/>
      <c r="C103" s="9"/>
      <c r="D103" s="135" t="s">
        <v>165</v>
      </c>
      <c r="E103" s="136"/>
      <c r="F103" s="136"/>
      <c r="G103" s="136"/>
      <c r="H103" s="136"/>
      <c r="I103" s="136"/>
      <c r="J103" s="137">
        <f>J154</f>
        <v>0</v>
      </c>
      <c r="K103" s="9"/>
      <c r="L103" s="13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38"/>
      <c r="C104" s="10"/>
      <c r="D104" s="139" t="s">
        <v>166</v>
      </c>
      <c r="E104" s="140"/>
      <c r="F104" s="140"/>
      <c r="G104" s="140"/>
      <c r="H104" s="140"/>
      <c r="I104" s="140"/>
      <c r="J104" s="141">
        <f>J155</f>
        <v>0</v>
      </c>
      <c r="K104" s="10"/>
      <c r="L104" s="13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38"/>
      <c r="C105" s="10"/>
      <c r="D105" s="139" t="s">
        <v>255</v>
      </c>
      <c r="E105" s="140"/>
      <c r="F105" s="140"/>
      <c r="G105" s="140"/>
      <c r="H105" s="140"/>
      <c r="I105" s="140"/>
      <c r="J105" s="141">
        <f>J160</f>
        <v>0</v>
      </c>
      <c r="K105" s="10"/>
      <c r="L105" s="13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38"/>
      <c r="C106" s="10"/>
      <c r="D106" s="139" t="s">
        <v>256</v>
      </c>
      <c r="E106" s="140"/>
      <c r="F106" s="140"/>
      <c r="G106" s="140"/>
      <c r="H106" s="140"/>
      <c r="I106" s="140"/>
      <c r="J106" s="141">
        <f>J173</f>
        <v>0</v>
      </c>
      <c r="K106" s="10"/>
      <c r="L106" s="13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38"/>
      <c r="C107" s="10"/>
      <c r="D107" s="139" t="s">
        <v>167</v>
      </c>
      <c r="E107" s="140"/>
      <c r="F107" s="140"/>
      <c r="G107" s="140"/>
      <c r="H107" s="140"/>
      <c r="I107" s="140"/>
      <c r="J107" s="141">
        <f>J180</f>
        <v>0</v>
      </c>
      <c r="K107" s="10"/>
      <c r="L107" s="13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38"/>
      <c r="C108" s="10"/>
      <c r="D108" s="139" t="s">
        <v>168</v>
      </c>
      <c r="E108" s="140"/>
      <c r="F108" s="140"/>
      <c r="G108" s="140"/>
      <c r="H108" s="140"/>
      <c r="I108" s="140"/>
      <c r="J108" s="141">
        <f>J185</f>
        <v>0</v>
      </c>
      <c r="K108" s="10"/>
      <c r="L108" s="13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34"/>
      <c r="C109" s="9"/>
      <c r="D109" s="135" t="s">
        <v>112</v>
      </c>
      <c r="E109" s="136"/>
      <c r="F109" s="136"/>
      <c r="G109" s="136"/>
      <c r="H109" s="136"/>
      <c r="I109" s="136"/>
      <c r="J109" s="137">
        <f>J193</f>
        <v>0</v>
      </c>
      <c r="K109" s="9"/>
      <c r="L109" s="13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38"/>
      <c r="C110" s="10"/>
      <c r="D110" s="139" t="s">
        <v>169</v>
      </c>
      <c r="E110" s="140"/>
      <c r="F110" s="140"/>
      <c r="G110" s="140"/>
      <c r="H110" s="140"/>
      <c r="I110" s="140"/>
      <c r="J110" s="141">
        <f>J194</f>
        <v>0</v>
      </c>
      <c r="K110" s="10"/>
      <c r="L110" s="13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19" t="s">
        <v>117</v>
      </c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8" t="s">
        <v>16</v>
      </c>
      <c r="D119" s="34"/>
      <c r="E119" s="34"/>
      <c r="F119" s="34"/>
      <c r="G119" s="34"/>
      <c r="H119" s="34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4"/>
      <c r="D120" s="34"/>
      <c r="E120" s="184" t="str">
        <f>E7</f>
        <v>HNsP - autodoprava</v>
      </c>
      <c r="F120" s="28"/>
      <c r="G120" s="28"/>
      <c r="H120" s="28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8" t="s">
        <v>161</v>
      </c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4"/>
      <c r="D122" s="34"/>
      <c r="E122" s="63" t="str">
        <f>E9</f>
        <v>29-10-2023-2 - Chodba s kuchyňkou</v>
      </c>
      <c r="F122" s="34"/>
      <c r="G122" s="34"/>
      <c r="H122" s="34"/>
      <c r="I122" s="34"/>
      <c r="J122" s="34"/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8" t="s">
        <v>20</v>
      </c>
      <c r="D124" s="34"/>
      <c r="E124" s="34"/>
      <c r="F124" s="23" t="str">
        <f>F12</f>
        <v>Bílina</v>
      </c>
      <c r="G124" s="34"/>
      <c r="H124" s="34"/>
      <c r="I124" s="28" t="s">
        <v>22</v>
      </c>
      <c r="J124" s="65" t="str">
        <f>IF(J12="","",J12)</f>
        <v>28. 10. 2023</v>
      </c>
      <c r="K124" s="34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15" customHeight="1">
      <c r="A126" s="34"/>
      <c r="B126" s="35"/>
      <c r="C126" s="28" t="s">
        <v>24</v>
      </c>
      <c r="D126" s="34"/>
      <c r="E126" s="34"/>
      <c r="F126" s="23" t="str">
        <f>E15</f>
        <v xml:space="preserve"> </v>
      </c>
      <c r="G126" s="34"/>
      <c r="H126" s="34"/>
      <c r="I126" s="28" t="s">
        <v>30</v>
      </c>
      <c r="J126" s="32" t="str">
        <f>E21</f>
        <v xml:space="preserve"> </v>
      </c>
      <c r="K126" s="34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15" customHeight="1">
      <c r="A127" s="34"/>
      <c r="B127" s="35"/>
      <c r="C127" s="28" t="s">
        <v>28</v>
      </c>
      <c r="D127" s="34"/>
      <c r="E127" s="34"/>
      <c r="F127" s="23" t="str">
        <f>IF(E18="","",E18)</f>
        <v>Vyplň údaj</v>
      </c>
      <c r="G127" s="34"/>
      <c r="H127" s="34"/>
      <c r="I127" s="28" t="s">
        <v>32</v>
      </c>
      <c r="J127" s="32" t="str">
        <f>E24</f>
        <v xml:space="preserve"> </v>
      </c>
      <c r="K127" s="34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42"/>
      <c r="B129" s="143"/>
      <c r="C129" s="144" t="s">
        <v>118</v>
      </c>
      <c r="D129" s="145" t="s">
        <v>59</v>
      </c>
      <c r="E129" s="145" t="s">
        <v>55</v>
      </c>
      <c r="F129" s="145" t="s">
        <v>56</v>
      </c>
      <c r="G129" s="145" t="s">
        <v>119</v>
      </c>
      <c r="H129" s="145" t="s">
        <v>120</v>
      </c>
      <c r="I129" s="145" t="s">
        <v>121</v>
      </c>
      <c r="J129" s="145" t="s">
        <v>109</v>
      </c>
      <c r="K129" s="146" t="s">
        <v>122</v>
      </c>
      <c r="L129" s="147"/>
      <c r="M129" s="82" t="s">
        <v>1</v>
      </c>
      <c r="N129" s="83" t="s">
        <v>38</v>
      </c>
      <c r="O129" s="83" t="s">
        <v>123</v>
      </c>
      <c r="P129" s="83" t="s">
        <v>124</v>
      </c>
      <c r="Q129" s="83" t="s">
        <v>125</v>
      </c>
      <c r="R129" s="83" t="s">
        <v>126</v>
      </c>
      <c r="S129" s="83" t="s">
        <v>127</v>
      </c>
      <c r="T129" s="84" t="s">
        <v>128</v>
      </c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</row>
    <row r="130" spans="1:63" s="2" customFormat="1" ht="22.8" customHeight="1">
      <c r="A130" s="34"/>
      <c r="B130" s="35"/>
      <c r="C130" s="89" t="s">
        <v>129</v>
      </c>
      <c r="D130" s="34"/>
      <c r="E130" s="34"/>
      <c r="F130" s="34"/>
      <c r="G130" s="34"/>
      <c r="H130" s="34"/>
      <c r="I130" s="34"/>
      <c r="J130" s="148">
        <f>BK130</f>
        <v>0</v>
      </c>
      <c r="K130" s="34"/>
      <c r="L130" s="35"/>
      <c r="M130" s="85"/>
      <c r="N130" s="69"/>
      <c r="O130" s="86"/>
      <c r="P130" s="149">
        <f>P131+P154+P193</f>
        <v>0</v>
      </c>
      <c r="Q130" s="86"/>
      <c r="R130" s="149">
        <f>R131+R154+R193</f>
        <v>0.5965006399999999</v>
      </c>
      <c r="S130" s="86"/>
      <c r="T130" s="150">
        <f>T131+T154+T193</f>
        <v>1.6732954000000002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5" t="s">
        <v>73</v>
      </c>
      <c r="AU130" s="15" t="s">
        <v>111</v>
      </c>
      <c r="BK130" s="151">
        <f>BK131+BK154+BK193</f>
        <v>0</v>
      </c>
    </row>
    <row r="131" spans="1:63" s="12" customFormat="1" ht="25.9" customHeight="1">
      <c r="A131" s="12"/>
      <c r="B131" s="152"/>
      <c r="C131" s="12"/>
      <c r="D131" s="153" t="s">
        <v>73</v>
      </c>
      <c r="E131" s="154" t="s">
        <v>170</v>
      </c>
      <c r="F131" s="154" t="s">
        <v>171</v>
      </c>
      <c r="G131" s="12"/>
      <c r="H131" s="12"/>
      <c r="I131" s="155"/>
      <c r="J131" s="156">
        <f>BK131</f>
        <v>0</v>
      </c>
      <c r="K131" s="12"/>
      <c r="L131" s="152"/>
      <c r="M131" s="157"/>
      <c r="N131" s="158"/>
      <c r="O131" s="158"/>
      <c r="P131" s="159">
        <f>P132+P136+P142+P147+P152</f>
        <v>0</v>
      </c>
      <c r="Q131" s="158"/>
      <c r="R131" s="159">
        <f>R132+R136+R142+R147+R152</f>
        <v>0.45740795999999995</v>
      </c>
      <c r="S131" s="158"/>
      <c r="T131" s="160">
        <f>T132+T136+T142+T147+T152</f>
        <v>1.1808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3" t="s">
        <v>79</v>
      </c>
      <c r="AT131" s="161" t="s">
        <v>73</v>
      </c>
      <c r="AU131" s="161" t="s">
        <v>74</v>
      </c>
      <c r="AY131" s="153" t="s">
        <v>133</v>
      </c>
      <c r="BK131" s="162">
        <f>BK132+BK136+BK142+BK147+BK152</f>
        <v>0</v>
      </c>
    </row>
    <row r="132" spans="1:63" s="12" customFormat="1" ht="22.8" customHeight="1">
      <c r="A132" s="12"/>
      <c r="B132" s="152"/>
      <c r="C132" s="12"/>
      <c r="D132" s="153" t="s">
        <v>73</v>
      </c>
      <c r="E132" s="163" t="s">
        <v>132</v>
      </c>
      <c r="F132" s="163" t="s">
        <v>257</v>
      </c>
      <c r="G132" s="12"/>
      <c r="H132" s="12"/>
      <c r="I132" s="155"/>
      <c r="J132" s="164">
        <f>BK132</f>
        <v>0</v>
      </c>
      <c r="K132" s="12"/>
      <c r="L132" s="152"/>
      <c r="M132" s="157"/>
      <c r="N132" s="158"/>
      <c r="O132" s="158"/>
      <c r="P132" s="159">
        <f>SUM(P133:P135)</f>
        <v>0</v>
      </c>
      <c r="Q132" s="158"/>
      <c r="R132" s="159">
        <f>SUM(R133:R135)</f>
        <v>0.13903643999999998</v>
      </c>
      <c r="S132" s="158"/>
      <c r="T132" s="160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3" t="s">
        <v>79</v>
      </c>
      <c r="AT132" s="161" t="s">
        <v>73</v>
      </c>
      <c r="AU132" s="161" t="s">
        <v>79</v>
      </c>
      <c r="AY132" s="153" t="s">
        <v>133</v>
      </c>
      <c r="BK132" s="162">
        <f>SUM(BK133:BK135)</f>
        <v>0</v>
      </c>
    </row>
    <row r="133" spans="1:65" s="2" customFormat="1" ht="16.5" customHeight="1">
      <c r="A133" s="34"/>
      <c r="B133" s="165"/>
      <c r="C133" s="166" t="s">
        <v>79</v>
      </c>
      <c r="D133" s="166" t="s">
        <v>136</v>
      </c>
      <c r="E133" s="167" t="s">
        <v>258</v>
      </c>
      <c r="F133" s="168" t="s">
        <v>259</v>
      </c>
      <c r="G133" s="169" t="s">
        <v>260</v>
      </c>
      <c r="H133" s="170">
        <v>0.03</v>
      </c>
      <c r="I133" s="171"/>
      <c r="J133" s="172">
        <f>ROUND(I133*H133,2)</f>
        <v>0</v>
      </c>
      <c r="K133" s="168" t="s">
        <v>140</v>
      </c>
      <c r="L133" s="35"/>
      <c r="M133" s="173" t="s">
        <v>1</v>
      </c>
      <c r="N133" s="174" t="s">
        <v>39</v>
      </c>
      <c r="O133" s="73"/>
      <c r="P133" s="175">
        <f>O133*H133</f>
        <v>0</v>
      </c>
      <c r="Q133" s="175">
        <v>1.94302</v>
      </c>
      <c r="R133" s="175">
        <f>Q133*H133</f>
        <v>0.0582906</v>
      </c>
      <c r="S133" s="175">
        <v>0</v>
      </c>
      <c r="T133" s="17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7" t="s">
        <v>157</v>
      </c>
      <c r="AT133" s="177" t="s">
        <v>136</v>
      </c>
      <c r="AU133" s="177" t="s">
        <v>84</v>
      </c>
      <c r="AY133" s="15" t="s">
        <v>133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5" t="s">
        <v>79</v>
      </c>
      <c r="BK133" s="178">
        <f>ROUND(I133*H133,2)</f>
        <v>0</v>
      </c>
      <c r="BL133" s="15" t="s">
        <v>157</v>
      </c>
      <c r="BM133" s="177" t="s">
        <v>261</v>
      </c>
    </row>
    <row r="134" spans="1:65" s="2" customFormat="1" ht="24.15" customHeight="1">
      <c r="A134" s="34"/>
      <c r="B134" s="165"/>
      <c r="C134" s="166" t="s">
        <v>84</v>
      </c>
      <c r="D134" s="166" t="s">
        <v>136</v>
      </c>
      <c r="E134" s="167" t="s">
        <v>262</v>
      </c>
      <c r="F134" s="168" t="s">
        <v>263</v>
      </c>
      <c r="G134" s="169" t="s">
        <v>264</v>
      </c>
      <c r="H134" s="170">
        <v>0.027</v>
      </c>
      <c r="I134" s="171"/>
      <c r="J134" s="172">
        <f>ROUND(I134*H134,2)</f>
        <v>0</v>
      </c>
      <c r="K134" s="168" t="s">
        <v>140</v>
      </c>
      <c r="L134" s="35"/>
      <c r="M134" s="173" t="s">
        <v>1</v>
      </c>
      <c r="N134" s="174" t="s">
        <v>39</v>
      </c>
      <c r="O134" s="73"/>
      <c r="P134" s="175">
        <f>O134*H134</f>
        <v>0</v>
      </c>
      <c r="Q134" s="175">
        <v>1.09</v>
      </c>
      <c r="R134" s="175">
        <f>Q134*H134</f>
        <v>0.02943</v>
      </c>
      <c r="S134" s="175">
        <v>0</v>
      </c>
      <c r="T134" s="17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7" t="s">
        <v>157</v>
      </c>
      <c r="AT134" s="177" t="s">
        <v>136</v>
      </c>
      <c r="AU134" s="177" t="s">
        <v>84</v>
      </c>
      <c r="AY134" s="15" t="s">
        <v>133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5" t="s">
        <v>79</v>
      </c>
      <c r="BK134" s="178">
        <f>ROUND(I134*H134,2)</f>
        <v>0</v>
      </c>
      <c r="BL134" s="15" t="s">
        <v>157</v>
      </c>
      <c r="BM134" s="177" t="s">
        <v>265</v>
      </c>
    </row>
    <row r="135" spans="1:65" s="2" customFormat="1" ht="24.15" customHeight="1">
      <c r="A135" s="34"/>
      <c r="B135" s="165"/>
      <c r="C135" s="166" t="s">
        <v>132</v>
      </c>
      <c r="D135" s="166" t="s">
        <v>136</v>
      </c>
      <c r="E135" s="167" t="s">
        <v>266</v>
      </c>
      <c r="F135" s="168" t="s">
        <v>267</v>
      </c>
      <c r="G135" s="169" t="s">
        <v>176</v>
      </c>
      <c r="H135" s="170">
        <v>0.288</v>
      </c>
      <c r="I135" s="171"/>
      <c r="J135" s="172">
        <f>ROUND(I135*H135,2)</f>
        <v>0</v>
      </c>
      <c r="K135" s="168" t="s">
        <v>140</v>
      </c>
      <c r="L135" s="35"/>
      <c r="M135" s="173" t="s">
        <v>1</v>
      </c>
      <c r="N135" s="174" t="s">
        <v>39</v>
      </c>
      <c r="O135" s="73"/>
      <c r="P135" s="175">
        <f>O135*H135</f>
        <v>0</v>
      </c>
      <c r="Q135" s="175">
        <v>0.17818</v>
      </c>
      <c r="R135" s="175">
        <f>Q135*H135</f>
        <v>0.051315839999999995</v>
      </c>
      <c r="S135" s="175">
        <v>0</v>
      </c>
      <c r="T135" s="17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7" t="s">
        <v>157</v>
      </c>
      <c r="AT135" s="177" t="s">
        <v>136</v>
      </c>
      <c r="AU135" s="177" t="s">
        <v>84</v>
      </c>
      <c r="AY135" s="15" t="s">
        <v>133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5" t="s">
        <v>79</v>
      </c>
      <c r="BK135" s="178">
        <f>ROUND(I135*H135,2)</f>
        <v>0</v>
      </c>
      <c r="BL135" s="15" t="s">
        <v>157</v>
      </c>
      <c r="BM135" s="177" t="s">
        <v>268</v>
      </c>
    </row>
    <row r="136" spans="1:63" s="12" customFormat="1" ht="22.8" customHeight="1">
      <c r="A136" s="12"/>
      <c r="B136" s="152"/>
      <c r="C136" s="12"/>
      <c r="D136" s="153" t="s">
        <v>73</v>
      </c>
      <c r="E136" s="163" t="s">
        <v>198</v>
      </c>
      <c r="F136" s="163" t="s">
        <v>269</v>
      </c>
      <c r="G136" s="12"/>
      <c r="H136" s="12"/>
      <c r="I136" s="155"/>
      <c r="J136" s="164">
        <f>BK136</f>
        <v>0</v>
      </c>
      <c r="K136" s="12"/>
      <c r="L136" s="152"/>
      <c r="M136" s="157"/>
      <c r="N136" s="158"/>
      <c r="O136" s="158"/>
      <c r="P136" s="159">
        <f>SUM(P137:P141)</f>
        <v>0</v>
      </c>
      <c r="Q136" s="158"/>
      <c r="R136" s="159">
        <f>SUM(R137:R141)</f>
        <v>0.31561752</v>
      </c>
      <c r="S136" s="158"/>
      <c r="T136" s="160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3" t="s">
        <v>79</v>
      </c>
      <c r="AT136" s="161" t="s">
        <v>73</v>
      </c>
      <c r="AU136" s="161" t="s">
        <v>79</v>
      </c>
      <c r="AY136" s="153" t="s">
        <v>133</v>
      </c>
      <c r="BK136" s="162">
        <f>SUM(BK137:BK141)</f>
        <v>0</v>
      </c>
    </row>
    <row r="137" spans="1:65" s="2" customFormat="1" ht="24.15" customHeight="1">
      <c r="A137" s="34"/>
      <c r="B137" s="165"/>
      <c r="C137" s="166" t="s">
        <v>157</v>
      </c>
      <c r="D137" s="166" t="s">
        <v>136</v>
      </c>
      <c r="E137" s="167" t="s">
        <v>270</v>
      </c>
      <c r="F137" s="168" t="s">
        <v>271</v>
      </c>
      <c r="G137" s="169" t="s">
        <v>176</v>
      </c>
      <c r="H137" s="170">
        <v>48.332</v>
      </c>
      <c r="I137" s="171"/>
      <c r="J137" s="172">
        <f>ROUND(I137*H137,2)</f>
        <v>0</v>
      </c>
      <c r="K137" s="168" t="s">
        <v>140</v>
      </c>
      <c r="L137" s="35"/>
      <c r="M137" s="173" t="s">
        <v>1</v>
      </c>
      <c r="N137" s="174" t="s">
        <v>39</v>
      </c>
      <c r="O137" s="73"/>
      <c r="P137" s="175">
        <f>O137*H137</f>
        <v>0</v>
      </c>
      <c r="Q137" s="175">
        <v>0.00026</v>
      </c>
      <c r="R137" s="175">
        <f>Q137*H137</f>
        <v>0.012566319999999999</v>
      </c>
      <c r="S137" s="175">
        <v>0</v>
      </c>
      <c r="T137" s="17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7" t="s">
        <v>157</v>
      </c>
      <c r="AT137" s="177" t="s">
        <v>136</v>
      </c>
      <c r="AU137" s="177" t="s">
        <v>84</v>
      </c>
      <c r="AY137" s="15" t="s">
        <v>133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5" t="s">
        <v>79</v>
      </c>
      <c r="BK137" s="178">
        <f>ROUND(I137*H137,2)</f>
        <v>0</v>
      </c>
      <c r="BL137" s="15" t="s">
        <v>157</v>
      </c>
      <c r="BM137" s="177" t="s">
        <v>272</v>
      </c>
    </row>
    <row r="138" spans="1:65" s="2" customFormat="1" ht="24.15" customHeight="1">
      <c r="A138" s="34"/>
      <c r="B138" s="165"/>
      <c r="C138" s="166" t="s">
        <v>148</v>
      </c>
      <c r="D138" s="166" t="s">
        <v>136</v>
      </c>
      <c r="E138" s="167" t="s">
        <v>273</v>
      </c>
      <c r="F138" s="168" t="s">
        <v>274</v>
      </c>
      <c r="G138" s="169" t="s">
        <v>176</v>
      </c>
      <c r="H138" s="170">
        <v>48.332</v>
      </c>
      <c r="I138" s="171"/>
      <c r="J138" s="172">
        <f>ROUND(I138*H138,2)</f>
        <v>0</v>
      </c>
      <c r="K138" s="168" t="s">
        <v>140</v>
      </c>
      <c r="L138" s="35"/>
      <c r="M138" s="173" t="s">
        <v>1</v>
      </c>
      <c r="N138" s="174" t="s">
        <v>39</v>
      </c>
      <c r="O138" s="73"/>
      <c r="P138" s="175">
        <f>O138*H138</f>
        <v>0</v>
      </c>
      <c r="Q138" s="175">
        <v>0.003</v>
      </c>
      <c r="R138" s="175">
        <f>Q138*H138</f>
        <v>0.144996</v>
      </c>
      <c r="S138" s="175">
        <v>0</v>
      </c>
      <c r="T138" s="17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7" t="s">
        <v>157</v>
      </c>
      <c r="AT138" s="177" t="s">
        <v>136</v>
      </c>
      <c r="AU138" s="177" t="s">
        <v>84</v>
      </c>
      <c r="AY138" s="15" t="s">
        <v>133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5" t="s">
        <v>79</v>
      </c>
      <c r="BK138" s="178">
        <f>ROUND(I138*H138,2)</f>
        <v>0</v>
      </c>
      <c r="BL138" s="15" t="s">
        <v>157</v>
      </c>
      <c r="BM138" s="177" t="s">
        <v>275</v>
      </c>
    </row>
    <row r="139" spans="1:65" s="2" customFormat="1" ht="24.15" customHeight="1">
      <c r="A139" s="34"/>
      <c r="B139" s="165"/>
      <c r="C139" s="166" t="s">
        <v>198</v>
      </c>
      <c r="D139" s="166" t="s">
        <v>136</v>
      </c>
      <c r="E139" s="167" t="s">
        <v>276</v>
      </c>
      <c r="F139" s="168" t="s">
        <v>277</v>
      </c>
      <c r="G139" s="169" t="s">
        <v>176</v>
      </c>
      <c r="H139" s="170">
        <v>2.94</v>
      </c>
      <c r="I139" s="171"/>
      <c r="J139" s="172">
        <f>ROUND(I139*H139,2)</f>
        <v>0</v>
      </c>
      <c r="K139" s="168" t="s">
        <v>140</v>
      </c>
      <c r="L139" s="35"/>
      <c r="M139" s="173" t="s">
        <v>1</v>
      </c>
      <c r="N139" s="174" t="s">
        <v>39</v>
      </c>
      <c r="O139" s="73"/>
      <c r="P139" s="175">
        <f>O139*H139</f>
        <v>0</v>
      </c>
      <c r="Q139" s="175">
        <v>0.03358</v>
      </c>
      <c r="R139" s="175">
        <f>Q139*H139</f>
        <v>0.0987252</v>
      </c>
      <c r="S139" s="175">
        <v>0</v>
      </c>
      <c r="T139" s="17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7" t="s">
        <v>157</v>
      </c>
      <c r="AT139" s="177" t="s">
        <v>136</v>
      </c>
      <c r="AU139" s="177" t="s">
        <v>84</v>
      </c>
      <c r="AY139" s="15" t="s">
        <v>133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5" t="s">
        <v>79</v>
      </c>
      <c r="BK139" s="178">
        <f>ROUND(I139*H139,2)</f>
        <v>0</v>
      </c>
      <c r="BL139" s="15" t="s">
        <v>157</v>
      </c>
      <c r="BM139" s="177" t="s">
        <v>278</v>
      </c>
    </row>
    <row r="140" spans="1:65" s="2" customFormat="1" ht="21.75" customHeight="1">
      <c r="A140" s="34"/>
      <c r="B140" s="165"/>
      <c r="C140" s="166" t="s">
        <v>204</v>
      </c>
      <c r="D140" s="166" t="s">
        <v>136</v>
      </c>
      <c r="E140" s="167" t="s">
        <v>279</v>
      </c>
      <c r="F140" s="168" t="s">
        <v>280</v>
      </c>
      <c r="G140" s="169" t="s">
        <v>184</v>
      </c>
      <c r="H140" s="170">
        <v>1</v>
      </c>
      <c r="I140" s="171"/>
      <c r="J140" s="172">
        <f>ROUND(I140*H140,2)</f>
        <v>0</v>
      </c>
      <c r="K140" s="168" t="s">
        <v>140</v>
      </c>
      <c r="L140" s="35"/>
      <c r="M140" s="173" t="s">
        <v>1</v>
      </c>
      <c r="N140" s="174" t="s">
        <v>39</v>
      </c>
      <c r="O140" s="73"/>
      <c r="P140" s="175">
        <f>O140*H140</f>
        <v>0</v>
      </c>
      <c r="Q140" s="175">
        <v>0.04684</v>
      </c>
      <c r="R140" s="175">
        <f>Q140*H140</f>
        <v>0.04684</v>
      </c>
      <c r="S140" s="175">
        <v>0</v>
      </c>
      <c r="T140" s="17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7" t="s">
        <v>157</v>
      </c>
      <c r="AT140" s="177" t="s">
        <v>136</v>
      </c>
      <c r="AU140" s="177" t="s">
        <v>84</v>
      </c>
      <c r="AY140" s="15" t="s">
        <v>133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5" t="s">
        <v>79</v>
      </c>
      <c r="BK140" s="178">
        <f>ROUND(I140*H140,2)</f>
        <v>0</v>
      </c>
      <c r="BL140" s="15" t="s">
        <v>157</v>
      </c>
      <c r="BM140" s="177" t="s">
        <v>281</v>
      </c>
    </row>
    <row r="141" spans="1:65" s="2" customFormat="1" ht="33" customHeight="1">
      <c r="A141" s="34"/>
      <c r="B141" s="165"/>
      <c r="C141" s="185" t="s">
        <v>208</v>
      </c>
      <c r="D141" s="185" t="s">
        <v>130</v>
      </c>
      <c r="E141" s="186" t="s">
        <v>282</v>
      </c>
      <c r="F141" s="187" t="s">
        <v>283</v>
      </c>
      <c r="G141" s="188" t="s">
        <v>184</v>
      </c>
      <c r="H141" s="189">
        <v>1</v>
      </c>
      <c r="I141" s="190"/>
      <c r="J141" s="191">
        <f>ROUND(I141*H141,2)</f>
        <v>0</v>
      </c>
      <c r="K141" s="187" t="s">
        <v>140</v>
      </c>
      <c r="L141" s="192"/>
      <c r="M141" s="193" t="s">
        <v>1</v>
      </c>
      <c r="N141" s="194" t="s">
        <v>39</v>
      </c>
      <c r="O141" s="73"/>
      <c r="P141" s="175">
        <f>O141*H141</f>
        <v>0</v>
      </c>
      <c r="Q141" s="175">
        <v>0.01249</v>
      </c>
      <c r="R141" s="175">
        <f>Q141*H141</f>
        <v>0.01249</v>
      </c>
      <c r="S141" s="175">
        <v>0</v>
      </c>
      <c r="T141" s="17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7" t="s">
        <v>208</v>
      </c>
      <c r="AT141" s="177" t="s">
        <v>130</v>
      </c>
      <c r="AU141" s="177" t="s">
        <v>84</v>
      </c>
      <c r="AY141" s="15" t="s">
        <v>133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5" t="s">
        <v>79</v>
      </c>
      <c r="BK141" s="178">
        <f>ROUND(I141*H141,2)</f>
        <v>0</v>
      </c>
      <c r="BL141" s="15" t="s">
        <v>157</v>
      </c>
      <c r="BM141" s="177" t="s">
        <v>284</v>
      </c>
    </row>
    <row r="142" spans="1:63" s="12" customFormat="1" ht="22.8" customHeight="1">
      <c r="A142" s="12"/>
      <c r="B142" s="152"/>
      <c r="C142" s="12"/>
      <c r="D142" s="153" t="s">
        <v>73</v>
      </c>
      <c r="E142" s="163" t="s">
        <v>172</v>
      </c>
      <c r="F142" s="163" t="s">
        <v>173</v>
      </c>
      <c r="G142" s="12"/>
      <c r="H142" s="12"/>
      <c r="I142" s="155"/>
      <c r="J142" s="164">
        <f>BK142</f>
        <v>0</v>
      </c>
      <c r="K142" s="12"/>
      <c r="L142" s="152"/>
      <c r="M142" s="157"/>
      <c r="N142" s="158"/>
      <c r="O142" s="158"/>
      <c r="P142" s="159">
        <f>SUM(P143:P146)</f>
        <v>0</v>
      </c>
      <c r="Q142" s="158"/>
      <c r="R142" s="159">
        <f>SUM(R143:R146)</f>
        <v>0.002754</v>
      </c>
      <c r="S142" s="158"/>
      <c r="T142" s="160">
        <f>SUM(T143:T146)</f>
        <v>1.1808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3" t="s">
        <v>79</v>
      </c>
      <c r="AT142" s="161" t="s">
        <v>73</v>
      </c>
      <c r="AU142" s="161" t="s">
        <v>79</v>
      </c>
      <c r="AY142" s="153" t="s">
        <v>133</v>
      </c>
      <c r="BK142" s="162">
        <f>SUM(BK143:BK146)</f>
        <v>0</v>
      </c>
    </row>
    <row r="143" spans="1:65" s="2" customFormat="1" ht="33" customHeight="1">
      <c r="A143" s="34"/>
      <c r="B143" s="165"/>
      <c r="C143" s="166" t="s">
        <v>172</v>
      </c>
      <c r="D143" s="166" t="s">
        <v>136</v>
      </c>
      <c r="E143" s="167" t="s">
        <v>285</v>
      </c>
      <c r="F143" s="168" t="s">
        <v>286</v>
      </c>
      <c r="G143" s="169" t="s">
        <v>176</v>
      </c>
      <c r="H143" s="170">
        <v>16.2</v>
      </c>
      <c r="I143" s="171"/>
      <c r="J143" s="172">
        <f>ROUND(I143*H143,2)</f>
        <v>0</v>
      </c>
      <c r="K143" s="168" t="s">
        <v>140</v>
      </c>
      <c r="L143" s="35"/>
      <c r="M143" s="173" t="s">
        <v>1</v>
      </c>
      <c r="N143" s="174" t="s">
        <v>39</v>
      </c>
      <c r="O143" s="73"/>
      <c r="P143" s="175">
        <f>O143*H143</f>
        <v>0</v>
      </c>
      <c r="Q143" s="175">
        <v>0.00013</v>
      </c>
      <c r="R143" s="175">
        <f>Q143*H143</f>
        <v>0.002106</v>
      </c>
      <c r="S143" s="175">
        <v>0</v>
      </c>
      <c r="T143" s="17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7" t="s">
        <v>157</v>
      </c>
      <c r="AT143" s="177" t="s">
        <v>136</v>
      </c>
      <c r="AU143" s="177" t="s">
        <v>84</v>
      </c>
      <c r="AY143" s="15" t="s">
        <v>133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5" t="s">
        <v>79</v>
      </c>
      <c r="BK143" s="178">
        <f>ROUND(I143*H143,2)</f>
        <v>0</v>
      </c>
      <c r="BL143" s="15" t="s">
        <v>157</v>
      </c>
      <c r="BM143" s="177" t="s">
        <v>287</v>
      </c>
    </row>
    <row r="144" spans="1:65" s="2" customFormat="1" ht="24.15" customHeight="1">
      <c r="A144" s="34"/>
      <c r="B144" s="165"/>
      <c r="C144" s="166" t="s">
        <v>217</v>
      </c>
      <c r="D144" s="166" t="s">
        <v>136</v>
      </c>
      <c r="E144" s="167" t="s">
        <v>174</v>
      </c>
      <c r="F144" s="168" t="s">
        <v>175</v>
      </c>
      <c r="G144" s="169" t="s">
        <v>176</v>
      </c>
      <c r="H144" s="170">
        <v>16.2</v>
      </c>
      <c r="I144" s="171"/>
      <c r="J144" s="172">
        <f>ROUND(I144*H144,2)</f>
        <v>0</v>
      </c>
      <c r="K144" s="168" t="s">
        <v>140</v>
      </c>
      <c r="L144" s="35"/>
      <c r="M144" s="173" t="s">
        <v>1</v>
      </c>
      <c r="N144" s="174" t="s">
        <v>39</v>
      </c>
      <c r="O144" s="73"/>
      <c r="P144" s="175">
        <f>O144*H144</f>
        <v>0</v>
      </c>
      <c r="Q144" s="175">
        <v>4E-05</v>
      </c>
      <c r="R144" s="175">
        <f>Q144*H144</f>
        <v>0.000648</v>
      </c>
      <c r="S144" s="175">
        <v>0</v>
      </c>
      <c r="T144" s="17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7" t="s">
        <v>157</v>
      </c>
      <c r="AT144" s="177" t="s">
        <v>136</v>
      </c>
      <c r="AU144" s="177" t="s">
        <v>84</v>
      </c>
      <c r="AY144" s="15" t="s">
        <v>133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5" t="s">
        <v>79</v>
      </c>
      <c r="BK144" s="178">
        <f>ROUND(I144*H144,2)</f>
        <v>0</v>
      </c>
      <c r="BL144" s="15" t="s">
        <v>157</v>
      </c>
      <c r="BM144" s="177" t="s">
        <v>288</v>
      </c>
    </row>
    <row r="145" spans="1:65" s="2" customFormat="1" ht="24.15" customHeight="1">
      <c r="A145" s="34"/>
      <c r="B145" s="165"/>
      <c r="C145" s="166" t="s">
        <v>221</v>
      </c>
      <c r="D145" s="166" t="s">
        <v>136</v>
      </c>
      <c r="E145" s="167" t="s">
        <v>289</v>
      </c>
      <c r="F145" s="168" t="s">
        <v>290</v>
      </c>
      <c r="G145" s="169" t="s">
        <v>260</v>
      </c>
      <c r="H145" s="170">
        <v>0.6</v>
      </c>
      <c r="I145" s="171"/>
      <c r="J145" s="172">
        <f>ROUND(I145*H145,2)</f>
        <v>0</v>
      </c>
      <c r="K145" s="168" t="s">
        <v>140</v>
      </c>
      <c r="L145" s="35"/>
      <c r="M145" s="173" t="s">
        <v>1</v>
      </c>
      <c r="N145" s="174" t="s">
        <v>39</v>
      </c>
      <c r="O145" s="73"/>
      <c r="P145" s="175">
        <f>O145*H145</f>
        <v>0</v>
      </c>
      <c r="Q145" s="175">
        <v>0</v>
      </c>
      <c r="R145" s="175">
        <f>Q145*H145</f>
        <v>0</v>
      </c>
      <c r="S145" s="175">
        <v>1.8</v>
      </c>
      <c r="T145" s="176">
        <f>S145*H145</f>
        <v>1.08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7" t="s">
        <v>157</v>
      </c>
      <c r="AT145" s="177" t="s">
        <v>136</v>
      </c>
      <c r="AU145" s="177" t="s">
        <v>84</v>
      </c>
      <c r="AY145" s="15" t="s">
        <v>133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5" t="s">
        <v>79</v>
      </c>
      <c r="BK145" s="178">
        <f>ROUND(I145*H145,2)</f>
        <v>0</v>
      </c>
      <c r="BL145" s="15" t="s">
        <v>157</v>
      </c>
      <c r="BM145" s="177" t="s">
        <v>291</v>
      </c>
    </row>
    <row r="146" spans="1:65" s="2" customFormat="1" ht="24.15" customHeight="1">
      <c r="A146" s="34"/>
      <c r="B146" s="165"/>
      <c r="C146" s="166" t="s">
        <v>225</v>
      </c>
      <c r="D146" s="166" t="s">
        <v>136</v>
      </c>
      <c r="E146" s="167" t="s">
        <v>292</v>
      </c>
      <c r="F146" s="168" t="s">
        <v>293</v>
      </c>
      <c r="G146" s="169" t="s">
        <v>211</v>
      </c>
      <c r="H146" s="170">
        <v>2.4</v>
      </c>
      <c r="I146" s="171"/>
      <c r="J146" s="172">
        <f>ROUND(I146*H146,2)</f>
        <v>0</v>
      </c>
      <c r="K146" s="168" t="s">
        <v>140</v>
      </c>
      <c r="L146" s="35"/>
      <c r="M146" s="173" t="s">
        <v>1</v>
      </c>
      <c r="N146" s="174" t="s">
        <v>39</v>
      </c>
      <c r="O146" s="73"/>
      <c r="P146" s="175">
        <f>O146*H146</f>
        <v>0</v>
      </c>
      <c r="Q146" s="175">
        <v>0</v>
      </c>
      <c r="R146" s="175">
        <f>Q146*H146</f>
        <v>0</v>
      </c>
      <c r="S146" s="175">
        <v>0.042</v>
      </c>
      <c r="T146" s="176">
        <f>S146*H146</f>
        <v>0.1008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7" t="s">
        <v>157</v>
      </c>
      <c r="AT146" s="177" t="s">
        <v>136</v>
      </c>
      <c r="AU146" s="177" t="s">
        <v>84</v>
      </c>
      <c r="AY146" s="15" t="s">
        <v>133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5" t="s">
        <v>79</v>
      </c>
      <c r="BK146" s="178">
        <f>ROUND(I146*H146,2)</f>
        <v>0</v>
      </c>
      <c r="BL146" s="15" t="s">
        <v>157</v>
      </c>
      <c r="BM146" s="177" t="s">
        <v>294</v>
      </c>
    </row>
    <row r="147" spans="1:63" s="12" customFormat="1" ht="22.8" customHeight="1">
      <c r="A147" s="12"/>
      <c r="B147" s="152"/>
      <c r="C147" s="12"/>
      <c r="D147" s="153" t="s">
        <v>73</v>
      </c>
      <c r="E147" s="163" t="s">
        <v>295</v>
      </c>
      <c r="F147" s="163" t="s">
        <v>296</v>
      </c>
      <c r="G147" s="12"/>
      <c r="H147" s="12"/>
      <c r="I147" s="155"/>
      <c r="J147" s="164">
        <f>BK147</f>
        <v>0</v>
      </c>
      <c r="K147" s="12"/>
      <c r="L147" s="152"/>
      <c r="M147" s="157"/>
      <c r="N147" s="158"/>
      <c r="O147" s="158"/>
      <c r="P147" s="159">
        <f>SUM(P148:P151)</f>
        <v>0</v>
      </c>
      <c r="Q147" s="158"/>
      <c r="R147" s="159">
        <f>SUM(R148:R151)</f>
        <v>0</v>
      </c>
      <c r="S147" s="158"/>
      <c r="T147" s="160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3" t="s">
        <v>79</v>
      </c>
      <c r="AT147" s="161" t="s">
        <v>73</v>
      </c>
      <c r="AU147" s="161" t="s">
        <v>79</v>
      </c>
      <c r="AY147" s="153" t="s">
        <v>133</v>
      </c>
      <c r="BK147" s="162">
        <f>SUM(BK148:BK151)</f>
        <v>0</v>
      </c>
    </row>
    <row r="148" spans="1:65" s="2" customFormat="1" ht="24.15" customHeight="1">
      <c r="A148" s="34"/>
      <c r="B148" s="165"/>
      <c r="C148" s="166" t="s">
        <v>231</v>
      </c>
      <c r="D148" s="166" t="s">
        <v>136</v>
      </c>
      <c r="E148" s="167" t="s">
        <v>297</v>
      </c>
      <c r="F148" s="168" t="s">
        <v>298</v>
      </c>
      <c r="G148" s="169" t="s">
        <v>264</v>
      </c>
      <c r="H148" s="170">
        <v>1.673</v>
      </c>
      <c r="I148" s="171"/>
      <c r="J148" s="172">
        <f>ROUND(I148*H148,2)</f>
        <v>0</v>
      </c>
      <c r="K148" s="168" t="s">
        <v>140</v>
      </c>
      <c r="L148" s="35"/>
      <c r="M148" s="173" t="s">
        <v>1</v>
      </c>
      <c r="N148" s="174" t="s">
        <v>39</v>
      </c>
      <c r="O148" s="73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7" t="s">
        <v>157</v>
      </c>
      <c r="AT148" s="177" t="s">
        <v>136</v>
      </c>
      <c r="AU148" s="177" t="s">
        <v>84</v>
      </c>
      <c r="AY148" s="15" t="s">
        <v>133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5" t="s">
        <v>79</v>
      </c>
      <c r="BK148" s="178">
        <f>ROUND(I148*H148,2)</f>
        <v>0</v>
      </c>
      <c r="BL148" s="15" t="s">
        <v>157</v>
      </c>
      <c r="BM148" s="177" t="s">
        <v>299</v>
      </c>
    </row>
    <row r="149" spans="1:65" s="2" customFormat="1" ht="33" customHeight="1">
      <c r="A149" s="34"/>
      <c r="B149" s="165"/>
      <c r="C149" s="166" t="s">
        <v>235</v>
      </c>
      <c r="D149" s="166" t="s">
        <v>136</v>
      </c>
      <c r="E149" s="167" t="s">
        <v>300</v>
      </c>
      <c r="F149" s="168" t="s">
        <v>301</v>
      </c>
      <c r="G149" s="169" t="s">
        <v>264</v>
      </c>
      <c r="H149" s="170">
        <v>1.673</v>
      </c>
      <c r="I149" s="171"/>
      <c r="J149" s="172">
        <f>ROUND(I149*H149,2)</f>
        <v>0</v>
      </c>
      <c r="K149" s="168" t="s">
        <v>140</v>
      </c>
      <c r="L149" s="35"/>
      <c r="M149" s="173" t="s">
        <v>1</v>
      </c>
      <c r="N149" s="174" t="s">
        <v>39</v>
      </c>
      <c r="O149" s="73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7" t="s">
        <v>157</v>
      </c>
      <c r="AT149" s="177" t="s">
        <v>136</v>
      </c>
      <c r="AU149" s="177" t="s">
        <v>84</v>
      </c>
      <c r="AY149" s="15" t="s">
        <v>133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5" t="s">
        <v>79</v>
      </c>
      <c r="BK149" s="178">
        <f>ROUND(I149*H149,2)</f>
        <v>0</v>
      </c>
      <c r="BL149" s="15" t="s">
        <v>157</v>
      </c>
      <c r="BM149" s="177" t="s">
        <v>302</v>
      </c>
    </row>
    <row r="150" spans="1:65" s="2" customFormat="1" ht="49.05" customHeight="1">
      <c r="A150" s="34"/>
      <c r="B150" s="165"/>
      <c r="C150" s="166" t="s">
        <v>8</v>
      </c>
      <c r="D150" s="166" t="s">
        <v>136</v>
      </c>
      <c r="E150" s="167" t="s">
        <v>303</v>
      </c>
      <c r="F150" s="168" t="s">
        <v>304</v>
      </c>
      <c r="G150" s="169" t="s">
        <v>264</v>
      </c>
      <c r="H150" s="170">
        <v>1.181</v>
      </c>
      <c r="I150" s="171"/>
      <c r="J150" s="172">
        <f>ROUND(I150*H150,2)</f>
        <v>0</v>
      </c>
      <c r="K150" s="168" t="s">
        <v>140</v>
      </c>
      <c r="L150" s="35"/>
      <c r="M150" s="173" t="s">
        <v>1</v>
      </c>
      <c r="N150" s="174" t="s">
        <v>39</v>
      </c>
      <c r="O150" s="73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7" t="s">
        <v>157</v>
      </c>
      <c r="AT150" s="177" t="s">
        <v>136</v>
      </c>
      <c r="AU150" s="177" t="s">
        <v>84</v>
      </c>
      <c r="AY150" s="15" t="s">
        <v>133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5" t="s">
        <v>79</v>
      </c>
      <c r="BK150" s="178">
        <f>ROUND(I150*H150,2)</f>
        <v>0</v>
      </c>
      <c r="BL150" s="15" t="s">
        <v>157</v>
      </c>
      <c r="BM150" s="177" t="s">
        <v>305</v>
      </c>
    </row>
    <row r="151" spans="1:65" s="2" customFormat="1" ht="33" customHeight="1">
      <c r="A151" s="34"/>
      <c r="B151" s="165"/>
      <c r="C151" s="166" t="s">
        <v>185</v>
      </c>
      <c r="D151" s="166" t="s">
        <v>136</v>
      </c>
      <c r="E151" s="167" t="s">
        <v>306</v>
      </c>
      <c r="F151" s="168" t="s">
        <v>307</v>
      </c>
      <c r="G151" s="169" t="s">
        <v>264</v>
      </c>
      <c r="H151" s="170">
        <v>0.459</v>
      </c>
      <c r="I151" s="171"/>
      <c r="J151" s="172">
        <f>ROUND(I151*H151,2)</f>
        <v>0</v>
      </c>
      <c r="K151" s="168" t="s">
        <v>140</v>
      </c>
      <c r="L151" s="35"/>
      <c r="M151" s="173" t="s">
        <v>1</v>
      </c>
      <c r="N151" s="174" t="s">
        <v>39</v>
      </c>
      <c r="O151" s="73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7" t="s">
        <v>157</v>
      </c>
      <c r="AT151" s="177" t="s">
        <v>136</v>
      </c>
      <c r="AU151" s="177" t="s">
        <v>84</v>
      </c>
      <c r="AY151" s="15" t="s">
        <v>133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5" t="s">
        <v>79</v>
      </c>
      <c r="BK151" s="178">
        <f>ROUND(I151*H151,2)</f>
        <v>0</v>
      </c>
      <c r="BL151" s="15" t="s">
        <v>157</v>
      </c>
      <c r="BM151" s="177" t="s">
        <v>308</v>
      </c>
    </row>
    <row r="152" spans="1:63" s="12" customFormat="1" ht="22.8" customHeight="1">
      <c r="A152" s="12"/>
      <c r="B152" s="152"/>
      <c r="C152" s="12"/>
      <c r="D152" s="153" t="s">
        <v>73</v>
      </c>
      <c r="E152" s="163" t="s">
        <v>309</v>
      </c>
      <c r="F152" s="163" t="s">
        <v>310</v>
      </c>
      <c r="G152" s="12"/>
      <c r="H152" s="12"/>
      <c r="I152" s="155"/>
      <c r="J152" s="164">
        <f>BK152</f>
        <v>0</v>
      </c>
      <c r="K152" s="12"/>
      <c r="L152" s="152"/>
      <c r="M152" s="157"/>
      <c r="N152" s="158"/>
      <c r="O152" s="158"/>
      <c r="P152" s="159">
        <f>P153</f>
        <v>0</v>
      </c>
      <c r="Q152" s="158"/>
      <c r="R152" s="159">
        <f>R153</f>
        <v>0</v>
      </c>
      <c r="S152" s="158"/>
      <c r="T152" s="160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3" t="s">
        <v>79</v>
      </c>
      <c r="AT152" s="161" t="s">
        <v>73</v>
      </c>
      <c r="AU152" s="161" t="s">
        <v>79</v>
      </c>
      <c r="AY152" s="153" t="s">
        <v>133</v>
      </c>
      <c r="BK152" s="162">
        <f>BK153</f>
        <v>0</v>
      </c>
    </row>
    <row r="153" spans="1:65" s="2" customFormat="1" ht="16.5" customHeight="1">
      <c r="A153" s="34"/>
      <c r="B153" s="165"/>
      <c r="C153" s="166" t="s">
        <v>246</v>
      </c>
      <c r="D153" s="166" t="s">
        <v>136</v>
      </c>
      <c r="E153" s="167" t="s">
        <v>311</v>
      </c>
      <c r="F153" s="168" t="s">
        <v>312</v>
      </c>
      <c r="G153" s="169" t="s">
        <v>264</v>
      </c>
      <c r="H153" s="170">
        <v>0.457</v>
      </c>
      <c r="I153" s="171"/>
      <c r="J153" s="172">
        <f>ROUND(I153*H153,2)</f>
        <v>0</v>
      </c>
      <c r="K153" s="168" t="s">
        <v>140</v>
      </c>
      <c r="L153" s="35"/>
      <c r="M153" s="173" t="s">
        <v>1</v>
      </c>
      <c r="N153" s="174" t="s">
        <v>39</v>
      </c>
      <c r="O153" s="73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7" t="s">
        <v>157</v>
      </c>
      <c r="AT153" s="177" t="s">
        <v>136</v>
      </c>
      <c r="AU153" s="177" t="s">
        <v>84</v>
      </c>
      <c r="AY153" s="15" t="s">
        <v>133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5" t="s">
        <v>79</v>
      </c>
      <c r="BK153" s="178">
        <f>ROUND(I153*H153,2)</f>
        <v>0</v>
      </c>
      <c r="BL153" s="15" t="s">
        <v>157</v>
      </c>
      <c r="BM153" s="177" t="s">
        <v>313</v>
      </c>
    </row>
    <row r="154" spans="1:63" s="12" customFormat="1" ht="25.9" customHeight="1">
      <c r="A154" s="12"/>
      <c r="B154" s="152"/>
      <c r="C154" s="12"/>
      <c r="D154" s="153" t="s">
        <v>73</v>
      </c>
      <c r="E154" s="154" t="s">
        <v>178</v>
      </c>
      <c r="F154" s="154" t="s">
        <v>179</v>
      </c>
      <c r="G154" s="12"/>
      <c r="H154" s="12"/>
      <c r="I154" s="155"/>
      <c r="J154" s="156">
        <f>BK154</f>
        <v>0</v>
      </c>
      <c r="K154" s="12"/>
      <c r="L154" s="152"/>
      <c r="M154" s="157"/>
      <c r="N154" s="158"/>
      <c r="O154" s="158"/>
      <c r="P154" s="159">
        <f>P155+P160+P173+P180+P185</f>
        <v>0</v>
      </c>
      <c r="Q154" s="158"/>
      <c r="R154" s="159">
        <f>R155+R160+R173+R180+R185</f>
        <v>0.13909268000000002</v>
      </c>
      <c r="S154" s="158"/>
      <c r="T154" s="160">
        <f>T155+T160+T173+T180+T185</f>
        <v>0.4924954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53" t="s">
        <v>84</v>
      </c>
      <c r="AT154" s="161" t="s">
        <v>73</v>
      </c>
      <c r="AU154" s="161" t="s">
        <v>74</v>
      </c>
      <c r="AY154" s="153" t="s">
        <v>133</v>
      </c>
      <c r="BK154" s="162">
        <f>BK155+BK160+BK173+BK180+BK185</f>
        <v>0</v>
      </c>
    </row>
    <row r="155" spans="1:63" s="12" customFormat="1" ht="22.8" customHeight="1">
      <c r="A155" s="12"/>
      <c r="B155" s="152"/>
      <c r="C155" s="12"/>
      <c r="D155" s="153" t="s">
        <v>73</v>
      </c>
      <c r="E155" s="163" t="s">
        <v>180</v>
      </c>
      <c r="F155" s="163" t="s">
        <v>181</v>
      </c>
      <c r="G155" s="12"/>
      <c r="H155" s="12"/>
      <c r="I155" s="155"/>
      <c r="J155" s="164">
        <f>BK155</f>
        <v>0</v>
      </c>
      <c r="K155" s="12"/>
      <c r="L155" s="152"/>
      <c r="M155" s="157"/>
      <c r="N155" s="158"/>
      <c r="O155" s="158"/>
      <c r="P155" s="159">
        <f>SUM(P156:P159)</f>
        <v>0</v>
      </c>
      <c r="Q155" s="158"/>
      <c r="R155" s="159">
        <f>SUM(R156:R159)</f>
        <v>0.02239</v>
      </c>
      <c r="S155" s="158"/>
      <c r="T155" s="160">
        <f>SUM(T156:T159)</f>
        <v>0.033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3" t="s">
        <v>84</v>
      </c>
      <c r="AT155" s="161" t="s">
        <v>73</v>
      </c>
      <c r="AU155" s="161" t="s">
        <v>79</v>
      </c>
      <c r="AY155" s="153" t="s">
        <v>133</v>
      </c>
      <c r="BK155" s="162">
        <f>SUM(BK156:BK159)</f>
        <v>0</v>
      </c>
    </row>
    <row r="156" spans="1:65" s="2" customFormat="1" ht="24.15" customHeight="1">
      <c r="A156" s="34"/>
      <c r="B156" s="165"/>
      <c r="C156" s="166" t="s">
        <v>314</v>
      </c>
      <c r="D156" s="166" t="s">
        <v>136</v>
      </c>
      <c r="E156" s="167" t="s">
        <v>182</v>
      </c>
      <c r="F156" s="168" t="s">
        <v>183</v>
      </c>
      <c r="G156" s="169" t="s">
        <v>184</v>
      </c>
      <c r="H156" s="170">
        <v>6</v>
      </c>
      <c r="I156" s="171"/>
      <c r="J156" s="172">
        <f>ROUND(I156*H156,2)</f>
        <v>0</v>
      </c>
      <c r="K156" s="168" t="s">
        <v>140</v>
      </c>
      <c r="L156" s="35"/>
      <c r="M156" s="173" t="s">
        <v>1</v>
      </c>
      <c r="N156" s="174" t="s">
        <v>39</v>
      </c>
      <c r="O156" s="73"/>
      <c r="P156" s="175">
        <f>O156*H156</f>
        <v>0</v>
      </c>
      <c r="Q156" s="175">
        <v>0.00105</v>
      </c>
      <c r="R156" s="175">
        <f>Q156*H156</f>
        <v>0.0063</v>
      </c>
      <c r="S156" s="175">
        <v>0.0055</v>
      </c>
      <c r="T156" s="176">
        <f>S156*H156</f>
        <v>0.033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7" t="s">
        <v>185</v>
      </c>
      <c r="AT156" s="177" t="s">
        <v>136</v>
      </c>
      <c r="AU156" s="177" t="s">
        <v>84</v>
      </c>
      <c r="AY156" s="15" t="s">
        <v>133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5" t="s">
        <v>79</v>
      </c>
      <c r="BK156" s="178">
        <f>ROUND(I156*H156,2)</f>
        <v>0</v>
      </c>
      <c r="BL156" s="15" t="s">
        <v>185</v>
      </c>
      <c r="BM156" s="177" t="s">
        <v>315</v>
      </c>
    </row>
    <row r="157" spans="1:65" s="2" customFormat="1" ht="21.75" customHeight="1">
      <c r="A157" s="34"/>
      <c r="B157" s="165"/>
      <c r="C157" s="166" t="s">
        <v>316</v>
      </c>
      <c r="D157" s="166" t="s">
        <v>136</v>
      </c>
      <c r="E157" s="167" t="s">
        <v>317</v>
      </c>
      <c r="F157" s="168" t="s">
        <v>318</v>
      </c>
      <c r="G157" s="169" t="s">
        <v>211</v>
      </c>
      <c r="H157" s="170">
        <v>1.5</v>
      </c>
      <c r="I157" s="171"/>
      <c r="J157" s="172">
        <f>ROUND(I157*H157,2)</f>
        <v>0</v>
      </c>
      <c r="K157" s="168" t="s">
        <v>140</v>
      </c>
      <c r="L157" s="35"/>
      <c r="M157" s="173" t="s">
        <v>1</v>
      </c>
      <c r="N157" s="174" t="s">
        <v>39</v>
      </c>
      <c r="O157" s="73"/>
      <c r="P157" s="175">
        <f>O157*H157</f>
        <v>0</v>
      </c>
      <c r="Q157" s="175">
        <v>0.00882</v>
      </c>
      <c r="R157" s="175">
        <f>Q157*H157</f>
        <v>0.013229999999999999</v>
      </c>
      <c r="S157" s="175">
        <v>0</v>
      </c>
      <c r="T157" s="17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7" t="s">
        <v>185</v>
      </c>
      <c r="AT157" s="177" t="s">
        <v>136</v>
      </c>
      <c r="AU157" s="177" t="s">
        <v>84</v>
      </c>
      <c r="AY157" s="15" t="s">
        <v>133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5" t="s">
        <v>79</v>
      </c>
      <c r="BK157" s="178">
        <f>ROUND(I157*H157,2)</f>
        <v>0</v>
      </c>
      <c r="BL157" s="15" t="s">
        <v>185</v>
      </c>
      <c r="BM157" s="177" t="s">
        <v>319</v>
      </c>
    </row>
    <row r="158" spans="1:65" s="2" customFormat="1" ht="24.15" customHeight="1">
      <c r="A158" s="34"/>
      <c r="B158" s="165"/>
      <c r="C158" s="166" t="s">
        <v>320</v>
      </c>
      <c r="D158" s="166" t="s">
        <v>136</v>
      </c>
      <c r="E158" s="167" t="s">
        <v>321</v>
      </c>
      <c r="F158" s="168" t="s">
        <v>322</v>
      </c>
      <c r="G158" s="169" t="s">
        <v>184</v>
      </c>
      <c r="H158" s="170">
        <v>2</v>
      </c>
      <c r="I158" s="171"/>
      <c r="J158" s="172">
        <f>ROUND(I158*H158,2)</f>
        <v>0</v>
      </c>
      <c r="K158" s="168" t="s">
        <v>140</v>
      </c>
      <c r="L158" s="35"/>
      <c r="M158" s="173" t="s">
        <v>1</v>
      </c>
      <c r="N158" s="174" t="s">
        <v>39</v>
      </c>
      <c r="O158" s="73"/>
      <c r="P158" s="175">
        <f>O158*H158</f>
        <v>0</v>
      </c>
      <c r="Q158" s="175">
        <v>3E-05</v>
      </c>
      <c r="R158" s="175">
        <f>Q158*H158</f>
        <v>6E-05</v>
      </c>
      <c r="S158" s="175">
        <v>0</v>
      </c>
      <c r="T158" s="17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7" t="s">
        <v>185</v>
      </c>
      <c r="AT158" s="177" t="s">
        <v>136</v>
      </c>
      <c r="AU158" s="177" t="s">
        <v>84</v>
      </c>
      <c r="AY158" s="15" t="s">
        <v>133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5" t="s">
        <v>79</v>
      </c>
      <c r="BK158" s="178">
        <f>ROUND(I158*H158,2)</f>
        <v>0</v>
      </c>
      <c r="BL158" s="15" t="s">
        <v>185</v>
      </c>
      <c r="BM158" s="177" t="s">
        <v>323</v>
      </c>
    </row>
    <row r="159" spans="1:65" s="2" customFormat="1" ht="24.15" customHeight="1">
      <c r="A159" s="34"/>
      <c r="B159" s="165"/>
      <c r="C159" s="185" t="s">
        <v>7</v>
      </c>
      <c r="D159" s="185" t="s">
        <v>130</v>
      </c>
      <c r="E159" s="186" t="s">
        <v>324</v>
      </c>
      <c r="F159" s="187" t="s">
        <v>325</v>
      </c>
      <c r="G159" s="188" t="s">
        <v>184</v>
      </c>
      <c r="H159" s="189">
        <v>2</v>
      </c>
      <c r="I159" s="190"/>
      <c r="J159" s="191">
        <f>ROUND(I159*H159,2)</f>
        <v>0</v>
      </c>
      <c r="K159" s="187" t="s">
        <v>140</v>
      </c>
      <c r="L159" s="192"/>
      <c r="M159" s="193" t="s">
        <v>1</v>
      </c>
      <c r="N159" s="194" t="s">
        <v>39</v>
      </c>
      <c r="O159" s="73"/>
      <c r="P159" s="175">
        <f>O159*H159</f>
        <v>0</v>
      </c>
      <c r="Q159" s="175">
        <v>0.0014</v>
      </c>
      <c r="R159" s="175">
        <f>Q159*H159</f>
        <v>0.0028</v>
      </c>
      <c r="S159" s="175">
        <v>0</v>
      </c>
      <c r="T159" s="17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7" t="s">
        <v>215</v>
      </c>
      <c r="AT159" s="177" t="s">
        <v>130</v>
      </c>
      <c r="AU159" s="177" t="s">
        <v>84</v>
      </c>
      <c r="AY159" s="15" t="s">
        <v>133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5" t="s">
        <v>79</v>
      </c>
      <c r="BK159" s="178">
        <f>ROUND(I159*H159,2)</f>
        <v>0</v>
      </c>
      <c r="BL159" s="15" t="s">
        <v>185</v>
      </c>
      <c r="BM159" s="177" t="s">
        <v>326</v>
      </c>
    </row>
    <row r="160" spans="1:63" s="12" customFormat="1" ht="22.8" customHeight="1">
      <c r="A160" s="12"/>
      <c r="B160" s="152"/>
      <c r="C160" s="12"/>
      <c r="D160" s="153" t="s">
        <v>73</v>
      </c>
      <c r="E160" s="163" t="s">
        <v>327</v>
      </c>
      <c r="F160" s="163" t="s">
        <v>328</v>
      </c>
      <c r="G160" s="12"/>
      <c r="H160" s="12"/>
      <c r="I160" s="155"/>
      <c r="J160" s="164">
        <f>BK160</f>
        <v>0</v>
      </c>
      <c r="K160" s="12"/>
      <c r="L160" s="152"/>
      <c r="M160" s="157"/>
      <c r="N160" s="158"/>
      <c r="O160" s="158"/>
      <c r="P160" s="159">
        <f>SUM(P161:P172)</f>
        <v>0</v>
      </c>
      <c r="Q160" s="158"/>
      <c r="R160" s="159">
        <f>SUM(R161:R172)</f>
        <v>0.0206</v>
      </c>
      <c r="S160" s="158"/>
      <c r="T160" s="160">
        <f>SUM(T161:T172)</f>
        <v>0.4594954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3" t="s">
        <v>84</v>
      </c>
      <c r="AT160" s="161" t="s">
        <v>73</v>
      </c>
      <c r="AU160" s="161" t="s">
        <v>79</v>
      </c>
      <c r="AY160" s="153" t="s">
        <v>133</v>
      </c>
      <c r="BK160" s="162">
        <f>SUM(BK161:BK172)</f>
        <v>0</v>
      </c>
    </row>
    <row r="161" spans="1:65" s="2" customFormat="1" ht="16.5" customHeight="1">
      <c r="A161" s="34"/>
      <c r="B161" s="165"/>
      <c r="C161" s="166" t="s">
        <v>329</v>
      </c>
      <c r="D161" s="166" t="s">
        <v>136</v>
      </c>
      <c r="E161" s="167" t="s">
        <v>330</v>
      </c>
      <c r="F161" s="168" t="s">
        <v>331</v>
      </c>
      <c r="G161" s="169" t="s">
        <v>176</v>
      </c>
      <c r="H161" s="170">
        <v>26.73</v>
      </c>
      <c r="I161" s="171"/>
      <c r="J161" s="172">
        <f>ROUND(I161*H161,2)</f>
        <v>0</v>
      </c>
      <c r="K161" s="168" t="s">
        <v>140</v>
      </c>
      <c r="L161" s="35"/>
      <c r="M161" s="173" t="s">
        <v>1</v>
      </c>
      <c r="N161" s="174" t="s">
        <v>39</v>
      </c>
      <c r="O161" s="73"/>
      <c r="P161" s="175">
        <f>O161*H161</f>
        <v>0</v>
      </c>
      <c r="Q161" s="175">
        <v>0</v>
      </c>
      <c r="R161" s="175">
        <f>Q161*H161</f>
        <v>0</v>
      </c>
      <c r="S161" s="175">
        <v>0.01098</v>
      </c>
      <c r="T161" s="176">
        <f>S161*H161</f>
        <v>0.2934954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7" t="s">
        <v>185</v>
      </c>
      <c r="AT161" s="177" t="s">
        <v>136</v>
      </c>
      <c r="AU161" s="177" t="s">
        <v>84</v>
      </c>
      <c r="AY161" s="15" t="s">
        <v>133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5" t="s">
        <v>79</v>
      </c>
      <c r="BK161" s="178">
        <f>ROUND(I161*H161,2)</f>
        <v>0</v>
      </c>
      <c r="BL161" s="15" t="s">
        <v>185</v>
      </c>
      <c r="BM161" s="177" t="s">
        <v>332</v>
      </c>
    </row>
    <row r="162" spans="1:65" s="2" customFormat="1" ht="24.15" customHeight="1">
      <c r="A162" s="34"/>
      <c r="B162" s="165"/>
      <c r="C162" s="166" t="s">
        <v>333</v>
      </c>
      <c r="D162" s="166" t="s">
        <v>136</v>
      </c>
      <c r="E162" s="167" t="s">
        <v>334</v>
      </c>
      <c r="F162" s="168" t="s">
        <v>335</v>
      </c>
      <c r="G162" s="169" t="s">
        <v>184</v>
      </c>
      <c r="H162" s="170">
        <v>1</v>
      </c>
      <c r="I162" s="171"/>
      <c r="J162" s="172">
        <f>ROUND(I162*H162,2)</f>
        <v>0</v>
      </c>
      <c r="K162" s="168" t="s">
        <v>140</v>
      </c>
      <c r="L162" s="35"/>
      <c r="M162" s="173" t="s">
        <v>1</v>
      </c>
      <c r="N162" s="174" t="s">
        <v>39</v>
      </c>
      <c r="O162" s="73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7" t="s">
        <v>185</v>
      </c>
      <c r="AT162" s="177" t="s">
        <v>136</v>
      </c>
      <c r="AU162" s="177" t="s">
        <v>84</v>
      </c>
      <c r="AY162" s="15" t="s">
        <v>133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5" t="s">
        <v>79</v>
      </c>
      <c r="BK162" s="178">
        <f>ROUND(I162*H162,2)</f>
        <v>0</v>
      </c>
      <c r="BL162" s="15" t="s">
        <v>185</v>
      </c>
      <c r="BM162" s="177" t="s">
        <v>336</v>
      </c>
    </row>
    <row r="163" spans="1:65" s="2" customFormat="1" ht="24.15" customHeight="1">
      <c r="A163" s="34"/>
      <c r="B163" s="165"/>
      <c r="C163" s="185" t="s">
        <v>337</v>
      </c>
      <c r="D163" s="185" t="s">
        <v>130</v>
      </c>
      <c r="E163" s="186" t="s">
        <v>338</v>
      </c>
      <c r="F163" s="187" t="s">
        <v>339</v>
      </c>
      <c r="G163" s="188" t="s">
        <v>184</v>
      </c>
      <c r="H163" s="189">
        <v>1</v>
      </c>
      <c r="I163" s="190"/>
      <c r="J163" s="191">
        <f>ROUND(I163*H163,2)</f>
        <v>0</v>
      </c>
      <c r="K163" s="187" t="s">
        <v>140</v>
      </c>
      <c r="L163" s="192"/>
      <c r="M163" s="193" t="s">
        <v>1</v>
      </c>
      <c r="N163" s="194" t="s">
        <v>39</v>
      </c>
      <c r="O163" s="73"/>
      <c r="P163" s="175">
        <f>O163*H163</f>
        <v>0</v>
      </c>
      <c r="Q163" s="175">
        <v>0.016</v>
      </c>
      <c r="R163" s="175">
        <f>Q163*H163</f>
        <v>0.016</v>
      </c>
      <c r="S163" s="175">
        <v>0</v>
      </c>
      <c r="T163" s="17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7" t="s">
        <v>215</v>
      </c>
      <c r="AT163" s="177" t="s">
        <v>130</v>
      </c>
      <c r="AU163" s="177" t="s">
        <v>84</v>
      </c>
      <c r="AY163" s="15" t="s">
        <v>133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5" t="s">
        <v>79</v>
      </c>
      <c r="BK163" s="178">
        <f>ROUND(I163*H163,2)</f>
        <v>0</v>
      </c>
      <c r="BL163" s="15" t="s">
        <v>185</v>
      </c>
      <c r="BM163" s="177" t="s">
        <v>340</v>
      </c>
    </row>
    <row r="164" spans="1:65" s="2" customFormat="1" ht="24.15" customHeight="1">
      <c r="A164" s="34"/>
      <c r="B164" s="165"/>
      <c r="C164" s="166" t="s">
        <v>341</v>
      </c>
      <c r="D164" s="166" t="s">
        <v>136</v>
      </c>
      <c r="E164" s="167" t="s">
        <v>342</v>
      </c>
      <c r="F164" s="168" t="s">
        <v>343</v>
      </c>
      <c r="G164" s="169" t="s">
        <v>184</v>
      </c>
      <c r="H164" s="170">
        <v>1</v>
      </c>
      <c r="I164" s="171"/>
      <c r="J164" s="172">
        <f>ROUND(I164*H164,2)</f>
        <v>0</v>
      </c>
      <c r="K164" s="168" t="s">
        <v>140</v>
      </c>
      <c r="L164" s="35"/>
      <c r="M164" s="173" t="s">
        <v>1</v>
      </c>
      <c r="N164" s="174" t="s">
        <v>39</v>
      </c>
      <c r="O164" s="73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7" t="s">
        <v>185</v>
      </c>
      <c r="AT164" s="177" t="s">
        <v>136</v>
      </c>
      <c r="AU164" s="177" t="s">
        <v>84</v>
      </c>
      <c r="AY164" s="15" t="s">
        <v>133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15" t="s">
        <v>79</v>
      </c>
      <c r="BK164" s="178">
        <f>ROUND(I164*H164,2)</f>
        <v>0</v>
      </c>
      <c r="BL164" s="15" t="s">
        <v>185</v>
      </c>
      <c r="BM164" s="177" t="s">
        <v>344</v>
      </c>
    </row>
    <row r="165" spans="1:65" s="2" customFormat="1" ht="16.5" customHeight="1">
      <c r="A165" s="34"/>
      <c r="B165" s="165"/>
      <c r="C165" s="185" t="s">
        <v>345</v>
      </c>
      <c r="D165" s="185" t="s">
        <v>130</v>
      </c>
      <c r="E165" s="186" t="s">
        <v>346</v>
      </c>
      <c r="F165" s="187" t="s">
        <v>347</v>
      </c>
      <c r="G165" s="188" t="s">
        <v>184</v>
      </c>
      <c r="H165" s="189">
        <v>1</v>
      </c>
      <c r="I165" s="190"/>
      <c r="J165" s="191">
        <f>ROUND(I165*H165,2)</f>
        <v>0</v>
      </c>
      <c r="K165" s="187" t="s">
        <v>140</v>
      </c>
      <c r="L165" s="192"/>
      <c r="M165" s="193" t="s">
        <v>1</v>
      </c>
      <c r="N165" s="194" t="s">
        <v>39</v>
      </c>
      <c r="O165" s="73"/>
      <c r="P165" s="175">
        <f>O165*H165</f>
        <v>0</v>
      </c>
      <c r="Q165" s="175">
        <v>0.0024</v>
      </c>
      <c r="R165" s="175">
        <f>Q165*H165</f>
        <v>0.0024</v>
      </c>
      <c r="S165" s="175">
        <v>0</v>
      </c>
      <c r="T165" s="17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7" t="s">
        <v>215</v>
      </c>
      <c r="AT165" s="177" t="s">
        <v>130</v>
      </c>
      <c r="AU165" s="177" t="s">
        <v>84</v>
      </c>
      <c r="AY165" s="15" t="s">
        <v>133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5" t="s">
        <v>79</v>
      </c>
      <c r="BK165" s="178">
        <f>ROUND(I165*H165,2)</f>
        <v>0</v>
      </c>
      <c r="BL165" s="15" t="s">
        <v>185</v>
      </c>
      <c r="BM165" s="177" t="s">
        <v>348</v>
      </c>
    </row>
    <row r="166" spans="1:65" s="2" customFormat="1" ht="16.5" customHeight="1">
      <c r="A166" s="34"/>
      <c r="B166" s="165"/>
      <c r="C166" s="166" t="s">
        <v>349</v>
      </c>
      <c r="D166" s="166" t="s">
        <v>136</v>
      </c>
      <c r="E166" s="167" t="s">
        <v>350</v>
      </c>
      <c r="F166" s="168" t="s">
        <v>351</v>
      </c>
      <c r="G166" s="169" t="s">
        <v>184</v>
      </c>
      <c r="H166" s="170">
        <v>1</v>
      </c>
      <c r="I166" s="171"/>
      <c r="J166" s="172">
        <f>ROUND(I166*H166,2)</f>
        <v>0</v>
      </c>
      <c r="K166" s="168" t="s">
        <v>140</v>
      </c>
      <c r="L166" s="35"/>
      <c r="M166" s="173" t="s">
        <v>1</v>
      </c>
      <c r="N166" s="174" t="s">
        <v>39</v>
      </c>
      <c r="O166" s="73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7" t="s">
        <v>185</v>
      </c>
      <c r="AT166" s="177" t="s">
        <v>136</v>
      </c>
      <c r="AU166" s="177" t="s">
        <v>84</v>
      </c>
      <c r="AY166" s="15" t="s">
        <v>133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5" t="s">
        <v>79</v>
      </c>
      <c r="BK166" s="178">
        <f>ROUND(I166*H166,2)</f>
        <v>0</v>
      </c>
      <c r="BL166" s="15" t="s">
        <v>185</v>
      </c>
      <c r="BM166" s="177" t="s">
        <v>352</v>
      </c>
    </row>
    <row r="167" spans="1:65" s="2" customFormat="1" ht="21.75" customHeight="1">
      <c r="A167" s="34"/>
      <c r="B167" s="165"/>
      <c r="C167" s="166" t="s">
        <v>353</v>
      </c>
      <c r="D167" s="166" t="s">
        <v>136</v>
      </c>
      <c r="E167" s="167" t="s">
        <v>354</v>
      </c>
      <c r="F167" s="168" t="s">
        <v>355</v>
      </c>
      <c r="G167" s="169" t="s">
        <v>184</v>
      </c>
      <c r="H167" s="170">
        <v>1</v>
      </c>
      <c r="I167" s="171"/>
      <c r="J167" s="172">
        <f>ROUND(I167*H167,2)</f>
        <v>0</v>
      </c>
      <c r="K167" s="168" t="s">
        <v>140</v>
      </c>
      <c r="L167" s="35"/>
      <c r="M167" s="173" t="s">
        <v>1</v>
      </c>
      <c r="N167" s="174" t="s">
        <v>39</v>
      </c>
      <c r="O167" s="73"/>
      <c r="P167" s="175">
        <f>O167*H167</f>
        <v>0</v>
      </c>
      <c r="Q167" s="175">
        <v>0</v>
      </c>
      <c r="R167" s="175">
        <f>Q167*H167</f>
        <v>0</v>
      </c>
      <c r="S167" s="175">
        <v>0</v>
      </c>
      <c r="T167" s="17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7" t="s">
        <v>185</v>
      </c>
      <c r="AT167" s="177" t="s">
        <v>136</v>
      </c>
      <c r="AU167" s="177" t="s">
        <v>84</v>
      </c>
      <c r="AY167" s="15" t="s">
        <v>133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5" t="s">
        <v>79</v>
      </c>
      <c r="BK167" s="178">
        <f>ROUND(I167*H167,2)</f>
        <v>0</v>
      </c>
      <c r="BL167" s="15" t="s">
        <v>185</v>
      </c>
      <c r="BM167" s="177" t="s">
        <v>356</v>
      </c>
    </row>
    <row r="168" spans="1:65" s="2" customFormat="1" ht="16.5" customHeight="1">
      <c r="A168" s="34"/>
      <c r="B168" s="165"/>
      <c r="C168" s="185" t="s">
        <v>357</v>
      </c>
      <c r="D168" s="185" t="s">
        <v>130</v>
      </c>
      <c r="E168" s="186" t="s">
        <v>358</v>
      </c>
      <c r="F168" s="187" t="s">
        <v>359</v>
      </c>
      <c r="G168" s="188" t="s">
        <v>184</v>
      </c>
      <c r="H168" s="189">
        <v>1</v>
      </c>
      <c r="I168" s="190"/>
      <c r="J168" s="191">
        <f>ROUND(I168*H168,2)</f>
        <v>0</v>
      </c>
      <c r="K168" s="187" t="s">
        <v>140</v>
      </c>
      <c r="L168" s="192"/>
      <c r="M168" s="193" t="s">
        <v>1</v>
      </c>
      <c r="N168" s="194" t="s">
        <v>39</v>
      </c>
      <c r="O168" s="73"/>
      <c r="P168" s="175">
        <f>O168*H168</f>
        <v>0</v>
      </c>
      <c r="Q168" s="175">
        <v>0.0022</v>
      </c>
      <c r="R168" s="175">
        <f>Q168*H168</f>
        <v>0.0022</v>
      </c>
      <c r="S168" s="175">
        <v>0</v>
      </c>
      <c r="T168" s="17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77" t="s">
        <v>215</v>
      </c>
      <c r="AT168" s="177" t="s">
        <v>130</v>
      </c>
      <c r="AU168" s="177" t="s">
        <v>84</v>
      </c>
      <c r="AY168" s="15" t="s">
        <v>133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5" t="s">
        <v>79</v>
      </c>
      <c r="BK168" s="178">
        <f>ROUND(I168*H168,2)</f>
        <v>0</v>
      </c>
      <c r="BL168" s="15" t="s">
        <v>185</v>
      </c>
      <c r="BM168" s="177" t="s">
        <v>360</v>
      </c>
    </row>
    <row r="169" spans="1:65" s="2" customFormat="1" ht="24.15" customHeight="1">
      <c r="A169" s="34"/>
      <c r="B169" s="165"/>
      <c r="C169" s="166" t="s">
        <v>361</v>
      </c>
      <c r="D169" s="166" t="s">
        <v>136</v>
      </c>
      <c r="E169" s="167" t="s">
        <v>362</v>
      </c>
      <c r="F169" s="168" t="s">
        <v>363</v>
      </c>
      <c r="G169" s="169" t="s">
        <v>184</v>
      </c>
      <c r="H169" s="170">
        <v>3</v>
      </c>
      <c r="I169" s="171"/>
      <c r="J169" s="172">
        <f>ROUND(I169*H169,2)</f>
        <v>0</v>
      </c>
      <c r="K169" s="168" t="s">
        <v>140</v>
      </c>
      <c r="L169" s="35"/>
      <c r="M169" s="173" t="s">
        <v>1</v>
      </c>
      <c r="N169" s="174" t="s">
        <v>39</v>
      </c>
      <c r="O169" s="73"/>
      <c r="P169" s="175">
        <f>O169*H169</f>
        <v>0</v>
      </c>
      <c r="Q169" s="175">
        <v>0</v>
      </c>
      <c r="R169" s="175">
        <f>Q169*H169</f>
        <v>0</v>
      </c>
      <c r="S169" s="175">
        <v>0</v>
      </c>
      <c r="T169" s="17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7" t="s">
        <v>185</v>
      </c>
      <c r="AT169" s="177" t="s">
        <v>136</v>
      </c>
      <c r="AU169" s="177" t="s">
        <v>84</v>
      </c>
      <c r="AY169" s="15" t="s">
        <v>133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5" t="s">
        <v>79</v>
      </c>
      <c r="BK169" s="178">
        <f>ROUND(I169*H169,2)</f>
        <v>0</v>
      </c>
      <c r="BL169" s="15" t="s">
        <v>185</v>
      </c>
      <c r="BM169" s="177" t="s">
        <v>364</v>
      </c>
    </row>
    <row r="170" spans="1:65" s="2" customFormat="1" ht="24.15" customHeight="1">
      <c r="A170" s="34"/>
      <c r="B170" s="165"/>
      <c r="C170" s="166" t="s">
        <v>365</v>
      </c>
      <c r="D170" s="166" t="s">
        <v>136</v>
      </c>
      <c r="E170" s="167" t="s">
        <v>366</v>
      </c>
      <c r="F170" s="168" t="s">
        <v>367</v>
      </c>
      <c r="G170" s="169" t="s">
        <v>184</v>
      </c>
      <c r="H170" s="170">
        <v>3</v>
      </c>
      <c r="I170" s="171"/>
      <c r="J170" s="172">
        <f>ROUND(I170*H170,2)</f>
        <v>0</v>
      </c>
      <c r="K170" s="168" t="s">
        <v>140</v>
      </c>
      <c r="L170" s="35"/>
      <c r="M170" s="173" t="s">
        <v>1</v>
      </c>
      <c r="N170" s="174" t="s">
        <v>39</v>
      </c>
      <c r="O170" s="73"/>
      <c r="P170" s="175">
        <f>O170*H170</f>
        <v>0</v>
      </c>
      <c r="Q170" s="175">
        <v>0</v>
      </c>
      <c r="R170" s="175">
        <f>Q170*H170</f>
        <v>0</v>
      </c>
      <c r="S170" s="175">
        <v>0</v>
      </c>
      <c r="T170" s="17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7" t="s">
        <v>185</v>
      </c>
      <c r="AT170" s="177" t="s">
        <v>136</v>
      </c>
      <c r="AU170" s="177" t="s">
        <v>84</v>
      </c>
      <c r="AY170" s="15" t="s">
        <v>133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15" t="s">
        <v>79</v>
      </c>
      <c r="BK170" s="178">
        <f>ROUND(I170*H170,2)</f>
        <v>0</v>
      </c>
      <c r="BL170" s="15" t="s">
        <v>185</v>
      </c>
      <c r="BM170" s="177" t="s">
        <v>368</v>
      </c>
    </row>
    <row r="171" spans="1:65" s="2" customFormat="1" ht="24.15" customHeight="1">
      <c r="A171" s="34"/>
      <c r="B171" s="165"/>
      <c r="C171" s="166" t="s">
        <v>215</v>
      </c>
      <c r="D171" s="166" t="s">
        <v>136</v>
      </c>
      <c r="E171" s="167" t="s">
        <v>369</v>
      </c>
      <c r="F171" s="168" t="s">
        <v>370</v>
      </c>
      <c r="G171" s="169" t="s">
        <v>184</v>
      </c>
      <c r="H171" s="170">
        <v>1</v>
      </c>
      <c r="I171" s="171"/>
      <c r="J171" s="172">
        <f>ROUND(I171*H171,2)</f>
        <v>0</v>
      </c>
      <c r="K171" s="168" t="s">
        <v>140</v>
      </c>
      <c r="L171" s="35"/>
      <c r="M171" s="173" t="s">
        <v>1</v>
      </c>
      <c r="N171" s="174" t="s">
        <v>39</v>
      </c>
      <c r="O171" s="73"/>
      <c r="P171" s="175">
        <f>O171*H171</f>
        <v>0</v>
      </c>
      <c r="Q171" s="175">
        <v>0</v>
      </c>
      <c r="R171" s="175">
        <f>Q171*H171</f>
        <v>0</v>
      </c>
      <c r="S171" s="175">
        <v>0.166</v>
      </c>
      <c r="T171" s="176">
        <f>S171*H171</f>
        <v>0.166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7" t="s">
        <v>185</v>
      </c>
      <c r="AT171" s="177" t="s">
        <v>136</v>
      </c>
      <c r="AU171" s="177" t="s">
        <v>84</v>
      </c>
      <c r="AY171" s="15" t="s">
        <v>133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5" t="s">
        <v>79</v>
      </c>
      <c r="BK171" s="178">
        <f>ROUND(I171*H171,2)</f>
        <v>0</v>
      </c>
      <c r="BL171" s="15" t="s">
        <v>185</v>
      </c>
      <c r="BM171" s="177" t="s">
        <v>371</v>
      </c>
    </row>
    <row r="172" spans="1:65" s="2" customFormat="1" ht="24.15" customHeight="1">
      <c r="A172" s="34"/>
      <c r="B172" s="165"/>
      <c r="C172" s="166" t="s">
        <v>372</v>
      </c>
      <c r="D172" s="166" t="s">
        <v>136</v>
      </c>
      <c r="E172" s="167" t="s">
        <v>373</v>
      </c>
      <c r="F172" s="168" t="s">
        <v>374</v>
      </c>
      <c r="G172" s="169" t="s">
        <v>375</v>
      </c>
      <c r="H172" s="195"/>
      <c r="I172" s="171"/>
      <c r="J172" s="172">
        <f>ROUND(I172*H172,2)</f>
        <v>0</v>
      </c>
      <c r="K172" s="168" t="s">
        <v>140</v>
      </c>
      <c r="L172" s="35"/>
      <c r="M172" s="173" t="s">
        <v>1</v>
      </c>
      <c r="N172" s="174" t="s">
        <v>39</v>
      </c>
      <c r="O172" s="73"/>
      <c r="P172" s="175">
        <f>O172*H172</f>
        <v>0</v>
      </c>
      <c r="Q172" s="175">
        <v>0</v>
      </c>
      <c r="R172" s="175">
        <f>Q172*H172</f>
        <v>0</v>
      </c>
      <c r="S172" s="175">
        <v>0</v>
      </c>
      <c r="T172" s="17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7" t="s">
        <v>185</v>
      </c>
      <c r="AT172" s="177" t="s">
        <v>136</v>
      </c>
      <c r="AU172" s="177" t="s">
        <v>84</v>
      </c>
      <c r="AY172" s="15" t="s">
        <v>133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5" t="s">
        <v>79</v>
      </c>
      <c r="BK172" s="178">
        <f>ROUND(I172*H172,2)</f>
        <v>0</v>
      </c>
      <c r="BL172" s="15" t="s">
        <v>185</v>
      </c>
      <c r="BM172" s="177" t="s">
        <v>376</v>
      </c>
    </row>
    <row r="173" spans="1:63" s="12" customFormat="1" ht="22.8" customHeight="1">
      <c r="A173" s="12"/>
      <c r="B173" s="152"/>
      <c r="C173" s="12"/>
      <c r="D173" s="153" t="s">
        <v>73</v>
      </c>
      <c r="E173" s="163" t="s">
        <v>377</v>
      </c>
      <c r="F173" s="163" t="s">
        <v>378</v>
      </c>
      <c r="G173" s="12"/>
      <c r="H173" s="12"/>
      <c r="I173" s="155"/>
      <c r="J173" s="164">
        <f>BK173</f>
        <v>0</v>
      </c>
      <c r="K173" s="12"/>
      <c r="L173" s="152"/>
      <c r="M173" s="157"/>
      <c r="N173" s="158"/>
      <c r="O173" s="158"/>
      <c r="P173" s="159">
        <f>SUM(P174:P179)</f>
        <v>0</v>
      </c>
      <c r="Q173" s="158"/>
      <c r="R173" s="159">
        <f>SUM(R174:R179)</f>
        <v>0.053446400000000005</v>
      </c>
      <c r="S173" s="158"/>
      <c r="T173" s="160">
        <f>SUM(T174:T179)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3" t="s">
        <v>84</v>
      </c>
      <c r="AT173" s="161" t="s">
        <v>73</v>
      </c>
      <c r="AU173" s="161" t="s">
        <v>79</v>
      </c>
      <c r="AY173" s="153" t="s">
        <v>133</v>
      </c>
      <c r="BK173" s="162">
        <f>SUM(BK174:BK179)</f>
        <v>0</v>
      </c>
    </row>
    <row r="174" spans="1:65" s="2" customFormat="1" ht="16.5" customHeight="1">
      <c r="A174" s="34"/>
      <c r="B174" s="165"/>
      <c r="C174" s="166" t="s">
        <v>379</v>
      </c>
      <c r="D174" s="166" t="s">
        <v>136</v>
      </c>
      <c r="E174" s="167" t="s">
        <v>380</v>
      </c>
      <c r="F174" s="168" t="s">
        <v>381</v>
      </c>
      <c r="G174" s="169" t="s">
        <v>176</v>
      </c>
      <c r="H174" s="170">
        <v>2.24</v>
      </c>
      <c r="I174" s="171"/>
      <c r="J174" s="172">
        <f>ROUND(I174*H174,2)</f>
        <v>0</v>
      </c>
      <c r="K174" s="168" t="s">
        <v>140</v>
      </c>
      <c r="L174" s="35"/>
      <c r="M174" s="173" t="s">
        <v>1</v>
      </c>
      <c r="N174" s="174" t="s">
        <v>39</v>
      </c>
      <c r="O174" s="73"/>
      <c r="P174" s="175">
        <f>O174*H174</f>
        <v>0</v>
      </c>
      <c r="Q174" s="175">
        <v>0</v>
      </c>
      <c r="R174" s="175">
        <f>Q174*H174</f>
        <v>0</v>
      </c>
      <c r="S174" s="175">
        <v>0</v>
      </c>
      <c r="T174" s="17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7" t="s">
        <v>185</v>
      </c>
      <c r="AT174" s="177" t="s">
        <v>136</v>
      </c>
      <c r="AU174" s="177" t="s">
        <v>84</v>
      </c>
      <c r="AY174" s="15" t="s">
        <v>133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5" t="s">
        <v>79</v>
      </c>
      <c r="BK174" s="178">
        <f>ROUND(I174*H174,2)</f>
        <v>0</v>
      </c>
      <c r="BL174" s="15" t="s">
        <v>185</v>
      </c>
      <c r="BM174" s="177" t="s">
        <v>382</v>
      </c>
    </row>
    <row r="175" spans="1:65" s="2" customFormat="1" ht="16.5" customHeight="1">
      <c r="A175" s="34"/>
      <c r="B175" s="165"/>
      <c r="C175" s="166" t="s">
        <v>383</v>
      </c>
      <c r="D175" s="166" t="s">
        <v>136</v>
      </c>
      <c r="E175" s="167" t="s">
        <v>384</v>
      </c>
      <c r="F175" s="168" t="s">
        <v>385</v>
      </c>
      <c r="G175" s="169" t="s">
        <v>176</v>
      </c>
      <c r="H175" s="170">
        <v>2.24</v>
      </c>
      <c r="I175" s="171"/>
      <c r="J175" s="172">
        <f>ROUND(I175*H175,2)</f>
        <v>0</v>
      </c>
      <c r="K175" s="168" t="s">
        <v>140</v>
      </c>
      <c r="L175" s="35"/>
      <c r="M175" s="173" t="s">
        <v>1</v>
      </c>
      <c r="N175" s="174" t="s">
        <v>39</v>
      </c>
      <c r="O175" s="73"/>
      <c r="P175" s="175">
        <f>O175*H175</f>
        <v>0</v>
      </c>
      <c r="Q175" s="175">
        <v>0.0003</v>
      </c>
      <c r="R175" s="175">
        <f>Q175*H175</f>
        <v>0.000672</v>
      </c>
      <c r="S175" s="175">
        <v>0</v>
      </c>
      <c r="T175" s="17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7" t="s">
        <v>185</v>
      </c>
      <c r="AT175" s="177" t="s">
        <v>136</v>
      </c>
      <c r="AU175" s="177" t="s">
        <v>84</v>
      </c>
      <c r="AY175" s="15" t="s">
        <v>133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5" t="s">
        <v>79</v>
      </c>
      <c r="BK175" s="178">
        <f>ROUND(I175*H175,2)</f>
        <v>0</v>
      </c>
      <c r="BL175" s="15" t="s">
        <v>185</v>
      </c>
      <c r="BM175" s="177" t="s">
        <v>386</v>
      </c>
    </row>
    <row r="176" spans="1:65" s="2" customFormat="1" ht="16.5" customHeight="1">
      <c r="A176" s="34"/>
      <c r="B176" s="165"/>
      <c r="C176" s="166" t="s">
        <v>387</v>
      </c>
      <c r="D176" s="166" t="s">
        <v>136</v>
      </c>
      <c r="E176" s="167" t="s">
        <v>388</v>
      </c>
      <c r="F176" s="168" t="s">
        <v>389</v>
      </c>
      <c r="G176" s="169" t="s">
        <v>176</v>
      </c>
      <c r="H176" s="170">
        <v>2.24</v>
      </c>
      <c r="I176" s="171"/>
      <c r="J176" s="172">
        <f>ROUND(I176*H176,2)</f>
        <v>0</v>
      </c>
      <c r="K176" s="168" t="s">
        <v>140</v>
      </c>
      <c r="L176" s="35"/>
      <c r="M176" s="173" t="s">
        <v>1</v>
      </c>
      <c r="N176" s="174" t="s">
        <v>39</v>
      </c>
      <c r="O176" s="73"/>
      <c r="P176" s="175">
        <f>O176*H176</f>
        <v>0</v>
      </c>
      <c r="Q176" s="175">
        <v>0.0045</v>
      </c>
      <c r="R176" s="175">
        <f>Q176*H176</f>
        <v>0.01008</v>
      </c>
      <c r="S176" s="175">
        <v>0</v>
      </c>
      <c r="T176" s="17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77" t="s">
        <v>185</v>
      </c>
      <c r="AT176" s="177" t="s">
        <v>136</v>
      </c>
      <c r="AU176" s="177" t="s">
        <v>84</v>
      </c>
      <c r="AY176" s="15" t="s">
        <v>133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5" t="s">
        <v>79</v>
      </c>
      <c r="BK176" s="178">
        <f>ROUND(I176*H176,2)</f>
        <v>0</v>
      </c>
      <c r="BL176" s="15" t="s">
        <v>185</v>
      </c>
      <c r="BM176" s="177" t="s">
        <v>390</v>
      </c>
    </row>
    <row r="177" spans="1:65" s="2" customFormat="1" ht="33" customHeight="1">
      <c r="A177" s="34"/>
      <c r="B177" s="165"/>
      <c r="C177" s="166" t="s">
        <v>391</v>
      </c>
      <c r="D177" s="166" t="s">
        <v>136</v>
      </c>
      <c r="E177" s="167" t="s">
        <v>392</v>
      </c>
      <c r="F177" s="168" t="s">
        <v>393</v>
      </c>
      <c r="G177" s="169" t="s">
        <v>176</v>
      </c>
      <c r="H177" s="170">
        <v>2.24</v>
      </c>
      <c r="I177" s="171"/>
      <c r="J177" s="172">
        <f>ROUND(I177*H177,2)</f>
        <v>0</v>
      </c>
      <c r="K177" s="168" t="s">
        <v>140</v>
      </c>
      <c r="L177" s="35"/>
      <c r="M177" s="173" t="s">
        <v>1</v>
      </c>
      <c r="N177" s="174" t="s">
        <v>39</v>
      </c>
      <c r="O177" s="73"/>
      <c r="P177" s="175">
        <f>O177*H177</f>
        <v>0</v>
      </c>
      <c r="Q177" s="175">
        <v>0.0052</v>
      </c>
      <c r="R177" s="175">
        <f>Q177*H177</f>
        <v>0.011648</v>
      </c>
      <c r="S177" s="175">
        <v>0</v>
      </c>
      <c r="T177" s="17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7" t="s">
        <v>185</v>
      </c>
      <c r="AT177" s="177" t="s">
        <v>136</v>
      </c>
      <c r="AU177" s="177" t="s">
        <v>84</v>
      </c>
      <c r="AY177" s="15" t="s">
        <v>133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5" t="s">
        <v>79</v>
      </c>
      <c r="BK177" s="178">
        <f>ROUND(I177*H177,2)</f>
        <v>0</v>
      </c>
      <c r="BL177" s="15" t="s">
        <v>185</v>
      </c>
      <c r="BM177" s="177" t="s">
        <v>394</v>
      </c>
    </row>
    <row r="178" spans="1:65" s="2" customFormat="1" ht="16.5" customHeight="1">
      <c r="A178" s="34"/>
      <c r="B178" s="165"/>
      <c r="C178" s="185" t="s">
        <v>395</v>
      </c>
      <c r="D178" s="185" t="s">
        <v>130</v>
      </c>
      <c r="E178" s="186" t="s">
        <v>396</v>
      </c>
      <c r="F178" s="187" t="s">
        <v>397</v>
      </c>
      <c r="G178" s="188" t="s">
        <v>176</v>
      </c>
      <c r="H178" s="189">
        <v>2.464</v>
      </c>
      <c r="I178" s="190"/>
      <c r="J178" s="191">
        <f>ROUND(I178*H178,2)</f>
        <v>0</v>
      </c>
      <c r="K178" s="187" t="s">
        <v>140</v>
      </c>
      <c r="L178" s="192"/>
      <c r="M178" s="193" t="s">
        <v>1</v>
      </c>
      <c r="N178" s="194" t="s">
        <v>39</v>
      </c>
      <c r="O178" s="73"/>
      <c r="P178" s="175">
        <f>O178*H178</f>
        <v>0</v>
      </c>
      <c r="Q178" s="175">
        <v>0.0126</v>
      </c>
      <c r="R178" s="175">
        <f>Q178*H178</f>
        <v>0.0310464</v>
      </c>
      <c r="S178" s="175">
        <v>0</v>
      </c>
      <c r="T178" s="17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7" t="s">
        <v>215</v>
      </c>
      <c r="AT178" s="177" t="s">
        <v>130</v>
      </c>
      <c r="AU178" s="177" t="s">
        <v>84</v>
      </c>
      <c r="AY178" s="15" t="s">
        <v>133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5" t="s">
        <v>79</v>
      </c>
      <c r="BK178" s="178">
        <f>ROUND(I178*H178,2)</f>
        <v>0</v>
      </c>
      <c r="BL178" s="15" t="s">
        <v>185</v>
      </c>
      <c r="BM178" s="177" t="s">
        <v>398</v>
      </c>
    </row>
    <row r="179" spans="1:65" s="2" customFormat="1" ht="24.15" customHeight="1">
      <c r="A179" s="34"/>
      <c r="B179" s="165"/>
      <c r="C179" s="166" t="s">
        <v>399</v>
      </c>
      <c r="D179" s="166" t="s">
        <v>136</v>
      </c>
      <c r="E179" s="167" t="s">
        <v>400</v>
      </c>
      <c r="F179" s="168" t="s">
        <v>401</v>
      </c>
      <c r="G179" s="169" t="s">
        <v>375</v>
      </c>
      <c r="H179" s="195"/>
      <c r="I179" s="171"/>
      <c r="J179" s="172">
        <f>ROUND(I179*H179,2)</f>
        <v>0</v>
      </c>
      <c r="K179" s="168" t="s">
        <v>140</v>
      </c>
      <c r="L179" s="35"/>
      <c r="M179" s="173" t="s">
        <v>1</v>
      </c>
      <c r="N179" s="174" t="s">
        <v>39</v>
      </c>
      <c r="O179" s="73"/>
      <c r="P179" s="175">
        <f>O179*H179</f>
        <v>0</v>
      </c>
      <c r="Q179" s="175">
        <v>0</v>
      </c>
      <c r="R179" s="175">
        <f>Q179*H179</f>
        <v>0</v>
      </c>
      <c r="S179" s="175">
        <v>0</v>
      </c>
      <c r="T179" s="17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7" t="s">
        <v>185</v>
      </c>
      <c r="AT179" s="177" t="s">
        <v>136</v>
      </c>
      <c r="AU179" s="177" t="s">
        <v>84</v>
      </c>
      <c r="AY179" s="15" t="s">
        <v>133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5" t="s">
        <v>79</v>
      </c>
      <c r="BK179" s="178">
        <f>ROUND(I179*H179,2)</f>
        <v>0</v>
      </c>
      <c r="BL179" s="15" t="s">
        <v>185</v>
      </c>
      <c r="BM179" s="177" t="s">
        <v>402</v>
      </c>
    </row>
    <row r="180" spans="1:63" s="12" customFormat="1" ht="22.8" customHeight="1">
      <c r="A180" s="12"/>
      <c r="B180" s="152"/>
      <c r="C180" s="12"/>
      <c r="D180" s="153" t="s">
        <v>73</v>
      </c>
      <c r="E180" s="163" t="s">
        <v>187</v>
      </c>
      <c r="F180" s="163" t="s">
        <v>188</v>
      </c>
      <c r="G180" s="12"/>
      <c r="H180" s="12"/>
      <c r="I180" s="155"/>
      <c r="J180" s="164">
        <f>BK180</f>
        <v>0</v>
      </c>
      <c r="K180" s="12"/>
      <c r="L180" s="152"/>
      <c r="M180" s="157"/>
      <c r="N180" s="158"/>
      <c r="O180" s="158"/>
      <c r="P180" s="159">
        <f>SUM(P181:P184)</f>
        <v>0</v>
      </c>
      <c r="Q180" s="158"/>
      <c r="R180" s="159">
        <f>SUM(R181:R184)</f>
        <v>0.0005299199999999999</v>
      </c>
      <c r="S180" s="158"/>
      <c r="T180" s="160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53" t="s">
        <v>84</v>
      </c>
      <c r="AT180" s="161" t="s">
        <v>73</v>
      </c>
      <c r="AU180" s="161" t="s">
        <v>79</v>
      </c>
      <c r="AY180" s="153" t="s">
        <v>133</v>
      </c>
      <c r="BK180" s="162">
        <f>SUM(BK181:BK184)</f>
        <v>0</v>
      </c>
    </row>
    <row r="181" spans="1:65" s="2" customFormat="1" ht="24.15" customHeight="1">
      <c r="A181" s="34"/>
      <c r="B181" s="165"/>
      <c r="C181" s="166" t="s">
        <v>403</v>
      </c>
      <c r="D181" s="166" t="s">
        <v>136</v>
      </c>
      <c r="E181" s="167" t="s">
        <v>189</v>
      </c>
      <c r="F181" s="168" t="s">
        <v>190</v>
      </c>
      <c r="G181" s="169" t="s">
        <v>176</v>
      </c>
      <c r="H181" s="170">
        <v>1.152</v>
      </c>
      <c r="I181" s="171"/>
      <c r="J181" s="172">
        <f>ROUND(I181*H181,2)</f>
        <v>0</v>
      </c>
      <c r="K181" s="168" t="s">
        <v>140</v>
      </c>
      <c r="L181" s="35"/>
      <c r="M181" s="173" t="s">
        <v>1</v>
      </c>
      <c r="N181" s="174" t="s">
        <v>39</v>
      </c>
      <c r="O181" s="73"/>
      <c r="P181" s="175">
        <f>O181*H181</f>
        <v>0</v>
      </c>
      <c r="Q181" s="175">
        <v>8E-05</v>
      </c>
      <c r="R181" s="175">
        <f>Q181*H181</f>
        <v>9.216E-05</v>
      </c>
      <c r="S181" s="175">
        <v>0</v>
      </c>
      <c r="T181" s="17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77" t="s">
        <v>185</v>
      </c>
      <c r="AT181" s="177" t="s">
        <v>136</v>
      </c>
      <c r="AU181" s="177" t="s">
        <v>84</v>
      </c>
      <c r="AY181" s="15" t="s">
        <v>133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5" t="s">
        <v>79</v>
      </c>
      <c r="BK181" s="178">
        <f>ROUND(I181*H181,2)</f>
        <v>0</v>
      </c>
      <c r="BL181" s="15" t="s">
        <v>185</v>
      </c>
      <c r="BM181" s="177" t="s">
        <v>404</v>
      </c>
    </row>
    <row r="182" spans="1:65" s="2" customFormat="1" ht="24.15" customHeight="1">
      <c r="A182" s="34"/>
      <c r="B182" s="165"/>
      <c r="C182" s="166" t="s">
        <v>405</v>
      </c>
      <c r="D182" s="166" t="s">
        <v>136</v>
      </c>
      <c r="E182" s="167" t="s">
        <v>192</v>
      </c>
      <c r="F182" s="168" t="s">
        <v>193</v>
      </c>
      <c r="G182" s="169" t="s">
        <v>176</v>
      </c>
      <c r="H182" s="170">
        <v>1.152</v>
      </c>
      <c r="I182" s="171"/>
      <c r="J182" s="172">
        <f>ROUND(I182*H182,2)</f>
        <v>0</v>
      </c>
      <c r="K182" s="168" t="s">
        <v>140</v>
      </c>
      <c r="L182" s="35"/>
      <c r="M182" s="173" t="s">
        <v>1</v>
      </c>
      <c r="N182" s="174" t="s">
        <v>39</v>
      </c>
      <c r="O182" s="73"/>
      <c r="P182" s="175">
        <f>O182*H182</f>
        <v>0</v>
      </c>
      <c r="Q182" s="175">
        <v>0.00014</v>
      </c>
      <c r="R182" s="175">
        <f>Q182*H182</f>
        <v>0.00016127999999999997</v>
      </c>
      <c r="S182" s="175">
        <v>0</v>
      </c>
      <c r="T182" s="17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77" t="s">
        <v>185</v>
      </c>
      <c r="AT182" s="177" t="s">
        <v>136</v>
      </c>
      <c r="AU182" s="177" t="s">
        <v>84</v>
      </c>
      <c r="AY182" s="15" t="s">
        <v>133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5" t="s">
        <v>79</v>
      </c>
      <c r="BK182" s="178">
        <f>ROUND(I182*H182,2)</f>
        <v>0</v>
      </c>
      <c r="BL182" s="15" t="s">
        <v>185</v>
      </c>
      <c r="BM182" s="177" t="s">
        <v>406</v>
      </c>
    </row>
    <row r="183" spans="1:65" s="2" customFormat="1" ht="24.15" customHeight="1">
      <c r="A183" s="34"/>
      <c r="B183" s="165"/>
      <c r="C183" s="166" t="s">
        <v>407</v>
      </c>
      <c r="D183" s="166" t="s">
        <v>136</v>
      </c>
      <c r="E183" s="167" t="s">
        <v>195</v>
      </c>
      <c r="F183" s="168" t="s">
        <v>196</v>
      </c>
      <c r="G183" s="169" t="s">
        <v>176</v>
      </c>
      <c r="H183" s="170">
        <v>1.152</v>
      </c>
      <c r="I183" s="171"/>
      <c r="J183" s="172">
        <f>ROUND(I183*H183,2)</f>
        <v>0</v>
      </c>
      <c r="K183" s="168" t="s">
        <v>140</v>
      </c>
      <c r="L183" s="35"/>
      <c r="M183" s="173" t="s">
        <v>1</v>
      </c>
      <c r="N183" s="174" t="s">
        <v>39</v>
      </c>
      <c r="O183" s="73"/>
      <c r="P183" s="175">
        <f>O183*H183</f>
        <v>0</v>
      </c>
      <c r="Q183" s="175">
        <v>0.00012</v>
      </c>
      <c r="R183" s="175">
        <f>Q183*H183</f>
        <v>0.00013824</v>
      </c>
      <c r="S183" s="175">
        <v>0</v>
      </c>
      <c r="T183" s="17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77" t="s">
        <v>185</v>
      </c>
      <c r="AT183" s="177" t="s">
        <v>136</v>
      </c>
      <c r="AU183" s="177" t="s">
        <v>84</v>
      </c>
      <c r="AY183" s="15" t="s">
        <v>133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5" t="s">
        <v>79</v>
      </c>
      <c r="BK183" s="178">
        <f>ROUND(I183*H183,2)</f>
        <v>0</v>
      </c>
      <c r="BL183" s="15" t="s">
        <v>185</v>
      </c>
      <c r="BM183" s="177" t="s">
        <v>408</v>
      </c>
    </row>
    <row r="184" spans="1:65" s="2" customFormat="1" ht="24.15" customHeight="1">
      <c r="A184" s="34"/>
      <c r="B184" s="165"/>
      <c r="C184" s="166" t="s">
        <v>409</v>
      </c>
      <c r="D184" s="166" t="s">
        <v>136</v>
      </c>
      <c r="E184" s="167" t="s">
        <v>199</v>
      </c>
      <c r="F184" s="168" t="s">
        <v>200</v>
      </c>
      <c r="G184" s="169" t="s">
        <v>176</v>
      </c>
      <c r="H184" s="170">
        <v>1.152</v>
      </c>
      <c r="I184" s="171"/>
      <c r="J184" s="172">
        <f>ROUND(I184*H184,2)</f>
        <v>0</v>
      </c>
      <c r="K184" s="168" t="s">
        <v>140</v>
      </c>
      <c r="L184" s="35"/>
      <c r="M184" s="173" t="s">
        <v>1</v>
      </c>
      <c r="N184" s="174" t="s">
        <v>39</v>
      </c>
      <c r="O184" s="73"/>
      <c r="P184" s="175">
        <f>O184*H184</f>
        <v>0</v>
      </c>
      <c r="Q184" s="175">
        <v>0.00012</v>
      </c>
      <c r="R184" s="175">
        <f>Q184*H184</f>
        <v>0.00013824</v>
      </c>
      <c r="S184" s="175">
        <v>0</v>
      </c>
      <c r="T184" s="17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7" t="s">
        <v>185</v>
      </c>
      <c r="AT184" s="177" t="s">
        <v>136</v>
      </c>
      <c r="AU184" s="177" t="s">
        <v>84</v>
      </c>
      <c r="AY184" s="15" t="s">
        <v>133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5" t="s">
        <v>79</v>
      </c>
      <c r="BK184" s="178">
        <f>ROUND(I184*H184,2)</f>
        <v>0</v>
      </c>
      <c r="BL184" s="15" t="s">
        <v>185</v>
      </c>
      <c r="BM184" s="177" t="s">
        <v>410</v>
      </c>
    </row>
    <row r="185" spans="1:63" s="12" customFormat="1" ht="22.8" customHeight="1">
      <c r="A185" s="12"/>
      <c r="B185" s="152"/>
      <c r="C185" s="12"/>
      <c r="D185" s="153" t="s">
        <v>73</v>
      </c>
      <c r="E185" s="163" t="s">
        <v>202</v>
      </c>
      <c r="F185" s="163" t="s">
        <v>203</v>
      </c>
      <c r="G185" s="12"/>
      <c r="H185" s="12"/>
      <c r="I185" s="155"/>
      <c r="J185" s="164">
        <f>BK185</f>
        <v>0</v>
      </c>
      <c r="K185" s="12"/>
      <c r="L185" s="152"/>
      <c r="M185" s="157"/>
      <c r="N185" s="158"/>
      <c r="O185" s="158"/>
      <c r="P185" s="159">
        <f>SUM(P186:P192)</f>
        <v>0</v>
      </c>
      <c r="Q185" s="158"/>
      <c r="R185" s="159">
        <f>SUM(R186:R192)</f>
        <v>0.04212636</v>
      </c>
      <c r="S185" s="158"/>
      <c r="T185" s="160">
        <f>SUM(T186:T192)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53" t="s">
        <v>84</v>
      </c>
      <c r="AT185" s="161" t="s">
        <v>73</v>
      </c>
      <c r="AU185" s="161" t="s">
        <v>79</v>
      </c>
      <c r="AY185" s="153" t="s">
        <v>133</v>
      </c>
      <c r="BK185" s="162">
        <f>SUM(BK186:BK192)</f>
        <v>0</v>
      </c>
    </row>
    <row r="186" spans="1:65" s="2" customFormat="1" ht="24.15" customHeight="1">
      <c r="A186" s="34"/>
      <c r="B186" s="165"/>
      <c r="C186" s="166" t="s">
        <v>411</v>
      </c>
      <c r="D186" s="166" t="s">
        <v>136</v>
      </c>
      <c r="E186" s="167" t="s">
        <v>205</v>
      </c>
      <c r="F186" s="168" t="s">
        <v>206</v>
      </c>
      <c r="G186" s="169" t="s">
        <v>176</v>
      </c>
      <c r="H186" s="170">
        <v>75.486</v>
      </c>
      <c r="I186" s="171"/>
      <c r="J186" s="172">
        <f>ROUND(I186*H186,2)</f>
        <v>0</v>
      </c>
      <c r="K186" s="168" t="s">
        <v>140</v>
      </c>
      <c r="L186" s="35"/>
      <c r="M186" s="173" t="s">
        <v>1</v>
      </c>
      <c r="N186" s="174" t="s">
        <v>39</v>
      </c>
      <c r="O186" s="73"/>
      <c r="P186" s="175">
        <f>O186*H186</f>
        <v>0</v>
      </c>
      <c r="Q186" s="175">
        <v>0</v>
      </c>
      <c r="R186" s="175">
        <f>Q186*H186</f>
        <v>0</v>
      </c>
      <c r="S186" s="175">
        <v>0</v>
      </c>
      <c r="T186" s="17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77" t="s">
        <v>185</v>
      </c>
      <c r="AT186" s="177" t="s">
        <v>136</v>
      </c>
      <c r="AU186" s="177" t="s">
        <v>84</v>
      </c>
      <c r="AY186" s="15" t="s">
        <v>133</v>
      </c>
      <c r="BE186" s="178">
        <f>IF(N186="základní",J186,0)</f>
        <v>0</v>
      </c>
      <c r="BF186" s="178">
        <f>IF(N186="snížená",J186,0)</f>
        <v>0</v>
      </c>
      <c r="BG186" s="178">
        <f>IF(N186="zákl. přenesená",J186,0)</f>
        <v>0</v>
      </c>
      <c r="BH186" s="178">
        <f>IF(N186="sníž. přenesená",J186,0)</f>
        <v>0</v>
      </c>
      <c r="BI186" s="178">
        <f>IF(N186="nulová",J186,0)</f>
        <v>0</v>
      </c>
      <c r="BJ186" s="15" t="s">
        <v>79</v>
      </c>
      <c r="BK186" s="178">
        <f>ROUND(I186*H186,2)</f>
        <v>0</v>
      </c>
      <c r="BL186" s="15" t="s">
        <v>185</v>
      </c>
      <c r="BM186" s="177" t="s">
        <v>412</v>
      </c>
    </row>
    <row r="187" spans="1:65" s="2" customFormat="1" ht="33" customHeight="1">
      <c r="A187" s="34"/>
      <c r="B187" s="165"/>
      <c r="C187" s="166" t="s">
        <v>413</v>
      </c>
      <c r="D187" s="166" t="s">
        <v>136</v>
      </c>
      <c r="E187" s="167" t="s">
        <v>414</v>
      </c>
      <c r="F187" s="168" t="s">
        <v>415</v>
      </c>
      <c r="G187" s="169" t="s">
        <v>184</v>
      </c>
      <c r="H187" s="170">
        <v>10</v>
      </c>
      <c r="I187" s="171"/>
      <c r="J187" s="172">
        <f>ROUND(I187*H187,2)</f>
        <v>0</v>
      </c>
      <c r="K187" s="168" t="s">
        <v>140</v>
      </c>
      <c r="L187" s="35"/>
      <c r="M187" s="173" t="s">
        <v>1</v>
      </c>
      <c r="N187" s="174" t="s">
        <v>39</v>
      </c>
      <c r="O187" s="73"/>
      <c r="P187" s="175">
        <f>O187*H187</f>
        <v>0</v>
      </c>
      <c r="Q187" s="175">
        <v>0.00225</v>
      </c>
      <c r="R187" s="175">
        <f>Q187*H187</f>
        <v>0.0225</v>
      </c>
      <c r="S187" s="175">
        <v>0</v>
      </c>
      <c r="T187" s="17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77" t="s">
        <v>185</v>
      </c>
      <c r="AT187" s="177" t="s">
        <v>136</v>
      </c>
      <c r="AU187" s="177" t="s">
        <v>84</v>
      </c>
      <c r="AY187" s="15" t="s">
        <v>133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5" t="s">
        <v>79</v>
      </c>
      <c r="BK187" s="178">
        <f>ROUND(I187*H187,2)</f>
        <v>0</v>
      </c>
      <c r="BL187" s="15" t="s">
        <v>185</v>
      </c>
      <c r="BM187" s="177" t="s">
        <v>416</v>
      </c>
    </row>
    <row r="188" spans="1:65" s="2" customFormat="1" ht="24.15" customHeight="1">
      <c r="A188" s="34"/>
      <c r="B188" s="165"/>
      <c r="C188" s="166" t="s">
        <v>417</v>
      </c>
      <c r="D188" s="166" t="s">
        <v>136</v>
      </c>
      <c r="E188" s="167" t="s">
        <v>209</v>
      </c>
      <c r="F188" s="168" t="s">
        <v>210</v>
      </c>
      <c r="G188" s="169" t="s">
        <v>211</v>
      </c>
      <c r="H188" s="170">
        <v>33.6</v>
      </c>
      <c r="I188" s="171"/>
      <c r="J188" s="172">
        <f>ROUND(I188*H188,2)</f>
        <v>0</v>
      </c>
      <c r="K188" s="168" t="s">
        <v>140</v>
      </c>
      <c r="L188" s="35"/>
      <c r="M188" s="173" t="s">
        <v>1</v>
      </c>
      <c r="N188" s="174" t="s">
        <v>39</v>
      </c>
      <c r="O188" s="73"/>
      <c r="P188" s="175">
        <f>O188*H188</f>
        <v>0</v>
      </c>
      <c r="Q188" s="175">
        <v>0</v>
      </c>
      <c r="R188" s="175">
        <f>Q188*H188</f>
        <v>0</v>
      </c>
      <c r="S188" s="175">
        <v>0</v>
      </c>
      <c r="T188" s="17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77" t="s">
        <v>185</v>
      </c>
      <c r="AT188" s="177" t="s">
        <v>136</v>
      </c>
      <c r="AU188" s="177" t="s">
        <v>84</v>
      </c>
      <c r="AY188" s="15" t="s">
        <v>133</v>
      </c>
      <c r="BE188" s="178">
        <f>IF(N188="základní",J188,0)</f>
        <v>0</v>
      </c>
      <c r="BF188" s="178">
        <f>IF(N188="snížená",J188,0)</f>
        <v>0</v>
      </c>
      <c r="BG188" s="178">
        <f>IF(N188="zákl. přenesená",J188,0)</f>
        <v>0</v>
      </c>
      <c r="BH188" s="178">
        <f>IF(N188="sníž. přenesená",J188,0)</f>
        <v>0</v>
      </c>
      <c r="BI188" s="178">
        <f>IF(N188="nulová",J188,0)</f>
        <v>0</v>
      </c>
      <c r="BJ188" s="15" t="s">
        <v>79</v>
      </c>
      <c r="BK188" s="178">
        <f>ROUND(I188*H188,2)</f>
        <v>0</v>
      </c>
      <c r="BL188" s="15" t="s">
        <v>185</v>
      </c>
      <c r="BM188" s="177" t="s">
        <v>418</v>
      </c>
    </row>
    <row r="189" spans="1:65" s="2" customFormat="1" ht="24.15" customHeight="1">
      <c r="A189" s="34"/>
      <c r="B189" s="165"/>
      <c r="C189" s="185" t="s">
        <v>419</v>
      </c>
      <c r="D189" s="185" t="s">
        <v>130</v>
      </c>
      <c r="E189" s="186" t="s">
        <v>213</v>
      </c>
      <c r="F189" s="187" t="s">
        <v>214</v>
      </c>
      <c r="G189" s="188" t="s">
        <v>211</v>
      </c>
      <c r="H189" s="189">
        <v>35.28</v>
      </c>
      <c r="I189" s="190"/>
      <c r="J189" s="191">
        <f>ROUND(I189*H189,2)</f>
        <v>0</v>
      </c>
      <c r="K189" s="187" t="s">
        <v>140</v>
      </c>
      <c r="L189" s="192"/>
      <c r="M189" s="193" t="s">
        <v>1</v>
      </c>
      <c r="N189" s="194" t="s">
        <v>39</v>
      </c>
      <c r="O189" s="73"/>
      <c r="P189" s="175">
        <f>O189*H189</f>
        <v>0</v>
      </c>
      <c r="Q189" s="175">
        <v>0</v>
      </c>
      <c r="R189" s="175">
        <f>Q189*H189</f>
        <v>0</v>
      </c>
      <c r="S189" s="175">
        <v>0</v>
      </c>
      <c r="T189" s="17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77" t="s">
        <v>215</v>
      </c>
      <c r="AT189" s="177" t="s">
        <v>130</v>
      </c>
      <c r="AU189" s="177" t="s">
        <v>84</v>
      </c>
      <c r="AY189" s="15" t="s">
        <v>133</v>
      </c>
      <c r="BE189" s="178">
        <f>IF(N189="základní",J189,0)</f>
        <v>0</v>
      </c>
      <c r="BF189" s="178">
        <f>IF(N189="snížená",J189,0)</f>
        <v>0</v>
      </c>
      <c r="BG189" s="178">
        <f>IF(N189="zákl. přenesená",J189,0)</f>
        <v>0</v>
      </c>
      <c r="BH189" s="178">
        <f>IF(N189="sníž. přenesená",J189,0)</f>
        <v>0</v>
      </c>
      <c r="BI189" s="178">
        <f>IF(N189="nulová",J189,0)</f>
        <v>0</v>
      </c>
      <c r="BJ189" s="15" t="s">
        <v>79</v>
      </c>
      <c r="BK189" s="178">
        <f>ROUND(I189*H189,2)</f>
        <v>0</v>
      </c>
      <c r="BL189" s="15" t="s">
        <v>185</v>
      </c>
      <c r="BM189" s="177" t="s">
        <v>420</v>
      </c>
    </row>
    <row r="190" spans="1:65" s="2" customFormat="1" ht="16.5" customHeight="1">
      <c r="A190" s="34"/>
      <c r="B190" s="165"/>
      <c r="C190" s="166" t="s">
        <v>421</v>
      </c>
      <c r="D190" s="166" t="s">
        <v>136</v>
      </c>
      <c r="E190" s="167" t="s">
        <v>218</v>
      </c>
      <c r="F190" s="168" t="s">
        <v>219</v>
      </c>
      <c r="G190" s="169" t="s">
        <v>176</v>
      </c>
      <c r="H190" s="170">
        <v>16.2</v>
      </c>
      <c r="I190" s="171"/>
      <c r="J190" s="172">
        <f>ROUND(I190*H190,2)</f>
        <v>0</v>
      </c>
      <c r="K190" s="168" t="s">
        <v>140</v>
      </c>
      <c r="L190" s="35"/>
      <c r="M190" s="173" t="s">
        <v>1</v>
      </c>
      <c r="N190" s="174" t="s">
        <v>39</v>
      </c>
      <c r="O190" s="73"/>
      <c r="P190" s="175">
        <f>O190*H190</f>
        <v>0</v>
      </c>
      <c r="Q190" s="175">
        <v>0</v>
      </c>
      <c r="R190" s="175">
        <f>Q190*H190</f>
        <v>0</v>
      </c>
      <c r="S190" s="175">
        <v>0</v>
      </c>
      <c r="T190" s="17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7" t="s">
        <v>185</v>
      </c>
      <c r="AT190" s="177" t="s">
        <v>136</v>
      </c>
      <c r="AU190" s="177" t="s">
        <v>84</v>
      </c>
      <c r="AY190" s="15" t="s">
        <v>133</v>
      </c>
      <c r="BE190" s="178">
        <f>IF(N190="základní",J190,0)</f>
        <v>0</v>
      </c>
      <c r="BF190" s="178">
        <f>IF(N190="snížená",J190,0)</f>
        <v>0</v>
      </c>
      <c r="BG190" s="178">
        <f>IF(N190="zákl. přenesená",J190,0)</f>
        <v>0</v>
      </c>
      <c r="BH190" s="178">
        <f>IF(N190="sníž. přenesená",J190,0)</f>
        <v>0</v>
      </c>
      <c r="BI190" s="178">
        <f>IF(N190="nulová",J190,0)</f>
        <v>0</v>
      </c>
      <c r="BJ190" s="15" t="s">
        <v>79</v>
      </c>
      <c r="BK190" s="178">
        <f>ROUND(I190*H190,2)</f>
        <v>0</v>
      </c>
      <c r="BL190" s="15" t="s">
        <v>185</v>
      </c>
      <c r="BM190" s="177" t="s">
        <v>422</v>
      </c>
    </row>
    <row r="191" spans="1:65" s="2" customFormat="1" ht="24.15" customHeight="1">
      <c r="A191" s="34"/>
      <c r="B191" s="165"/>
      <c r="C191" s="185" t="s">
        <v>423</v>
      </c>
      <c r="D191" s="185" t="s">
        <v>130</v>
      </c>
      <c r="E191" s="186" t="s">
        <v>222</v>
      </c>
      <c r="F191" s="187" t="s">
        <v>223</v>
      </c>
      <c r="G191" s="188" t="s">
        <v>184</v>
      </c>
      <c r="H191" s="189">
        <v>1.601</v>
      </c>
      <c r="I191" s="190"/>
      <c r="J191" s="191">
        <f>ROUND(I191*H191,2)</f>
        <v>0</v>
      </c>
      <c r="K191" s="187" t="s">
        <v>1</v>
      </c>
      <c r="L191" s="192"/>
      <c r="M191" s="193" t="s">
        <v>1</v>
      </c>
      <c r="N191" s="194" t="s">
        <v>39</v>
      </c>
      <c r="O191" s="73"/>
      <c r="P191" s="175">
        <f>O191*H191</f>
        <v>0</v>
      </c>
      <c r="Q191" s="175">
        <v>0</v>
      </c>
      <c r="R191" s="175">
        <f>Q191*H191</f>
        <v>0</v>
      </c>
      <c r="S191" s="175">
        <v>0</v>
      </c>
      <c r="T191" s="17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77" t="s">
        <v>215</v>
      </c>
      <c r="AT191" s="177" t="s">
        <v>130</v>
      </c>
      <c r="AU191" s="177" t="s">
        <v>84</v>
      </c>
      <c r="AY191" s="15" t="s">
        <v>133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5" t="s">
        <v>79</v>
      </c>
      <c r="BK191" s="178">
        <f>ROUND(I191*H191,2)</f>
        <v>0</v>
      </c>
      <c r="BL191" s="15" t="s">
        <v>185</v>
      </c>
      <c r="BM191" s="177" t="s">
        <v>424</v>
      </c>
    </row>
    <row r="192" spans="1:65" s="2" customFormat="1" ht="33" customHeight="1">
      <c r="A192" s="34"/>
      <c r="B192" s="165"/>
      <c r="C192" s="166" t="s">
        <v>425</v>
      </c>
      <c r="D192" s="166" t="s">
        <v>136</v>
      </c>
      <c r="E192" s="167" t="s">
        <v>226</v>
      </c>
      <c r="F192" s="168" t="s">
        <v>227</v>
      </c>
      <c r="G192" s="169" t="s">
        <v>176</v>
      </c>
      <c r="H192" s="170">
        <v>75.486</v>
      </c>
      <c r="I192" s="171"/>
      <c r="J192" s="172">
        <f>ROUND(I192*H192,2)</f>
        <v>0</v>
      </c>
      <c r="K192" s="168" t="s">
        <v>140</v>
      </c>
      <c r="L192" s="35"/>
      <c r="M192" s="173" t="s">
        <v>1</v>
      </c>
      <c r="N192" s="174" t="s">
        <v>39</v>
      </c>
      <c r="O192" s="73"/>
      <c r="P192" s="175">
        <f>O192*H192</f>
        <v>0</v>
      </c>
      <c r="Q192" s="175">
        <v>0.00026</v>
      </c>
      <c r="R192" s="175">
        <f>Q192*H192</f>
        <v>0.01962636</v>
      </c>
      <c r="S192" s="175">
        <v>0</v>
      </c>
      <c r="T192" s="17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77" t="s">
        <v>185</v>
      </c>
      <c r="AT192" s="177" t="s">
        <v>136</v>
      </c>
      <c r="AU192" s="177" t="s">
        <v>84</v>
      </c>
      <c r="AY192" s="15" t="s">
        <v>133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15" t="s">
        <v>79</v>
      </c>
      <c r="BK192" s="178">
        <f>ROUND(I192*H192,2)</f>
        <v>0</v>
      </c>
      <c r="BL192" s="15" t="s">
        <v>185</v>
      </c>
      <c r="BM192" s="177" t="s">
        <v>426</v>
      </c>
    </row>
    <row r="193" spans="1:63" s="12" customFormat="1" ht="25.9" customHeight="1">
      <c r="A193" s="12"/>
      <c r="B193" s="152"/>
      <c r="C193" s="12"/>
      <c r="D193" s="153" t="s">
        <v>73</v>
      </c>
      <c r="E193" s="154" t="s">
        <v>130</v>
      </c>
      <c r="F193" s="154" t="s">
        <v>131</v>
      </c>
      <c r="G193" s="12"/>
      <c r="H193" s="12"/>
      <c r="I193" s="155"/>
      <c r="J193" s="156">
        <f>BK193</f>
        <v>0</v>
      </c>
      <c r="K193" s="12"/>
      <c r="L193" s="152"/>
      <c r="M193" s="157"/>
      <c r="N193" s="158"/>
      <c r="O193" s="158"/>
      <c r="P193" s="159">
        <f>P194</f>
        <v>0</v>
      </c>
      <c r="Q193" s="158"/>
      <c r="R193" s="159">
        <f>R194</f>
        <v>0</v>
      </c>
      <c r="S193" s="158"/>
      <c r="T193" s="160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53" t="s">
        <v>132</v>
      </c>
      <c r="AT193" s="161" t="s">
        <v>73</v>
      </c>
      <c r="AU193" s="161" t="s">
        <v>74</v>
      </c>
      <c r="AY193" s="153" t="s">
        <v>133</v>
      </c>
      <c r="BK193" s="162">
        <f>BK194</f>
        <v>0</v>
      </c>
    </row>
    <row r="194" spans="1:63" s="12" customFormat="1" ht="22.8" customHeight="1">
      <c r="A194" s="12"/>
      <c r="B194" s="152"/>
      <c r="C194" s="12"/>
      <c r="D194" s="153" t="s">
        <v>73</v>
      </c>
      <c r="E194" s="163" t="s">
        <v>229</v>
      </c>
      <c r="F194" s="163" t="s">
        <v>230</v>
      </c>
      <c r="G194" s="12"/>
      <c r="H194" s="12"/>
      <c r="I194" s="155"/>
      <c r="J194" s="164">
        <f>BK194</f>
        <v>0</v>
      </c>
      <c r="K194" s="12"/>
      <c r="L194" s="152"/>
      <c r="M194" s="157"/>
      <c r="N194" s="158"/>
      <c r="O194" s="158"/>
      <c r="P194" s="159">
        <f>SUM(P195:P199)</f>
        <v>0</v>
      </c>
      <c r="Q194" s="158"/>
      <c r="R194" s="159">
        <f>SUM(R195:R199)</f>
        <v>0</v>
      </c>
      <c r="S194" s="158"/>
      <c r="T194" s="160">
        <f>SUM(T195:T199)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53" t="s">
        <v>132</v>
      </c>
      <c r="AT194" s="161" t="s">
        <v>73</v>
      </c>
      <c r="AU194" s="161" t="s">
        <v>79</v>
      </c>
      <c r="AY194" s="153" t="s">
        <v>133</v>
      </c>
      <c r="BK194" s="162">
        <f>SUM(BK195:BK199)</f>
        <v>0</v>
      </c>
    </row>
    <row r="195" spans="1:65" s="2" customFormat="1" ht="16.5" customHeight="1">
      <c r="A195" s="34"/>
      <c r="B195" s="165"/>
      <c r="C195" s="166" t="s">
        <v>427</v>
      </c>
      <c r="D195" s="166" t="s">
        <v>136</v>
      </c>
      <c r="E195" s="167" t="s">
        <v>232</v>
      </c>
      <c r="F195" s="168" t="s">
        <v>233</v>
      </c>
      <c r="G195" s="169" t="s">
        <v>139</v>
      </c>
      <c r="H195" s="170">
        <v>1</v>
      </c>
      <c r="I195" s="171"/>
      <c r="J195" s="172">
        <f>ROUND(I195*H195,2)</f>
        <v>0</v>
      </c>
      <c r="K195" s="168" t="s">
        <v>140</v>
      </c>
      <c r="L195" s="35"/>
      <c r="M195" s="173" t="s">
        <v>1</v>
      </c>
      <c r="N195" s="174" t="s">
        <v>39</v>
      </c>
      <c r="O195" s="73"/>
      <c r="P195" s="175">
        <f>O195*H195</f>
        <v>0</v>
      </c>
      <c r="Q195" s="175">
        <v>0</v>
      </c>
      <c r="R195" s="175">
        <f>Q195*H195</f>
        <v>0</v>
      </c>
      <c r="S195" s="175">
        <v>0</v>
      </c>
      <c r="T195" s="17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77" t="s">
        <v>141</v>
      </c>
      <c r="AT195" s="177" t="s">
        <v>136</v>
      </c>
      <c r="AU195" s="177" t="s">
        <v>84</v>
      </c>
      <c r="AY195" s="15" t="s">
        <v>133</v>
      </c>
      <c r="BE195" s="178">
        <f>IF(N195="základní",J195,0)</f>
        <v>0</v>
      </c>
      <c r="BF195" s="178">
        <f>IF(N195="snížená",J195,0)</f>
        <v>0</v>
      </c>
      <c r="BG195" s="178">
        <f>IF(N195="zákl. přenesená",J195,0)</f>
        <v>0</v>
      </c>
      <c r="BH195" s="178">
        <f>IF(N195="sníž. přenesená",J195,0)</f>
        <v>0</v>
      </c>
      <c r="BI195" s="178">
        <f>IF(N195="nulová",J195,0)</f>
        <v>0</v>
      </c>
      <c r="BJ195" s="15" t="s">
        <v>79</v>
      </c>
      <c r="BK195" s="178">
        <f>ROUND(I195*H195,2)</f>
        <v>0</v>
      </c>
      <c r="BL195" s="15" t="s">
        <v>141</v>
      </c>
      <c r="BM195" s="177" t="s">
        <v>428</v>
      </c>
    </row>
    <row r="196" spans="1:65" s="2" customFormat="1" ht="16.5" customHeight="1">
      <c r="A196" s="34"/>
      <c r="B196" s="165"/>
      <c r="C196" s="166" t="s">
        <v>429</v>
      </c>
      <c r="D196" s="166" t="s">
        <v>136</v>
      </c>
      <c r="E196" s="167" t="s">
        <v>236</v>
      </c>
      <c r="F196" s="168" t="s">
        <v>237</v>
      </c>
      <c r="G196" s="169" t="s">
        <v>139</v>
      </c>
      <c r="H196" s="170">
        <v>1</v>
      </c>
      <c r="I196" s="171"/>
      <c r="J196" s="172">
        <f>ROUND(I196*H196,2)</f>
        <v>0</v>
      </c>
      <c r="K196" s="168" t="s">
        <v>1</v>
      </c>
      <c r="L196" s="35"/>
      <c r="M196" s="173" t="s">
        <v>1</v>
      </c>
      <c r="N196" s="174" t="s">
        <v>39</v>
      </c>
      <c r="O196" s="73"/>
      <c r="P196" s="175">
        <f>O196*H196</f>
        <v>0</v>
      </c>
      <c r="Q196" s="175">
        <v>0</v>
      </c>
      <c r="R196" s="175">
        <f>Q196*H196</f>
        <v>0</v>
      </c>
      <c r="S196" s="175">
        <v>0</v>
      </c>
      <c r="T196" s="17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77" t="s">
        <v>141</v>
      </c>
      <c r="AT196" s="177" t="s">
        <v>136</v>
      </c>
      <c r="AU196" s="177" t="s">
        <v>84</v>
      </c>
      <c r="AY196" s="15" t="s">
        <v>133</v>
      </c>
      <c r="BE196" s="178">
        <f>IF(N196="základní",J196,0)</f>
        <v>0</v>
      </c>
      <c r="BF196" s="178">
        <f>IF(N196="snížená",J196,0)</f>
        <v>0</v>
      </c>
      <c r="BG196" s="178">
        <f>IF(N196="zákl. přenesená",J196,0)</f>
        <v>0</v>
      </c>
      <c r="BH196" s="178">
        <f>IF(N196="sníž. přenesená",J196,0)</f>
        <v>0</v>
      </c>
      <c r="BI196" s="178">
        <f>IF(N196="nulová",J196,0)</f>
        <v>0</v>
      </c>
      <c r="BJ196" s="15" t="s">
        <v>79</v>
      </c>
      <c r="BK196" s="178">
        <f>ROUND(I196*H196,2)</f>
        <v>0</v>
      </c>
      <c r="BL196" s="15" t="s">
        <v>141</v>
      </c>
      <c r="BM196" s="177" t="s">
        <v>430</v>
      </c>
    </row>
    <row r="197" spans="1:65" s="2" customFormat="1" ht="16.5" customHeight="1">
      <c r="A197" s="34"/>
      <c r="B197" s="165"/>
      <c r="C197" s="166" t="s">
        <v>431</v>
      </c>
      <c r="D197" s="166" t="s">
        <v>136</v>
      </c>
      <c r="E197" s="167" t="s">
        <v>239</v>
      </c>
      <c r="F197" s="168" t="s">
        <v>240</v>
      </c>
      <c r="G197" s="169" t="s">
        <v>184</v>
      </c>
      <c r="H197" s="170">
        <v>6</v>
      </c>
      <c r="I197" s="171"/>
      <c r="J197" s="172">
        <f>ROUND(I197*H197,2)</f>
        <v>0</v>
      </c>
      <c r="K197" s="168" t="s">
        <v>140</v>
      </c>
      <c r="L197" s="35"/>
      <c r="M197" s="173" t="s">
        <v>1</v>
      </c>
      <c r="N197" s="174" t="s">
        <v>39</v>
      </c>
      <c r="O197" s="73"/>
      <c r="P197" s="175">
        <f>O197*H197</f>
        <v>0</v>
      </c>
      <c r="Q197" s="175">
        <v>0</v>
      </c>
      <c r="R197" s="175">
        <f>Q197*H197</f>
        <v>0</v>
      </c>
      <c r="S197" s="175">
        <v>0</v>
      </c>
      <c r="T197" s="17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77" t="s">
        <v>141</v>
      </c>
      <c r="AT197" s="177" t="s">
        <v>136</v>
      </c>
      <c r="AU197" s="177" t="s">
        <v>84</v>
      </c>
      <c r="AY197" s="15" t="s">
        <v>133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5" t="s">
        <v>79</v>
      </c>
      <c r="BK197" s="178">
        <f>ROUND(I197*H197,2)</f>
        <v>0</v>
      </c>
      <c r="BL197" s="15" t="s">
        <v>141</v>
      </c>
      <c r="BM197" s="177" t="s">
        <v>432</v>
      </c>
    </row>
    <row r="198" spans="1:65" s="2" customFormat="1" ht="16.5" customHeight="1">
      <c r="A198" s="34"/>
      <c r="B198" s="165"/>
      <c r="C198" s="185" t="s">
        <v>433</v>
      </c>
      <c r="D198" s="185" t="s">
        <v>130</v>
      </c>
      <c r="E198" s="186" t="s">
        <v>242</v>
      </c>
      <c r="F198" s="187" t="s">
        <v>243</v>
      </c>
      <c r="G198" s="188" t="s">
        <v>184</v>
      </c>
      <c r="H198" s="189">
        <v>6</v>
      </c>
      <c r="I198" s="190"/>
      <c r="J198" s="191">
        <f>ROUND(I198*H198,2)</f>
        <v>0</v>
      </c>
      <c r="K198" s="187" t="s">
        <v>1</v>
      </c>
      <c r="L198" s="192"/>
      <c r="M198" s="193" t="s">
        <v>1</v>
      </c>
      <c r="N198" s="194" t="s">
        <v>39</v>
      </c>
      <c r="O198" s="73"/>
      <c r="P198" s="175">
        <f>O198*H198</f>
        <v>0</v>
      </c>
      <c r="Q198" s="175">
        <v>0</v>
      </c>
      <c r="R198" s="175">
        <f>Q198*H198</f>
        <v>0</v>
      </c>
      <c r="S198" s="175">
        <v>0</v>
      </c>
      <c r="T198" s="17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77" t="s">
        <v>244</v>
      </c>
      <c r="AT198" s="177" t="s">
        <v>130</v>
      </c>
      <c r="AU198" s="177" t="s">
        <v>84</v>
      </c>
      <c r="AY198" s="15" t="s">
        <v>133</v>
      </c>
      <c r="BE198" s="178">
        <f>IF(N198="základní",J198,0)</f>
        <v>0</v>
      </c>
      <c r="BF198" s="178">
        <f>IF(N198="snížená",J198,0)</f>
        <v>0</v>
      </c>
      <c r="BG198" s="178">
        <f>IF(N198="zákl. přenesená",J198,0)</f>
        <v>0</v>
      </c>
      <c r="BH198" s="178">
        <f>IF(N198="sníž. přenesená",J198,0)</f>
        <v>0</v>
      </c>
      <c r="BI198" s="178">
        <f>IF(N198="nulová",J198,0)</f>
        <v>0</v>
      </c>
      <c r="BJ198" s="15" t="s">
        <v>79</v>
      </c>
      <c r="BK198" s="178">
        <f>ROUND(I198*H198,2)</f>
        <v>0</v>
      </c>
      <c r="BL198" s="15" t="s">
        <v>244</v>
      </c>
      <c r="BM198" s="177" t="s">
        <v>434</v>
      </c>
    </row>
    <row r="199" spans="1:65" s="2" customFormat="1" ht="16.5" customHeight="1">
      <c r="A199" s="34"/>
      <c r="B199" s="165"/>
      <c r="C199" s="166" t="s">
        <v>435</v>
      </c>
      <c r="D199" s="166" t="s">
        <v>136</v>
      </c>
      <c r="E199" s="167" t="s">
        <v>247</v>
      </c>
      <c r="F199" s="168" t="s">
        <v>248</v>
      </c>
      <c r="G199" s="169" t="s">
        <v>184</v>
      </c>
      <c r="H199" s="170">
        <v>2</v>
      </c>
      <c r="I199" s="171"/>
      <c r="J199" s="172">
        <f>ROUND(I199*H199,2)</f>
        <v>0</v>
      </c>
      <c r="K199" s="168" t="s">
        <v>140</v>
      </c>
      <c r="L199" s="35"/>
      <c r="M199" s="179" t="s">
        <v>1</v>
      </c>
      <c r="N199" s="180" t="s">
        <v>39</v>
      </c>
      <c r="O199" s="181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77" t="s">
        <v>141</v>
      </c>
      <c r="AT199" s="177" t="s">
        <v>136</v>
      </c>
      <c r="AU199" s="177" t="s">
        <v>84</v>
      </c>
      <c r="AY199" s="15" t="s">
        <v>133</v>
      </c>
      <c r="BE199" s="178">
        <f>IF(N199="základní",J199,0)</f>
        <v>0</v>
      </c>
      <c r="BF199" s="178">
        <f>IF(N199="snížená",J199,0)</f>
        <v>0</v>
      </c>
      <c r="BG199" s="178">
        <f>IF(N199="zákl. přenesená",J199,0)</f>
        <v>0</v>
      </c>
      <c r="BH199" s="178">
        <f>IF(N199="sníž. přenesená",J199,0)</f>
        <v>0</v>
      </c>
      <c r="BI199" s="178">
        <f>IF(N199="nulová",J199,0)</f>
        <v>0</v>
      </c>
      <c r="BJ199" s="15" t="s">
        <v>79</v>
      </c>
      <c r="BK199" s="178">
        <f>ROUND(I199*H199,2)</f>
        <v>0</v>
      </c>
      <c r="BL199" s="15" t="s">
        <v>141</v>
      </c>
      <c r="BM199" s="177" t="s">
        <v>436</v>
      </c>
    </row>
    <row r="200" spans="1:31" s="2" customFormat="1" ht="6.95" customHeight="1">
      <c r="A200" s="34"/>
      <c r="B200" s="56"/>
      <c r="C200" s="57"/>
      <c r="D200" s="57"/>
      <c r="E200" s="57"/>
      <c r="F200" s="57"/>
      <c r="G200" s="57"/>
      <c r="H200" s="57"/>
      <c r="I200" s="57"/>
      <c r="J200" s="57"/>
      <c r="K200" s="57"/>
      <c r="L200" s="35"/>
      <c r="M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</row>
  </sheetData>
  <autoFilter ref="C129:K199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90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106</v>
      </c>
      <c r="L4" s="18"/>
      <c r="M4" s="115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8" t="s">
        <v>16</v>
      </c>
      <c r="L6" s="18"/>
    </row>
    <row r="7" spans="2:12" s="1" customFormat="1" ht="16.5" customHeight="1" hidden="1">
      <c r="B7" s="18"/>
      <c r="E7" s="184" t="str">
        <f>'Rekapitulace zakázky'!K6</f>
        <v>HNsP - autodoprava</v>
      </c>
      <c r="F7" s="28"/>
      <c r="G7" s="28"/>
      <c r="H7" s="28"/>
      <c r="L7" s="18"/>
    </row>
    <row r="8" spans="1:31" s="2" customFormat="1" ht="12" customHeight="1" hidden="1">
      <c r="A8" s="34"/>
      <c r="B8" s="35"/>
      <c r="C8" s="34"/>
      <c r="D8" s="28" t="s">
        <v>161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5"/>
      <c r="C9" s="34"/>
      <c r="D9" s="34"/>
      <c r="E9" s="63" t="s">
        <v>437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zakázky'!AN8</f>
        <v>28. 10. 2023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zakázky'!AN10="","",'Rekapitulace zakázky'!AN10)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5"/>
      <c r="C15" s="34"/>
      <c r="D15" s="34"/>
      <c r="E15" s="23" t="str">
        <f>IF('Rekapitulace zakázky'!E11="","",'Rekapitulace zakázky'!E11)</f>
        <v xml:space="preserve"> </v>
      </c>
      <c r="F15" s="34"/>
      <c r="G15" s="34"/>
      <c r="H15" s="34"/>
      <c r="I15" s="28" t="s">
        <v>27</v>
      </c>
      <c r="J15" s="23" t="str">
        <f>IF('Rekapitulace zakázky'!AN11="","",'Rekapitulace zakázky'!AN11)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5"/>
      <c r="C17" s="34"/>
      <c r="D17" s="28" t="s">
        <v>28</v>
      </c>
      <c r="E17" s="34"/>
      <c r="F17" s="34"/>
      <c r="G17" s="34"/>
      <c r="H17" s="34"/>
      <c r="I17" s="28" t="s">
        <v>25</v>
      </c>
      <c r="J17" s="29" t="str">
        <f>'Rekapitulace zakázky'!AN13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5"/>
      <c r="C18" s="34"/>
      <c r="D18" s="34"/>
      <c r="E18" s="29" t="str">
        <f>'Rekapitulace zakázky'!E14</f>
        <v>Vyplň údaj</v>
      </c>
      <c r="F18" s="23"/>
      <c r="G18" s="23"/>
      <c r="H18" s="23"/>
      <c r="I18" s="28" t="s">
        <v>27</v>
      </c>
      <c r="J18" s="29" t="str">
        <f>'Rekapitulace zakázky'!AN14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25</v>
      </c>
      <c r="J20" s="23" t="str">
        <f>IF('Rekapitulace zakázky'!AN16="","",'Rekapitulace zakázky'!AN16)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5"/>
      <c r="C21" s="34"/>
      <c r="D21" s="34"/>
      <c r="E21" s="23" t="str">
        <f>IF('Rekapitulace zakázky'!E17="","",'Rekapitulace zakázky'!E17)</f>
        <v xml:space="preserve"> </v>
      </c>
      <c r="F21" s="34"/>
      <c r="G21" s="34"/>
      <c r="H21" s="34"/>
      <c r="I21" s="28" t="s">
        <v>27</v>
      </c>
      <c r="J21" s="23" t="str">
        <f>IF('Rekapitulace zakázky'!AN17="","",'Rekapitulace zakázky'!AN17)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zakázky'!AN19="","",'Rekapitulace zakázky'!AN19)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5"/>
      <c r="C24" s="34"/>
      <c r="D24" s="34"/>
      <c r="E24" s="23" t="str">
        <f>IF('Rekapitulace zakázky'!E20="","",'Rekapitulace zakázky'!E20)</f>
        <v xml:space="preserve"> </v>
      </c>
      <c r="F24" s="34"/>
      <c r="G24" s="34"/>
      <c r="H24" s="34"/>
      <c r="I24" s="28" t="s">
        <v>27</v>
      </c>
      <c r="J24" s="23" t="str">
        <f>IF('Rekapitulace zakázky'!AN20="","",'Rekapitulace zakázky'!AN20)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6"/>
      <c r="B27" s="117"/>
      <c r="C27" s="116"/>
      <c r="D27" s="116"/>
      <c r="E27" s="32" t="s">
        <v>1</v>
      </c>
      <c r="F27" s="32"/>
      <c r="G27" s="32"/>
      <c r="H27" s="3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35"/>
      <c r="C30" s="34"/>
      <c r="D30" s="119" t="s">
        <v>34</v>
      </c>
      <c r="E30" s="34"/>
      <c r="F30" s="34"/>
      <c r="G30" s="34"/>
      <c r="H30" s="34"/>
      <c r="I30" s="34"/>
      <c r="J30" s="92">
        <f>ROUND(J129,2)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120" t="s">
        <v>38</v>
      </c>
      <c r="E33" s="28" t="s">
        <v>39</v>
      </c>
      <c r="F33" s="121">
        <f>ROUND((SUM(BE129:BE193)),2)</f>
        <v>0</v>
      </c>
      <c r="G33" s="34"/>
      <c r="H33" s="34"/>
      <c r="I33" s="122">
        <v>0.21</v>
      </c>
      <c r="J33" s="121">
        <f>ROUND(((SUM(BE129:BE193))*I33),2)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40</v>
      </c>
      <c r="F34" s="121">
        <f>ROUND((SUM(BF129:BF193)),2)</f>
        <v>0</v>
      </c>
      <c r="G34" s="34"/>
      <c r="H34" s="34"/>
      <c r="I34" s="122">
        <v>0.15</v>
      </c>
      <c r="J34" s="121">
        <f>ROUND(((SUM(BF129:BF193))*I34),2)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41</v>
      </c>
      <c r="F35" s="121">
        <f>ROUND((SUM(BG129:BG193)),2)</f>
        <v>0</v>
      </c>
      <c r="G35" s="34"/>
      <c r="H35" s="34"/>
      <c r="I35" s="122">
        <v>0.21</v>
      </c>
      <c r="J35" s="12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42</v>
      </c>
      <c r="F36" s="121">
        <f>ROUND((SUM(BH129:BH193)),2)</f>
        <v>0</v>
      </c>
      <c r="G36" s="34"/>
      <c r="H36" s="34"/>
      <c r="I36" s="122">
        <v>0.15</v>
      </c>
      <c r="J36" s="12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43</v>
      </c>
      <c r="F37" s="121">
        <f>ROUND((SUM(BI129:BI193)),2)</f>
        <v>0</v>
      </c>
      <c r="G37" s="34"/>
      <c r="H37" s="34"/>
      <c r="I37" s="122">
        <v>0</v>
      </c>
      <c r="J37" s="12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35"/>
      <c r="C39" s="123"/>
      <c r="D39" s="124" t="s">
        <v>44</v>
      </c>
      <c r="E39" s="77"/>
      <c r="F39" s="77"/>
      <c r="G39" s="125" t="s">
        <v>45</v>
      </c>
      <c r="H39" s="126" t="s">
        <v>46</v>
      </c>
      <c r="I39" s="77"/>
      <c r="J39" s="127">
        <f>SUM(J30:J37)</f>
        <v>0</v>
      </c>
      <c r="K39" s="12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 hidden="1">
      <c r="B41" s="18"/>
      <c r="L41" s="18"/>
    </row>
    <row r="42" spans="2:12" s="1" customFormat="1" ht="14.4" customHeight="1" hidden="1">
      <c r="B42" s="18"/>
      <c r="L42" s="18"/>
    </row>
    <row r="43" spans="2:12" s="1" customFormat="1" ht="14.4" customHeight="1" hidden="1">
      <c r="B43" s="18"/>
      <c r="L43" s="18"/>
    </row>
    <row r="44" spans="2:12" s="1" customFormat="1" ht="14.4" customHeight="1" hidden="1">
      <c r="B44" s="18"/>
      <c r="L44" s="18"/>
    </row>
    <row r="45" spans="2:12" s="1" customFormat="1" ht="14.4" customHeight="1" hidden="1">
      <c r="B45" s="18"/>
      <c r="L45" s="18"/>
    </row>
    <row r="46" spans="2:12" s="1" customFormat="1" ht="14.4" customHeight="1" hidden="1">
      <c r="B46" s="18"/>
      <c r="L46" s="18"/>
    </row>
    <row r="47" spans="2:12" s="1" customFormat="1" ht="14.4" customHeight="1" hidden="1">
      <c r="B47" s="18"/>
      <c r="L47" s="18"/>
    </row>
    <row r="48" spans="2:12" s="1" customFormat="1" ht="14.4" customHeight="1" hidden="1">
      <c r="B48" s="18"/>
      <c r="L48" s="18"/>
    </row>
    <row r="49" spans="2:12" s="1" customFormat="1" ht="14.4" customHeight="1" hidden="1">
      <c r="B49" s="18"/>
      <c r="L49" s="18"/>
    </row>
    <row r="50" spans="2:12" s="2" customFormat="1" ht="14.4" customHeight="1" hidden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1:31" s="2" customFormat="1" ht="12" hidden="1">
      <c r="A61" s="34"/>
      <c r="B61" s="35"/>
      <c r="C61" s="34"/>
      <c r="D61" s="54" t="s">
        <v>49</v>
      </c>
      <c r="E61" s="37"/>
      <c r="F61" s="129" t="s">
        <v>50</v>
      </c>
      <c r="G61" s="54" t="s">
        <v>49</v>
      </c>
      <c r="H61" s="37"/>
      <c r="I61" s="37"/>
      <c r="J61" s="130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1:31" s="2" customFormat="1" ht="12" hidden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1:31" s="2" customFormat="1" ht="12" hidden="1">
      <c r="A76" s="34"/>
      <c r="B76" s="35"/>
      <c r="C76" s="34"/>
      <c r="D76" s="54" t="s">
        <v>49</v>
      </c>
      <c r="E76" s="37"/>
      <c r="F76" s="129" t="s">
        <v>50</v>
      </c>
      <c r="G76" s="54" t="s">
        <v>49</v>
      </c>
      <c r="H76" s="37"/>
      <c r="I76" s="37"/>
      <c r="J76" s="130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107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84" t="str">
        <f>E7</f>
        <v>HNsP - autodoprava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161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29-10-2023-3 - Denní místnost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>Bílina</v>
      </c>
      <c r="G89" s="34"/>
      <c r="H89" s="34"/>
      <c r="I89" s="28" t="s">
        <v>22</v>
      </c>
      <c r="J89" s="65" t="str">
        <f>IF(J12="","",J12)</f>
        <v>28. 10. 2023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30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28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1" t="s">
        <v>108</v>
      </c>
      <c r="D94" s="123"/>
      <c r="E94" s="123"/>
      <c r="F94" s="123"/>
      <c r="G94" s="123"/>
      <c r="H94" s="123"/>
      <c r="I94" s="123"/>
      <c r="J94" s="132" t="s">
        <v>109</v>
      </c>
      <c r="K94" s="12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3" t="s">
        <v>110</v>
      </c>
      <c r="D96" s="34"/>
      <c r="E96" s="34"/>
      <c r="F96" s="34"/>
      <c r="G96" s="34"/>
      <c r="H96" s="34"/>
      <c r="I96" s="34"/>
      <c r="J96" s="92">
        <f>J129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111</v>
      </c>
    </row>
    <row r="97" spans="1:31" s="9" customFormat="1" ht="24.95" customHeight="1">
      <c r="A97" s="9"/>
      <c r="B97" s="134"/>
      <c r="C97" s="9"/>
      <c r="D97" s="135" t="s">
        <v>163</v>
      </c>
      <c r="E97" s="136"/>
      <c r="F97" s="136"/>
      <c r="G97" s="136"/>
      <c r="H97" s="136"/>
      <c r="I97" s="136"/>
      <c r="J97" s="137">
        <f>J130</f>
        <v>0</v>
      </c>
      <c r="K97" s="9"/>
      <c r="L97" s="13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8"/>
      <c r="C98" s="10"/>
      <c r="D98" s="139" t="s">
        <v>252</v>
      </c>
      <c r="E98" s="140"/>
      <c r="F98" s="140"/>
      <c r="G98" s="140"/>
      <c r="H98" s="140"/>
      <c r="I98" s="140"/>
      <c r="J98" s="141">
        <f>J131</f>
        <v>0</v>
      </c>
      <c r="K98" s="10"/>
      <c r="L98" s="13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8"/>
      <c r="C99" s="10"/>
      <c r="D99" s="139" t="s">
        <v>164</v>
      </c>
      <c r="E99" s="140"/>
      <c r="F99" s="140"/>
      <c r="G99" s="140"/>
      <c r="H99" s="140"/>
      <c r="I99" s="140"/>
      <c r="J99" s="141">
        <f>J135</f>
        <v>0</v>
      </c>
      <c r="K99" s="10"/>
      <c r="L99" s="13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8"/>
      <c r="C100" s="10"/>
      <c r="D100" s="139" t="s">
        <v>253</v>
      </c>
      <c r="E100" s="140"/>
      <c r="F100" s="140"/>
      <c r="G100" s="140"/>
      <c r="H100" s="140"/>
      <c r="I100" s="140"/>
      <c r="J100" s="141">
        <f>J142</f>
        <v>0</v>
      </c>
      <c r="K100" s="10"/>
      <c r="L100" s="13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8"/>
      <c r="C101" s="10"/>
      <c r="D101" s="139" t="s">
        <v>254</v>
      </c>
      <c r="E101" s="140"/>
      <c r="F101" s="140"/>
      <c r="G101" s="140"/>
      <c r="H101" s="140"/>
      <c r="I101" s="140"/>
      <c r="J101" s="141">
        <f>J147</f>
        <v>0</v>
      </c>
      <c r="K101" s="10"/>
      <c r="L101" s="13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4"/>
      <c r="C102" s="9"/>
      <c r="D102" s="135" t="s">
        <v>165</v>
      </c>
      <c r="E102" s="136"/>
      <c r="F102" s="136"/>
      <c r="G102" s="136"/>
      <c r="H102" s="136"/>
      <c r="I102" s="136"/>
      <c r="J102" s="137">
        <f>J149</f>
        <v>0</v>
      </c>
      <c r="K102" s="9"/>
      <c r="L102" s="13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38"/>
      <c r="C103" s="10"/>
      <c r="D103" s="139" t="s">
        <v>438</v>
      </c>
      <c r="E103" s="140"/>
      <c r="F103" s="140"/>
      <c r="G103" s="140"/>
      <c r="H103" s="140"/>
      <c r="I103" s="140"/>
      <c r="J103" s="141">
        <f>J150</f>
        <v>0</v>
      </c>
      <c r="K103" s="10"/>
      <c r="L103" s="13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38"/>
      <c r="C104" s="10"/>
      <c r="D104" s="139" t="s">
        <v>166</v>
      </c>
      <c r="E104" s="140"/>
      <c r="F104" s="140"/>
      <c r="G104" s="140"/>
      <c r="H104" s="140"/>
      <c r="I104" s="140"/>
      <c r="J104" s="141">
        <f>J151</f>
        <v>0</v>
      </c>
      <c r="K104" s="10"/>
      <c r="L104" s="13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38"/>
      <c r="C105" s="10"/>
      <c r="D105" s="139" t="s">
        <v>439</v>
      </c>
      <c r="E105" s="140"/>
      <c r="F105" s="140"/>
      <c r="G105" s="140"/>
      <c r="H105" s="140"/>
      <c r="I105" s="140"/>
      <c r="J105" s="141">
        <f>J159</f>
        <v>0</v>
      </c>
      <c r="K105" s="10"/>
      <c r="L105" s="13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38"/>
      <c r="C106" s="10"/>
      <c r="D106" s="139" t="s">
        <v>167</v>
      </c>
      <c r="E106" s="140"/>
      <c r="F106" s="140"/>
      <c r="G106" s="140"/>
      <c r="H106" s="140"/>
      <c r="I106" s="140"/>
      <c r="J106" s="141">
        <f>J172</f>
        <v>0</v>
      </c>
      <c r="K106" s="10"/>
      <c r="L106" s="13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38"/>
      <c r="C107" s="10"/>
      <c r="D107" s="139" t="s">
        <v>168</v>
      </c>
      <c r="E107" s="140"/>
      <c r="F107" s="140"/>
      <c r="G107" s="140"/>
      <c r="H107" s="140"/>
      <c r="I107" s="140"/>
      <c r="J107" s="141">
        <f>J177</f>
        <v>0</v>
      </c>
      <c r="K107" s="10"/>
      <c r="L107" s="13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34"/>
      <c r="C108" s="9"/>
      <c r="D108" s="135" t="s">
        <v>112</v>
      </c>
      <c r="E108" s="136"/>
      <c r="F108" s="136"/>
      <c r="G108" s="136"/>
      <c r="H108" s="136"/>
      <c r="I108" s="136"/>
      <c r="J108" s="137">
        <f>J186</f>
        <v>0</v>
      </c>
      <c r="K108" s="9"/>
      <c r="L108" s="13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38"/>
      <c r="C109" s="10"/>
      <c r="D109" s="139" t="s">
        <v>169</v>
      </c>
      <c r="E109" s="140"/>
      <c r="F109" s="140"/>
      <c r="G109" s="140"/>
      <c r="H109" s="140"/>
      <c r="I109" s="140"/>
      <c r="J109" s="141">
        <f>J187</f>
        <v>0</v>
      </c>
      <c r="K109" s="10"/>
      <c r="L109" s="13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19" t="s">
        <v>117</v>
      </c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8" t="s">
        <v>16</v>
      </c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4"/>
      <c r="D119" s="34"/>
      <c r="E119" s="184" t="str">
        <f>E7</f>
        <v>HNsP - autodoprava</v>
      </c>
      <c r="F119" s="28"/>
      <c r="G119" s="28"/>
      <c r="H119" s="28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8" t="s">
        <v>161</v>
      </c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4"/>
      <c r="D121" s="34"/>
      <c r="E121" s="63" t="str">
        <f>E9</f>
        <v>29-10-2023-3 - Denní místnost</v>
      </c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8" t="s">
        <v>20</v>
      </c>
      <c r="D123" s="34"/>
      <c r="E123" s="34"/>
      <c r="F123" s="23" t="str">
        <f>F12</f>
        <v>Bílina</v>
      </c>
      <c r="G123" s="34"/>
      <c r="H123" s="34"/>
      <c r="I123" s="28" t="s">
        <v>22</v>
      </c>
      <c r="J123" s="65" t="str">
        <f>IF(J12="","",J12)</f>
        <v>28. 10. 2023</v>
      </c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15" customHeight="1">
      <c r="A125" s="34"/>
      <c r="B125" s="35"/>
      <c r="C125" s="28" t="s">
        <v>24</v>
      </c>
      <c r="D125" s="34"/>
      <c r="E125" s="34"/>
      <c r="F125" s="23" t="str">
        <f>E15</f>
        <v xml:space="preserve"> </v>
      </c>
      <c r="G125" s="34"/>
      <c r="H125" s="34"/>
      <c r="I125" s="28" t="s">
        <v>30</v>
      </c>
      <c r="J125" s="32" t="str">
        <f>E21</f>
        <v xml:space="preserve"> </v>
      </c>
      <c r="K125" s="34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15" customHeight="1">
      <c r="A126" s="34"/>
      <c r="B126" s="35"/>
      <c r="C126" s="28" t="s">
        <v>28</v>
      </c>
      <c r="D126" s="34"/>
      <c r="E126" s="34"/>
      <c r="F126" s="23" t="str">
        <f>IF(E18="","",E18)</f>
        <v>Vyplň údaj</v>
      </c>
      <c r="G126" s="34"/>
      <c r="H126" s="34"/>
      <c r="I126" s="28" t="s">
        <v>32</v>
      </c>
      <c r="J126" s="32" t="str">
        <f>E24</f>
        <v xml:space="preserve"> </v>
      </c>
      <c r="K126" s="34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42"/>
      <c r="B128" s="143"/>
      <c r="C128" s="144" t="s">
        <v>118</v>
      </c>
      <c r="D128" s="145" t="s">
        <v>59</v>
      </c>
      <c r="E128" s="145" t="s">
        <v>55</v>
      </c>
      <c r="F128" s="145" t="s">
        <v>56</v>
      </c>
      <c r="G128" s="145" t="s">
        <v>119</v>
      </c>
      <c r="H128" s="145" t="s">
        <v>120</v>
      </c>
      <c r="I128" s="145" t="s">
        <v>121</v>
      </c>
      <c r="J128" s="145" t="s">
        <v>109</v>
      </c>
      <c r="K128" s="146" t="s">
        <v>122</v>
      </c>
      <c r="L128" s="147"/>
      <c r="M128" s="82" t="s">
        <v>1</v>
      </c>
      <c r="N128" s="83" t="s">
        <v>38</v>
      </c>
      <c r="O128" s="83" t="s">
        <v>123</v>
      </c>
      <c r="P128" s="83" t="s">
        <v>124</v>
      </c>
      <c r="Q128" s="83" t="s">
        <v>125</v>
      </c>
      <c r="R128" s="83" t="s">
        <v>126</v>
      </c>
      <c r="S128" s="83" t="s">
        <v>127</v>
      </c>
      <c r="T128" s="84" t="s">
        <v>128</v>
      </c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</row>
    <row r="129" spans="1:63" s="2" customFormat="1" ht="22.8" customHeight="1">
      <c r="A129" s="34"/>
      <c r="B129" s="35"/>
      <c r="C129" s="89" t="s">
        <v>129</v>
      </c>
      <c r="D129" s="34"/>
      <c r="E129" s="34"/>
      <c r="F129" s="34"/>
      <c r="G129" s="34"/>
      <c r="H129" s="34"/>
      <c r="I129" s="34"/>
      <c r="J129" s="148">
        <f>BK129</f>
        <v>0</v>
      </c>
      <c r="K129" s="34"/>
      <c r="L129" s="35"/>
      <c r="M129" s="85"/>
      <c r="N129" s="69"/>
      <c r="O129" s="86"/>
      <c r="P129" s="149">
        <f>P130+P149+P186</f>
        <v>0</v>
      </c>
      <c r="Q129" s="86"/>
      <c r="R129" s="149">
        <f>R130+R149+R186</f>
        <v>0.9475509299999999</v>
      </c>
      <c r="S129" s="86"/>
      <c r="T129" s="150">
        <f>T130+T149+T186</f>
        <v>3.55548721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73</v>
      </c>
      <c r="AU129" s="15" t="s">
        <v>111</v>
      </c>
      <c r="BK129" s="151">
        <f>BK130+BK149+BK186</f>
        <v>0</v>
      </c>
    </row>
    <row r="130" spans="1:63" s="12" customFormat="1" ht="25.9" customHeight="1">
      <c r="A130" s="12"/>
      <c r="B130" s="152"/>
      <c r="C130" s="12"/>
      <c r="D130" s="153" t="s">
        <v>73</v>
      </c>
      <c r="E130" s="154" t="s">
        <v>170</v>
      </c>
      <c r="F130" s="154" t="s">
        <v>171</v>
      </c>
      <c r="G130" s="12"/>
      <c r="H130" s="12"/>
      <c r="I130" s="155"/>
      <c r="J130" s="156">
        <f>BK130</f>
        <v>0</v>
      </c>
      <c r="K130" s="12"/>
      <c r="L130" s="152"/>
      <c r="M130" s="157"/>
      <c r="N130" s="158"/>
      <c r="O130" s="158"/>
      <c r="P130" s="159">
        <f>P131+P135+P142+P147</f>
        <v>0</v>
      </c>
      <c r="Q130" s="158"/>
      <c r="R130" s="159">
        <f>R131+R135+R142+R147</f>
        <v>0.20450601999999998</v>
      </c>
      <c r="S130" s="158"/>
      <c r="T130" s="160">
        <f>T131+T135+T142+T147</f>
        <v>3.125474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3" t="s">
        <v>79</v>
      </c>
      <c r="AT130" s="161" t="s">
        <v>73</v>
      </c>
      <c r="AU130" s="161" t="s">
        <v>74</v>
      </c>
      <c r="AY130" s="153" t="s">
        <v>133</v>
      </c>
      <c r="BK130" s="162">
        <f>BK131+BK135+BK142+BK147</f>
        <v>0</v>
      </c>
    </row>
    <row r="131" spans="1:63" s="12" customFormat="1" ht="22.8" customHeight="1">
      <c r="A131" s="12"/>
      <c r="B131" s="152"/>
      <c r="C131" s="12"/>
      <c r="D131" s="153" t="s">
        <v>73</v>
      </c>
      <c r="E131" s="163" t="s">
        <v>198</v>
      </c>
      <c r="F131" s="163" t="s">
        <v>269</v>
      </c>
      <c r="G131" s="12"/>
      <c r="H131" s="12"/>
      <c r="I131" s="155"/>
      <c r="J131" s="164">
        <f>BK131</f>
        <v>0</v>
      </c>
      <c r="K131" s="12"/>
      <c r="L131" s="152"/>
      <c r="M131" s="157"/>
      <c r="N131" s="158"/>
      <c r="O131" s="158"/>
      <c r="P131" s="159">
        <f>SUM(P132:P134)</f>
        <v>0</v>
      </c>
      <c r="Q131" s="158"/>
      <c r="R131" s="159">
        <f>SUM(R132:R134)</f>
        <v>0.2009656</v>
      </c>
      <c r="S131" s="158"/>
      <c r="T131" s="160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3" t="s">
        <v>79</v>
      </c>
      <c r="AT131" s="161" t="s">
        <v>73</v>
      </c>
      <c r="AU131" s="161" t="s">
        <v>79</v>
      </c>
      <c r="AY131" s="153" t="s">
        <v>133</v>
      </c>
      <c r="BK131" s="162">
        <f>SUM(BK132:BK134)</f>
        <v>0</v>
      </c>
    </row>
    <row r="132" spans="1:65" s="2" customFormat="1" ht="24.15" customHeight="1">
      <c r="A132" s="34"/>
      <c r="B132" s="165"/>
      <c r="C132" s="166" t="s">
        <v>79</v>
      </c>
      <c r="D132" s="166" t="s">
        <v>136</v>
      </c>
      <c r="E132" s="167" t="s">
        <v>270</v>
      </c>
      <c r="F132" s="168" t="s">
        <v>271</v>
      </c>
      <c r="G132" s="169" t="s">
        <v>176</v>
      </c>
      <c r="H132" s="170">
        <v>48.56</v>
      </c>
      <c r="I132" s="171"/>
      <c r="J132" s="172">
        <f>ROUND(I132*H132,2)</f>
        <v>0</v>
      </c>
      <c r="K132" s="168" t="s">
        <v>140</v>
      </c>
      <c r="L132" s="35"/>
      <c r="M132" s="173" t="s">
        <v>1</v>
      </c>
      <c r="N132" s="174" t="s">
        <v>39</v>
      </c>
      <c r="O132" s="73"/>
      <c r="P132" s="175">
        <f>O132*H132</f>
        <v>0</v>
      </c>
      <c r="Q132" s="175">
        <v>0.00026</v>
      </c>
      <c r="R132" s="175">
        <f>Q132*H132</f>
        <v>0.012625599999999999</v>
      </c>
      <c r="S132" s="175">
        <v>0</v>
      </c>
      <c r="T132" s="17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7" t="s">
        <v>157</v>
      </c>
      <c r="AT132" s="177" t="s">
        <v>136</v>
      </c>
      <c r="AU132" s="177" t="s">
        <v>84</v>
      </c>
      <c r="AY132" s="15" t="s">
        <v>133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5" t="s">
        <v>79</v>
      </c>
      <c r="BK132" s="178">
        <f>ROUND(I132*H132,2)</f>
        <v>0</v>
      </c>
      <c r="BL132" s="15" t="s">
        <v>157</v>
      </c>
      <c r="BM132" s="177" t="s">
        <v>440</v>
      </c>
    </row>
    <row r="133" spans="1:65" s="2" customFormat="1" ht="24.15" customHeight="1">
      <c r="A133" s="34"/>
      <c r="B133" s="165"/>
      <c r="C133" s="166" t="s">
        <v>84</v>
      </c>
      <c r="D133" s="166" t="s">
        <v>136</v>
      </c>
      <c r="E133" s="167" t="s">
        <v>273</v>
      </c>
      <c r="F133" s="168" t="s">
        <v>274</v>
      </c>
      <c r="G133" s="169" t="s">
        <v>176</v>
      </c>
      <c r="H133" s="170">
        <v>48.56</v>
      </c>
      <c r="I133" s="171"/>
      <c r="J133" s="172">
        <f>ROUND(I133*H133,2)</f>
        <v>0</v>
      </c>
      <c r="K133" s="168" t="s">
        <v>140</v>
      </c>
      <c r="L133" s="35"/>
      <c r="M133" s="173" t="s">
        <v>1</v>
      </c>
      <c r="N133" s="174" t="s">
        <v>39</v>
      </c>
      <c r="O133" s="73"/>
      <c r="P133" s="175">
        <f>O133*H133</f>
        <v>0</v>
      </c>
      <c r="Q133" s="175">
        <v>0.003</v>
      </c>
      <c r="R133" s="175">
        <f>Q133*H133</f>
        <v>0.14568</v>
      </c>
      <c r="S133" s="175">
        <v>0</v>
      </c>
      <c r="T133" s="17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7" t="s">
        <v>157</v>
      </c>
      <c r="AT133" s="177" t="s">
        <v>136</v>
      </c>
      <c r="AU133" s="177" t="s">
        <v>84</v>
      </c>
      <c r="AY133" s="15" t="s">
        <v>133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5" t="s">
        <v>79</v>
      </c>
      <c r="BK133" s="178">
        <f>ROUND(I133*H133,2)</f>
        <v>0</v>
      </c>
      <c r="BL133" s="15" t="s">
        <v>157</v>
      </c>
      <c r="BM133" s="177" t="s">
        <v>441</v>
      </c>
    </row>
    <row r="134" spans="1:65" s="2" customFormat="1" ht="21.75" customHeight="1">
      <c r="A134" s="34"/>
      <c r="B134" s="165"/>
      <c r="C134" s="166" t="s">
        <v>132</v>
      </c>
      <c r="D134" s="166" t="s">
        <v>136</v>
      </c>
      <c r="E134" s="167" t="s">
        <v>442</v>
      </c>
      <c r="F134" s="168" t="s">
        <v>443</v>
      </c>
      <c r="G134" s="169" t="s">
        <v>176</v>
      </c>
      <c r="H134" s="170">
        <v>0.9</v>
      </c>
      <c r="I134" s="171"/>
      <c r="J134" s="172">
        <f>ROUND(I134*H134,2)</f>
        <v>0</v>
      </c>
      <c r="K134" s="168" t="s">
        <v>140</v>
      </c>
      <c r="L134" s="35"/>
      <c r="M134" s="173" t="s">
        <v>1</v>
      </c>
      <c r="N134" s="174" t="s">
        <v>39</v>
      </c>
      <c r="O134" s="73"/>
      <c r="P134" s="175">
        <f>O134*H134</f>
        <v>0</v>
      </c>
      <c r="Q134" s="175">
        <v>0.0474</v>
      </c>
      <c r="R134" s="175">
        <f>Q134*H134</f>
        <v>0.04266</v>
      </c>
      <c r="S134" s="175">
        <v>0</v>
      </c>
      <c r="T134" s="17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7" t="s">
        <v>157</v>
      </c>
      <c r="AT134" s="177" t="s">
        <v>136</v>
      </c>
      <c r="AU134" s="177" t="s">
        <v>84</v>
      </c>
      <c r="AY134" s="15" t="s">
        <v>133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5" t="s">
        <v>79</v>
      </c>
      <c r="BK134" s="178">
        <f>ROUND(I134*H134,2)</f>
        <v>0</v>
      </c>
      <c r="BL134" s="15" t="s">
        <v>157</v>
      </c>
      <c r="BM134" s="177" t="s">
        <v>444</v>
      </c>
    </row>
    <row r="135" spans="1:63" s="12" customFormat="1" ht="22.8" customHeight="1">
      <c r="A135" s="12"/>
      <c r="B135" s="152"/>
      <c r="C135" s="12"/>
      <c r="D135" s="153" t="s">
        <v>73</v>
      </c>
      <c r="E135" s="163" t="s">
        <v>172</v>
      </c>
      <c r="F135" s="163" t="s">
        <v>173</v>
      </c>
      <c r="G135" s="12"/>
      <c r="H135" s="12"/>
      <c r="I135" s="155"/>
      <c r="J135" s="164">
        <f>BK135</f>
        <v>0</v>
      </c>
      <c r="K135" s="12"/>
      <c r="L135" s="152"/>
      <c r="M135" s="157"/>
      <c r="N135" s="158"/>
      <c r="O135" s="158"/>
      <c r="P135" s="159">
        <f>SUM(P136:P141)</f>
        <v>0</v>
      </c>
      <c r="Q135" s="158"/>
      <c r="R135" s="159">
        <f>SUM(R136:R141)</f>
        <v>0.00354042</v>
      </c>
      <c r="S135" s="158"/>
      <c r="T135" s="160">
        <f>SUM(T136:T141)</f>
        <v>3.125474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3" t="s">
        <v>79</v>
      </c>
      <c r="AT135" s="161" t="s">
        <v>73</v>
      </c>
      <c r="AU135" s="161" t="s">
        <v>79</v>
      </c>
      <c r="AY135" s="153" t="s">
        <v>133</v>
      </c>
      <c r="BK135" s="162">
        <f>SUM(BK136:BK141)</f>
        <v>0</v>
      </c>
    </row>
    <row r="136" spans="1:65" s="2" customFormat="1" ht="33" customHeight="1">
      <c r="A136" s="34"/>
      <c r="B136" s="165"/>
      <c r="C136" s="166" t="s">
        <v>157</v>
      </c>
      <c r="D136" s="166" t="s">
        <v>136</v>
      </c>
      <c r="E136" s="167" t="s">
        <v>285</v>
      </c>
      <c r="F136" s="168" t="s">
        <v>286</v>
      </c>
      <c r="G136" s="169" t="s">
        <v>176</v>
      </c>
      <c r="H136" s="170">
        <v>20.826</v>
      </c>
      <c r="I136" s="171"/>
      <c r="J136" s="172">
        <f>ROUND(I136*H136,2)</f>
        <v>0</v>
      </c>
      <c r="K136" s="168" t="s">
        <v>140</v>
      </c>
      <c r="L136" s="35"/>
      <c r="M136" s="173" t="s">
        <v>1</v>
      </c>
      <c r="N136" s="174" t="s">
        <v>39</v>
      </c>
      <c r="O136" s="73"/>
      <c r="P136" s="175">
        <f>O136*H136</f>
        <v>0</v>
      </c>
      <c r="Q136" s="175">
        <v>0.00013</v>
      </c>
      <c r="R136" s="175">
        <f>Q136*H136</f>
        <v>0.0027073799999999997</v>
      </c>
      <c r="S136" s="175">
        <v>0</v>
      </c>
      <c r="T136" s="17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7" t="s">
        <v>157</v>
      </c>
      <c r="AT136" s="177" t="s">
        <v>136</v>
      </c>
      <c r="AU136" s="177" t="s">
        <v>84</v>
      </c>
      <c r="AY136" s="15" t="s">
        <v>133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5" t="s">
        <v>79</v>
      </c>
      <c r="BK136" s="178">
        <f>ROUND(I136*H136,2)</f>
        <v>0</v>
      </c>
      <c r="BL136" s="15" t="s">
        <v>157</v>
      </c>
      <c r="BM136" s="177" t="s">
        <v>445</v>
      </c>
    </row>
    <row r="137" spans="1:65" s="2" customFormat="1" ht="24.15" customHeight="1">
      <c r="A137" s="34"/>
      <c r="B137" s="165"/>
      <c r="C137" s="166" t="s">
        <v>148</v>
      </c>
      <c r="D137" s="166" t="s">
        <v>136</v>
      </c>
      <c r="E137" s="167" t="s">
        <v>174</v>
      </c>
      <c r="F137" s="168" t="s">
        <v>175</v>
      </c>
      <c r="G137" s="169" t="s">
        <v>176</v>
      </c>
      <c r="H137" s="170">
        <v>20.826</v>
      </c>
      <c r="I137" s="171"/>
      <c r="J137" s="172">
        <f>ROUND(I137*H137,2)</f>
        <v>0</v>
      </c>
      <c r="K137" s="168" t="s">
        <v>140</v>
      </c>
      <c r="L137" s="35"/>
      <c r="M137" s="173" t="s">
        <v>1</v>
      </c>
      <c r="N137" s="174" t="s">
        <v>39</v>
      </c>
      <c r="O137" s="73"/>
      <c r="P137" s="175">
        <f>O137*H137</f>
        <v>0</v>
      </c>
      <c r="Q137" s="175">
        <v>4E-05</v>
      </c>
      <c r="R137" s="175">
        <f>Q137*H137</f>
        <v>0.0008330400000000001</v>
      </c>
      <c r="S137" s="175">
        <v>0</v>
      </c>
      <c r="T137" s="17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7" t="s">
        <v>157</v>
      </c>
      <c r="AT137" s="177" t="s">
        <v>136</v>
      </c>
      <c r="AU137" s="177" t="s">
        <v>84</v>
      </c>
      <c r="AY137" s="15" t="s">
        <v>133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5" t="s">
        <v>79</v>
      </c>
      <c r="BK137" s="178">
        <f>ROUND(I137*H137,2)</f>
        <v>0</v>
      </c>
      <c r="BL137" s="15" t="s">
        <v>157</v>
      </c>
      <c r="BM137" s="177" t="s">
        <v>446</v>
      </c>
    </row>
    <row r="138" spans="1:65" s="2" customFormat="1" ht="21.75" customHeight="1">
      <c r="A138" s="34"/>
      <c r="B138" s="165"/>
      <c r="C138" s="166" t="s">
        <v>198</v>
      </c>
      <c r="D138" s="166" t="s">
        <v>136</v>
      </c>
      <c r="E138" s="167" t="s">
        <v>447</v>
      </c>
      <c r="F138" s="168" t="s">
        <v>448</v>
      </c>
      <c r="G138" s="169" t="s">
        <v>176</v>
      </c>
      <c r="H138" s="170">
        <v>7.029</v>
      </c>
      <c r="I138" s="171"/>
      <c r="J138" s="172">
        <f>ROUND(I138*H138,2)</f>
        <v>0</v>
      </c>
      <c r="K138" s="168" t="s">
        <v>140</v>
      </c>
      <c r="L138" s="35"/>
      <c r="M138" s="173" t="s">
        <v>1</v>
      </c>
      <c r="N138" s="174" t="s">
        <v>39</v>
      </c>
      <c r="O138" s="73"/>
      <c r="P138" s="175">
        <f>O138*H138</f>
        <v>0</v>
      </c>
      <c r="Q138" s="175">
        <v>0</v>
      </c>
      <c r="R138" s="175">
        <f>Q138*H138</f>
        <v>0</v>
      </c>
      <c r="S138" s="175">
        <v>0.261</v>
      </c>
      <c r="T138" s="176">
        <f>S138*H138</f>
        <v>1.8345690000000001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7" t="s">
        <v>141</v>
      </c>
      <c r="AT138" s="177" t="s">
        <v>136</v>
      </c>
      <c r="AU138" s="177" t="s">
        <v>84</v>
      </c>
      <c r="AY138" s="15" t="s">
        <v>133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5" t="s">
        <v>79</v>
      </c>
      <c r="BK138" s="178">
        <f>ROUND(I138*H138,2)</f>
        <v>0</v>
      </c>
      <c r="BL138" s="15" t="s">
        <v>141</v>
      </c>
      <c r="BM138" s="177" t="s">
        <v>449</v>
      </c>
    </row>
    <row r="139" spans="1:65" s="2" customFormat="1" ht="24.15" customHeight="1">
      <c r="A139" s="34"/>
      <c r="B139" s="165"/>
      <c r="C139" s="166" t="s">
        <v>204</v>
      </c>
      <c r="D139" s="166" t="s">
        <v>136</v>
      </c>
      <c r="E139" s="167" t="s">
        <v>450</v>
      </c>
      <c r="F139" s="168" t="s">
        <v>451</v>
      </c>
      <c r="G139" s="169" t="s">
        <v>176</v>
      </c>
      <c r="H139" s="170">
        <v>9.541</v>
      </c>
      <c r="I139" s="171"/>
      <c r="J139" s="172">
        <f>ROUND(I139*H139,2)</f>
        <v>0</v>
      </c>
      <c r="K139" s="168" t="s">
        <v>140</v>
      </c>
      <c r="L139" s="35"/>
      <c r="M139" s="173" t="s">
        <v>1</v>
      </c>
      <c r="N139" s="174" t="s">
        <v>39</v>
      </c>
      <c r="O139" s="73"/>
      <c r="P139" s="175">
        <f>O139*H139</f>
        <v>0</v>
      </c>
      <c r="Q139" s="175">
        <v>0</v>
      </c>
      <c r="R139" s="175">
        <f>Q139*H139</f>
        <v>0</v>
      </c>
      <c r="S139" s="175">
        <v>0.09</v>
      </c>
      <c r="T139" s="176">
        <f>S139*H139</f>
        <v>0.85869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7" t="s">
        <v>157</v>
      </c>
      <c r="AT139" s="177" t="s">
        <v>136</v>
      </c>
      <c r="AU139" s="177" t="s">
        <v>84</v>
      </c>
      <c r="AY139" s="15" t="s">
        <v>133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5" t="s">
        <v>79</v>
      </c>
      <c r="BK139" s="178">
        <f>ROUND(I139*H139,2)</f>
        <v>0</v>
      </c>
      <c r="BL139" s="15" t="s">
        <v>157</v>
      </c>
      <c r="BM139" s="177" t="s">
        <v>452</v>
      </c>
    </row>
    <row r="140" spans="1:65" s="2" customFormat="1" ht="24.15" customHeight="1">
      <c r="A140" s="34"/>
      <c r="B140" s="165"/>
      <c r="C140" s="166" t="s">
        <v>208</v>
      </c>
      <c r="D140" s="166" t="s">
        <v>136</v>
      </c>
      <c r="E140" s="167" t="s">
        <v>453</v>
      </c>
      <c r="F140" s="168" t="s">
        <v>454</v>
      </c>
      <c r="G140" s="169" t="s">
        <v>176</v>
      </c>
      <c r="H140" s="170">
        <v>9.541</v>
      </c>
      <c r="I140" s="171"/>
      <c r="J140" s="172">
        <f>ROUND(I140*H140,2)</f>
        <v>0</v>
      </c>
      <c r="K140" s="168" t="s">
        <v>140</v>
      </c>
      <c r="L140" s="35"/>
      <c r="M140" s="173" t="s">
        <v>1</v>
      </c>
      <c r="N140" s="174" t="s">
        <v>39</v>
      </c>
      <c r="O140" s="73"/>
      <c r="P140" s="175">
        <f>O140*H140</f>
        <v>0</v>
      </c>
      <c r="Q140" s="175">
        <v>0</v>
      </c>
      <c r="R140" s="175">
        <f>Q140*H140</f>
        <v>0</v>
      </c>
      <c r="S140" s="175">
        <v>0.035</v>
      </c>
      <c r="T140" s="176">
        <f>S140*H140</f>
        <v>0.33393500000000004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7" t="s">
        <v>157</v>
      </c>
      <c r="AT140" s="177" t="s">
        <v>136</v>
      </c>
      <c r="AU140" s="177" t="s">
        <v>84</v>
      </c>
      <c r="AY140" s="15" t="s">
        <v>133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5" t="s">
        <v>79</v>
      </c>
      <c r="BK140" s="178">
        <f>ROUND(I140*H140,2)</f>
        <v>0</v>
      </c>
      <c r="BL140" s="15" t="s">
        <v>157</v>
      </c>
      <c r="BM140" s="177" t="s">
        <v>455</v>
      </c>
    </row>
    <row r="141" spans="1:65" s="2" customFormat="1" ht="21.75" customHeight="1">
      <c r="A141" s="34"/>
      <c r="B141" s="165"/>
      <c r="C141" s="166" t="s">
        <v>172</v>
      </c>
      <c r="D141" s="166" t="s">
        <v>136</v>
      </c>
      <c r="E141" s="167" t="s">
        <v>456</v>
      </c>
      <c r="F141" s="168" t="s">
        <v>457</v>
      </c>
      <c r="G141" s="169" t="s">
        <v>176</v>
      </c>
      <c r="H141" s="170">
        <v>1.26</v>
      </c>
      <c r="I141" s="171"/>
      <c r="J141" s="172">
        <f>ROUND(I141*H141,2)</f>
        <v>0</v>
      </c>
      <c r="K141" s="168" t="s">
        <v>140</v>
      </c>
      <c r="L141" s="35"/>
      <c r="M141" s="173" t="s">
        <v>1</v>
      </c>
      <c r="N141" s="174" t="s">
        <v>39</v>
      </c>
      <c r="O141" s="73"/>
      <c r="P141" s="175">
        <f>O141*H141</f>
        <v>0</v>
      </c>
      <c r="Q141" s="175">
        <v>0</v>
      </c>
      <c r="R141" s="175">
        <f>Q141*H141</f>
        <v>0</v>
      </c>
      <c r="S141" s="175">
        <v>0.078</v>
      </c>
      <c r="T141" s="176">
        <f>S141*H141</f>
        <v>0.09828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7" t="s">
        <v>157</v>
      </c>
      <c r="AT141" s="177" t="s">
        <v>136</v>
      </c>
      <c r="AU141" s="177" t="s">
        <v>84</v>
      </c>
      <c r="AY141" s="15" t="s">
        <v>133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5" t="s">
        <v>79</v>
      </c>
      <c r="BK141" s="178">
        <f>ROUND(I141*H141,2)</f>
        <v>0</v>
      </c>
      <c r="BL141" s="15" t="s">
        <v>157</v>
      </c>
      <c r="BM141" s="177" t="s">
        <v>458</v>
      </c>
    </row>
    <row r="142" spans="1:63" s="12" customFormat="1" ht="22.8" customHeight="1">
      <c r="A142" s="12"/>
      <c r="B142" s="152"/>
      <c r="C142" s="12"/>
      <c r="D142" s="153" t="s">
        <v>73</v>
      </c>
      <c r="E142" s="163" t="s">
        <v>295</v>
      </c>
      <c r="F142" s="163" t="s">
        <v>296</v>
      </c>
      <c r="G142" s="12"/>
      <c r="H142" s="12"/>
      <c r="I142" s="155"/>
      <c r="J142" s="164">
        <f>BK142</f>
        <v>0</v>
      </c>
      <c r="K142" s="12"/>
      <c r="L142" s="152"/>
      <c r="M142" s="157"/>
      <c r="N142" s="158"/>
      <c r="O142" s="158"/>
      <c r="P142" s="159">
        <f>SUM(P143:P146)</f>
        <v>0</v>
      </c>
      <c r="Q142" s="158"/>
      <c r="R142" s="159">
        <f>SUM(R143:R146)</f>
        <v>0</v>
      </c>
      <c r="S142" s="158"/>
      <c r="T142" s="160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3" t="s">
        <v>79</v>
      </c>
      <c r="AT142" s="161" t="s">
        <v>73</v>
      </c>
      <c r="AU142" s="161" t="s">
        <v>79</v>
      </c>
      <c r="AY142" s="153" t="s">
        <v>133</v>
      </c>
      <c r="BK142" s="162">
        <f>SUM(BK143:BK146)</f>
        <v>0</v>
      </c>
    </row>
    <row r="143" spans="1:65" s="2" customFormat="1" ht="24.15" customHeight="1">
      <c r="A143" s="34"/>
      <c r="B143" s="165"/>
      <c r="C143" s="166" t="s">
        <v>217</v>
      </c>
      <c r="D143" s="166" t="s">
        <v>136</v>
      </c>
      <c r="E143" s="167" t="s">
        <v>297</v>
      </c>
      <c r="F143" s="168" t="s">
        <v>298</v>
      </c>
      <c r="G143" s="169" t="s">
        <v>264</v>
      </c>
      <c r="H143" s="170">
        <v>1.721</v>
      </c>
      <c r="I143" s="171"/>
      <c r="J143" s="172">
        <f>ROUND(I143*H143,2)</f>
        <v>0</v>
      </c>
      <c r="K143" s="168" t="s">
        <v>140</v>
      </c>
      <c r="L143" s="35"/>
      <c r="M143" s="173" t="s">
        <v>1</v>
      </c>
      <c r="N143" s="174" t="s">
        <v>39</v>
      </c>
      <c r="O143" s="73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7" t="s">
        <v>157</v>
      </c>
      <c r="AT143" s="177" t="s">
        <v>136</v>
      </c>
      <c r="AU143" s="177" t="s">
        <v>84</v>
      </c>
      <c r="AY143" s="15" t="s">
        <v>133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5" t="s">
        <v>79</v>
      </c>
      <c r="BK143" s="178">
        <f>ROUND(I143*H143,2)</f>
        <v>0</v>
      </c>
      <c r="BL143" s="15" t="s">
        <v>157</v>
      </c>
      <c r="BM143" s="177" t="s">
        <v>459</v>
      </c>
    </row>
    <row r="144" spans="1:65" s="2" customFormat="1" ht="33" customHeight="1">
      <c r="A144" s="34"/>
      <c r="B144" s="165"/>
      <c r="C144" s="166" t="s">
        <v>221</v>
      </c>
      <c r="D144" s="166" t="s">
        <v>136</v>
      </c>
      <c r="E144" s="167" t="s">
        <v>300</v>
      </c>
      <c r="F144" s="168" t="s">
        <v>301</v>
      </c>
      <c r="G144" s="169" t="s">
        <v>264</v>
      </c>
      <c r="H144" s="170">
        <v>1.721</v>
      </c>
      <c r="I144" s="171"/>
      <c r="J144" s="172">
        <f>ROUND(I144*H144,2)</f>
        <v>0</v>
      </c>
      <c r="K144" s="168" t="s">
        <v>140</v>
      </c>
      <c r="L144" s="35"/>
      <c r="M144" s="173" t="s">
        <v>1</v>
      </c>
      <c r="N144" s="174" t="s">
        <v>39</v>
      </c>
      <c r="O144" s="73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7" t="s">
        <v>157</v>
      </c>
      <c r="AT144" s="177" t="s">
        <v>136</v>
      </c>
      <c r="AU144" s="177" t="s">
        <v>84</v>
      </c>
      <c r="AY144" s="15" t="s">
        <v>133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5" t="s">
        <v>79</v>
      </c>
      <c r="BK144" s="178">
        <f>ROUND(I144*H144,2)</f>
        <v>0</v>
      </c>
      <c r="BL144" s="15" t="s">
        <v>157</v>
      </c>
      <c r="BM144" s="177" t="s">
        <v>460</v>
      </c>
    </row>
    <row r="145" spans="1:65" s="2" customFormat="1" ht="49.05" customHeight="1">
      <c r="A145" s="34"/>
      <c r="B145" s="165"/>
      <c r="C145" s="166" t="s">
        <v>225</v>
      </c>
      <c r="D145" s="166" t="s">
        <v>136</v>
      </c>
      <c r="E145" s="167" t="s">
        <v>303</v>
      </c>
      <c r="F145" s="168" t="s">
        <v>304</v>
      </c>
      <c r="G145" s="169" t="s">
        <v>264</v>
      </c>
      <c r="H145" s="170">
        <v>1.721</v>
      </c>
      <c r="I145" s="171"/>
      <c r="J145" s="172">
        <f>ROUND(I145*H145,2)</f>
        <v>0</v>
      </c>
      <c r="K145" s="168" t="s">
        <v>140</v>
      </c>
      <c r="L145" s="35"/>
      <c r="M145" s="173" t="s">
        <v>1</v>
      </c>
      <c r="N145" s="174" t="s">
        <v>39</v>
      </c>
      <c r="O145" s="73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7" t="s">
        <v>157</v>
      </c>
      <c r="AT145" s="177" t="s">
        <v>136</v>
      </c>
      <c r="AU145" s="177" t="s">
        <v>84</v>
      </c>
      <c r="AY145" s="15" t="s">
        <v>133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5" t="s">
        <v>79</v>
      </c>
      <c r="BK145" s="178">
        <f>ROUND(I145*H145,2)</f>
        <v>0</v>
      </c>
      <c r="BL145" s="15" t="s">
        <v>157</v>
      </c>
      <c r="BM145" s="177" t="s">
        <v>461</v>
      </c>
    </row>
    <row r="146" spans="1:65" s="2" customFormat="1" ht="37.8" customHeight="1">
      <c r="A146" s="34"/>
      <c r="B146" s="165"/>
      <c r="C146" s="166" t="s">
        <v>231</v>
      </c>
      <c r="D146" s="166" t="s">
        <v>136</v>
      </c>
      <c r="E146" s="167" t="s">
        <v>462</v>
      </c>
      <c r="F146" s="168" t="s">
        <v>463</v>
      </c>
      <c r="G146" s="169" t="s">
        <v>264</v>
      </c>
      <c r="H146" s="170">
        <v>0.031</v>
      </c>
      <c r="I146" s="171"/>
      <c r="J146" s="172">
        <f>ROUND(I146*H146,2)</f>
        <v>0</v>
      </c>
      <c r="K146" s="168" t="s">
        <v>140</v>
      </c>
      <c r="L146" s="35"/>
      <c r="M146" s="173" t="s">
        <v>1</v>
      </c>
      <c r="N146" s="174" t="s">
        <v>39</v>
      </c>
      <c r="O146" s="73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7" t="s">
        <v>157</v>
      </c>
      <c r="AT146" s="177" t="s">
        <v>136</v>
      </c>
      <c r="AU146" s="177" t="s">
        <v>84</v>
      </c>
      <c r="AY146" s="15" t="s">
        <v>133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5" t="s">
        <v>79</v>
      </c>
      <c r="BK146" s="178">
        <f>ROUND(I146*H146,2)</f>
        <v>0</v>
      </c>
      <c r="BL146" s="15" t="s">
        <v>157</v>
      </c>
      <c r="BM146" s="177" t="s">
        <v>464</v>
      </c>
    </row>
    <row r="147" spans="1:63" s="12" customFormat="1" ht="22.8" customHeight="1">
      <c r="A147" s="12"/>
      <c r="B147" s="152"/>
      <c r="C147" s="12"/>
      <c r="D147" s="153" t="s">
        <v>73</v>
      </c>
      <c r="E147" s="163" t="s">
        <v>309</v>
      </c>
      <c r="F147" s="163" t="s">
        <v>310</v>
      </c>
      <c r="G147" s="12"/>
      <c r="H147" s="12"/>
      <c r="I147" s="155"/>
      <c r="J147" s="164">
        <f>BK147</f>
        <v>0</v>
      </c>
      <c r="K147" s="12"/>
      <c r="L147" s="152"/>
      <c r="M147" s="157"/>
      <c r="N147" s="158"/>
      <c r="O147" s="158"/>
      <c r="P147" s="159">
        <f>P148</f>
        <v>0</v>
      </c>
      <c r="Q147" s="158"/>
      <c r="R147" s="159">
        <f>R148</f>
        <v>0</v>
      </c>
      <c r="S147" s="158"/>
      <c r="T147" s="160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3" t="s">
        <v>79</v>
      </c>
      <c r="AT147" s="161" t="s">
        <v>73</v>
      </c>
      <c r="AU147" s="161" t="s">
        <v>79</v>
      </c>
      <c r="AY147" s="153" t="s">
        <v>133</v>
      </c>
      <c r="BK147" s="162">
        <f>BK148</f>
        <v>0</v>
      </c>
    </row>
    <row r="148" spans="1:65" s="2" customFormat="1" ht="16.5" customHeight="1">
      <c r="A148" s="34"/>
      <c r="B148" s="165"/>
      <c r="C148" s="166" t="s">
        <v>235</v>
      </c>
      <c r="D148" s="166" t="s">
        <v>136</v>
      </c>
      <c r="E148" s="167" t="s">
        <v>311</v>
      </c>
      <c r="F148" s="168" t="s">
        <v>312</v>
      </c>
      <c r="G148" s="169" t="s">
        <v>264</v>
      </c>
      <c r="H148" s="170">
        <v>0.205</v>
      </c>
      <c r="I148" s="171"/>
      <c r="J148" s="172">
        <f>ROUND(I148*H148,2)</f>
        <v>0</v>
      </c>
      <c r="K148" s="168" t="s">
        <v>140</v>
      </c>
      <c r="L148" s="35"/>
      <c r="M148" s="173" t="s">
        <v>1</v>
      </c>
      <c r="N148" s="174" t="s">
        <v>39</v>
      </c>
      <c r="O148" s="73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7" t="s">
        <v>157</v>
      </c>
      <c r="AT148" s="177" t="s">
        <v>136</v>
      </c>
      <c r="AU148" s="177" t="s">
        <v>84</v>
      </c>
      <c r="AY148" s="15" t="s">
        <v>133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5" t="s">
        <v>79</v>
      </c>
      <c r="BK148" s="178">
        <f>ROUND(I148*H148,2)</f>
        <v>0</v>
      </c>
      <c r="BL148" s="15" t="s">
        <v>157</v>
      </c>
      <c r="BM148" s="177" t="s">
        <v>465</v>
      </c>
    </row>
    <row r="149" spans="1:63" s="12" customFormat="1" ht="25.9" customHeight="1">
      <c r="A149" s="12"/>
      <c r="B149" s="152"/>
      <c r="C149" s="12"/>
      <c r="D149" s="153" t="s">
        <v>73</v>
      </c>
      <c r="E149" s="154" t="s">
        <v>178</v>
      </c>
      <c r="F149" s="154" t="s">
        <v>179</v>
      </c>
      <c r="G149" s="12"/>
      <c r="H149" s="12"/>
      <c r="I149" s="155"/>
      <c r="J149" s="156">
        <f>BK149</f>
        <v>0</v>
      </c>
      <c r="K149" s="12"/>
      <c r="L149" s="152"/>
      <c r="M149" s="157"/>
      <c r="N149" s="158"/>
      <c r="O149" s="158"/>
      <c r="P149" s="159">
        <f>P150+P151+P159+P172+P177</f>
        <v>0</v>
      </c>
      <c r="Q149" s="158"/>
      <c r="R149" s="159">
        <f>R150+R151+R159+R172+R177</f>
        <v>0.74304491</v>
      </c>
      <c r="S149" s="158"/>
      <c r="T149" s="160">
        <f>T150+T151+T159+T172+T177</f>
        <v>0.43001321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3" t="s">
        <v>84</v>
      </c>
      <c r="AT149" s="161" t="s">
        <v>73</v>
      </c>
      <c r="AU149" s="161" t="s">
        <v>74</v>
      </c>
      <c r="AY149" s="153" t="s">
        <v>133</v>
      </c>
      <c r="BK149" s="162">
        <f>BK150+BK151+BK159+BK172+BK177</f>
        <v>0</v>
      </c>
    </row>
    <row r="150" spans="1:63" s="12" customFormat="1" ht="22.8" customHeight="1">
      <c r="A150" s="12"/>
      <c r="B150" s="152"/>
      <c r="C150" s="12"/>
      <c r="D150" s="153" t="s">
        <v>73</v>
      </c>
      <c r="E150" s="163" t="s">
        <v>466</v>
      </c>
      <c r="F150" s="163" t="s">
        <v>467</v>
      </c>
      <c r="G150" s="12"/>
      <c r="H150" s="12"/>
      <c r="I150" s="155"/>
      <c r="J150" s="164">
        <f>BK150</f>
        <v>0</v>
      </c>
      <c r="K150" s="12"/>
      <c r="L150" s="152"/>
      <c r="M150" s="157"/>
      <c r="N150" s="158"/>
      <c r="O150" s="158"/>
      <c r="P150" s="159">
        <v>0</v>
      </c>
      <c r="Q150" s="158"/>
      <c r="R150" s="159">
        <v>0</v>
      </c>
      <c r="S150" s="158"/>
      <c r="T150" s="160"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3" t="s">
        <v>84</v>
      </c>
      <c r="AT150" s="161" t="s">
        <v>73</v>
      </c>
      <c r="AU150" s="161" t="s">
        <v>79</v>
      </c>
      <c r="AY150" s="153" t="s">
        <v>133</v>
      </c>
      <c r="BK150" s="162">
        <v>0</v>
      </c>
    </row>
    <row r="151" spans="1:63" s="12" customFormat="1" ht="22.8" customHeight="1">
      <c r="A151" s="12"/>
      <c r="B151" s="152"/>
      <c r="C151" s="12"/>
      <c r="D151" s="153" t="s">
        <v>73</v>
      </c>
      <c r="E151" s="163" t="s">
        <v>180</v>
      </c>
      <c r="F151" s="163" t="s">
        <v>181</v>
      </c>
      <c r="G151" s="12"/>
      <c r="H151" s="12"/>
      <c r="I151" s="155"/>
      <c r="J151" s="164">
        <f>BK151</f>
        <v>0</v>
      </c>
      <c r="K151" s="12"/>
      <c r="L151" s="152"/>
      <c r="M151" s="157"/>
      <c r="N151" s="158"/>
      <c r="O151" s="158"/>
      <c r="P151" s="159">
        <f>SUM(P152:P158)</f>
        <v>0</v>
      </c>
      <c r="Q151" s="158"/>
      <c r="R151" s="159">
        <f>SUM(R152:R158)</f>
        <v>0.26180719999999996</v>
      </c>
      <c r="S151" s="158"/>
      <c r="T151" s="160">
        <f>SUM(T152:T158)</f>
        <v>0.38143061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3" t="s">
        <v>84</v>
      </c>
      <c r="AT151" s="161" t="s">
        <v>73</v>
      </c>
      <c r="AU151" s="161" t="s">
        <v>79</v>
      </c>
      <c r="AY151" s="153" t="s">
        <v>133</v>
      </c>
      <c r="BK151" s="162">
        <f>SUM(BK152:BK158)</f>
        <v>0</v>
      </c>
    </row>
    <row r="152" spans="1:65" s="2" customFormat="1" ht="24.15" customHeight="1">
      <c r="A152" s="34"/>
      <c r="B152" s="165"/>
      <c r="C152" s="166" t="s">
        <v>8</v>
      </c>
      <c r="D152" s="166" t="s">
        <v>136</v>
      </c>
      <c r="E152" s="167" t="s">
        <v>468</v>
      </c>
      <c r="F152" s="168" t="s">
        <v>469</v>
      </c>
      <c r="G152" s="169" t="s">
        <v>176</v>
      </c>
      <c r="H152" s="170">
        <v>10.68</v>
      </c>
      <c r="I152" s="171"/>
      <c r="J152" s="172">
        <f>ROUND(I152*H152,2)</f>
        <v>0</v>
      </c>
      <c r="K152" s="168" t="s">
        <v>140</v>
      </c>
      <c r="L152" s="35"/>
      <c r="M152" s="173" t="s">
        <v>1</v>
      </c>
      <c r="N152" s="174" t="s">
        <v>39</v>
      </c>
      <c r="O152" s="73"/>
      <c r="P152" s="175">
        <f>O152*H152</f>
        <v>0</v>
      </c>
      <c r="Q152" s="175">
        <v>0</v>
      </c>
      <c r="R152" s="175">
        <f>Q152*H152</f>
        <v>0</v>
      </c>
      <c r="S152" s="175">
        <v>0.01725</v>
      </c>
      <c r="T152" s="176">
        <f>S152*H152</f>
        <v>0.18423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7" t="s">
        <v>185</v>
      </c>
      <c r="AT152" s="177" t="s">
        <v>136</v>
      </c>
      <c r="AU152" s="177" t="s">
        <v>84</v>
      </c>
      <c r="AY152" s="15" t="s">
        <v>133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15" t="s">
        <v>79</v>
      </c>
      <c r="BK152" s="178">
        <f>ROUND(I152*H152,2)</f>
        <v>0</v>
      </c>
      <c r="BL152" s="15" t="s">
        <v>185</v>
      </c>
      <c r="BM152" s="177" t="s">
        <v>470</v>
      </c>
    </row>
    <row r="153" spans="1:65" s="2" customFormat="1" ht="24.15" customHeight="1">
      <c r="A153" s="34"/>
      <c r="B153" s="165"/>
      <c r="C153" s="166" t="s">
        <v>185</v>
      </c>
      <c r="D153" s="166" t="s">
        <v>136</v>
      </c>
      <c r="E153" s="167" t="s">
        <v>471</v>
      </c>
      <c r="F153" s="168" t="s">
        <v>472</v>
      </c>
      <c r="G153" s="169" t="s">
        <v>176</v>
      </c>
      <c r="H153" s="170">
        <v>20.826</v>
      </c>
      <c r="I153" s="171"/>
      <c r="J153" s="172">
        <f>ROUND(I153*H153,2)</f>
        <v>0</v>
      </c>
      <c r="K153" s="168" t="s">
        <v>1</v>
      </c>
      <c r="L153" s="35"/>
      <c r="M153" s="173" t="s">
        <v>1</v>
      </c>
      <c r="N153" s="174" t="s">
        <v>39</v>
      </c>
      <c r="O153" s="73"/>
      <c r="P153" s="175">
        <f>O153*H153</f>
        <v>0</v>
      </c>
      <c r="Q153" s="175">
        <v>0.0122</v>
      </c>
      <c r="R153" s="175">
        <f>Q153*H153</f>
        <v>0.2540772</v>
      </c>
      <c r="S153" s="175">
        <v>0</v>
      </c>
      <c r="T153" s="17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7" t="s">
        <v>185</v>
      </c>
      <c r="AT153" s="177" t="s">
        <v>136</v>
      </c>
      <c r="AU153" s="177" t="s">
        <v>84</v>
      </c>
      <c r="AY153" s="15" t="s">
        <v>133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5" t="s">
        <v>79</v>
      </c>
      <c r="BK153" s="178">
        <f>ROUND(I153*H153,2)</f>
        <v>0</v>
      </c>
      <c r="BL153" s="15" t="s">
        <v>185</v>
      </c>
      <c r="BM153" s="177" t="s">
        <v>473</v>
      </c>
    </row>
    <row r="154" spans="1:65" s="2" customFormat="1" ht="24.15" customHeight="1">
      <c r="A154" s="34"/>
      <c r="B154" s="165"/>
      <c r="C154" s="166" t="s">
        <v>246</v>
      </c>
      <c r="D154" s="166" t="s">
        <v>136</v>
      </c>
      <c r="E154" s="167" t="s">
        <v>474</v>
      </c>
      <c r="F154" s="168" t="s">
        <v>475</v>
      </c>
      <c r="G154" s="169" t="s">
        <v>176</v>
      </c>
      <c r="H154" s="170">
        <v>9.541</v>
      </c>
      <c r="I154" s="171"/>
      <c r="J154" s="172">
        <f>ROUND(I154*H154,2)</f>
        <v>0</v>
      </c>
      <c r="K154" s="168" t="s">
        <v>140</v>
      </c>
      <c r="L154" s="35"/>
      <c r="M154" s="173" t="s">
        <v>1</v>
      </c>
      <c r="N154" s="174" t="s">
        <v>39</v>
      </c>
      <c r="O154" s="73"/>
      <c r="P154" s="175">
        <f>O154*H154</f>
        <v>0</v>
      </c>
      <c r="Q154" s="175">
        <v>0</v>
      </c>
      <c r="R154" s="175">
        <f>Q154*H154</f>
        <v>0</v>
      </c>
      <c r="S154" s="175">
        <v>0.01721</v>
      </c>
      <c r="T154" s="176">
        <f>S154*H154</f>
        <v>0.16420061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7" t="s">
        <v>185</v>
      </c>
      <c r="AT154" s="177" t="s">
        <v>136</v>
      </c>
      <c r="AU154" s="177" t="s">
        <v>84</v>
      </c>
      <c r="AY154" s="15" t="s">
        <v>133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5" t="s">
        <v>79</v>
      </c>
      <c r="BK154" s="178">
        <f>ROUND(I154*H154,2)</f>
        <v>0</v>
      </c>
      <c r="BL154" s="15" t="s">
        <v>185</v>
      </c>
      <c r="BM154" s="177" t="s">
        <v>476</v>
      </c>
    </row>
    <row r="155" spans="1:65" s="2" customFormat="1" ht="24.15" customHeight="1">
      <c r="A155" s="34"/>
      <c r="B155" s="165"/>
      <c r="C155" s="166" t="s">
        <v>314</v>
      </c>
      <c r="D155" s="166" t="s">
        <v>136</v>
      </c>
      <c r="E155" s="167" t="s">
        <v>182</v>
      </c>
      <c r="F155" s="168" t="s">
        <v>183</v>
      </c>
      <c r="G155" s="169" t="s">
        <v>184</v>
      </c>
      <c r="H155" s="170">
        <v>6</v>
      </c>
      <c r="I155" s="171"/>
      <c r="J155" s="172">
        <f>ROUND(I155*H155,2)</f>
        <v>0</v>
      </c>
      <c r="K155" s="168" t="s">
        <v>140</v>
      </c>
      <c r="L155" s="35"/>
      <c r="M155" s="173" t="s">
        <v>1</v>
      </c>
      <c r="N155" s="174" t="s">
        <v>39</v>
      </c>
      <c r="O155" s="73"/>
      <c r="P155" s="175">
        <f>O155*H155</f>
        <v>0</v>
      </c>
      <c r="Q155" s="175">
        <v>0.00105</v>
      </c>
      <c r="R155" s="175">
        <f>Q155*H155</f>
        <v>0.0063</v>
      </c>
      <c r="S155" s="175">
        <v>0.0055</v>
      </c>
      <c r="T155" s="176">
        <f>S155*H155</f>
        <v>0.033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7" t="s">
        <v>185</v>
      </c>
      <c r="AT155" s="177" t="s">
        <v>136</v>
      </c>
      <c r="AU155" s="177" t="s">
        <v>84</v>
      </c>
      <c r="AY155" s="15" t="s">
        <v>133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5" t="s">
        <v>79</v>
      </c>
      <c r="BK155" s="178">
        <f>ROUND(I155*H155,2)</f>
        <v>0</v>
      </c>
      <c r="BL155" s="15" t="s">
        <v>185</v>
      </c>
      <c r="BM155" s="177" t="s">
        <v>477</v>
      </c>
    </row>
    <row r="156" spans="1:65" s="2" customFormat="1" ht="24.15" customHeight="1">
      <c r="A156" s="34"/>
      <c r="B156" s="165"/>
      <c r="C156" s="166" t="s">
        <v>316</v>
      </c>
      <c r="D156" s="166" t="s">
        <v>136</v>
      </c>
      <c r="E156" s="167" t="s">
        <v>321</v>
      </c>
      <c r="F156" s="168" t="s">
        <v>322</v>
      </c>
      <c r="G156" s="169" t="s">
        <v>184</v>
      </c>
      <c r="H156" s="170">
        <v>1</v>
      </c>
      <c r="I156" s="171"/>
      <c r="J156" s="172">
        <f>ROUND(I156*H156,2)</f>
        <v>0</v>
      </c>
      <c r="K156" s="168" t="s">
        <v>140</v>
      </c>
      <c r="L156" s="35"/>
      <c r="M156" s="173" t="s">
        <v>1</v>
      </c>
      <c r="N156" s="174" t="s">
        <v>39</v>
      </c>
      <c r="O156" s="73"/>
      <c r="P156" s="175">
        <f>O156*H156</f>
        <v>0</v>
      </c>
      <c r="Q156" s="175">
        <v>3E-05</v>
      </c>
      <c r="R156" s="175">
        <f>Q156*H156</f>
        <v>3E-05</v>
      </c>
      <c r="S156" s="175">
        <v>0</v>
      </c>
      <c r="T156" s="17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7" t="s">
        <v>185</v>
      </c>
      <c r="AT156" s="177" t="s">
        <v>136</v>
      </c>
      <c r="AU156" s="177" t="s">
        <v>84</v>
      </c>
      <c r="AY156" s="15" t="s">
        <v>133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5" t="s">
        <v>79</v>
      </c>
      <c r="BK156" s="178">
        <f>ROUND(I156*H156,2)</f>
        <v>0</v>
      </c>
      <c r="BL156" s="15" t="s">
        <v>185</v>
      </c>
      <c r="BM156" s="177" t="s">
        <v>478</v>
      </c>
    </row>
    <row r="157" spans="1:65" s="2" customFormat="1" ht="24.15" customHeight="1">
      <c r="A157" s="34"/>
      <c r="B157" s="165"/>
      <c r="C157" s="185" t="s">
        <v>320</v>
      </c>
      <c r="D157" s="185" t="s">
        <v>130</v>
      </c>
      <c r="E157" s="186" t="s">
        <v>324</v>
      </c>
      <c r="F157" s="187" t="s">
        <v>325</v>
      </c>
      <c r="G157" s="188" t="s">
        <v>184</v>
      </c>
      <c r="H157" s="189">
        <v>1</v>
      </c>
      <c r="I157" s="190"/>
      <c r="J157" s="191">
        <f>ROUND(I157*H157,2)</f>
        <v>0</v>
      </c>
      <c r="K157" s="187" t="s">
        <v>140</v>
      </c>
      <c r="L157" s="192"/>
      <c r="M157" s="193" t="s">
        <v>1</v>
      </c>
      <c r="N157" s="194" t="s">
        <v>39</v>
      </c>
      <c r="O157" s="73"/>
      <c r="P157" s="175">
        <f>O157*H157</f>
        <v>0</v>
      </c>
      <c r="Q157" s="175">
        <v>0.0014</v>
      </c>
      <c r="R157" s="175">
        <f>Q157*H157</f>
        <v>0.0014</v>
      </c>
      <c r="S157" s="175">
        <v>0</v>
      </c>
      <c r="T157" s="17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7" t="s">
        <v>215</v>
      </c>
      <c r="AT157" s="177" t="s">
        <v>130</v>
      </c>
      <c r="AU157" s="177" t="s">
        <v>84</v>
      </c>
      <c r="AY157" s="15" t="s">
        <v>133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5" t="s">
        <v>79</v>
      </c>
      <c r="BK157" s="178">
        <f>ROUND(I157*H157,2)</f>
        <v>0</v>
      </c>
      <c r="BL157" s="15" t="s">
        <v>185</v>
      </c>
      <c r="BM157" s="177" t="s">
        <v>479</v>
      </c>
    </row>
    <row r="158" spans="1:65" s="2" customFormat="1" ht="24.15" customHeight="1">
      <c r="A158" s="34"/>
      <c r="B158" s="165"/>
      <c r="C158" s="166" t="s">
        <v>7</v>
      </c>
      <c r="D158" s="166" t="s">
        <v>136</v>
      </c>
      <c r="E158" s="167" t="s">
        <v>480</v>
      </c>
      <c r="F158" s="168" t="s">
        <v>481</v>
      </c>
      <c r="G158" s="169" t="s">
        <v>375</v>
      </c>
      <c r="H158" s="195"/>
      <c r="I158" s="171"/>
      <c r="J158" s="172">
        <f>ROUND(I158*H158,2)</f>
        <v>0</v>
      </c>
      <c r="K158" s="168" t="s">
        <v>140</v>
      </c>
      <c r="L158" s="35"/>
      <c r="M158" s="173" t="s">
        <v>1</v>
      </c>
      <c r="N158" s="174" t="s">
        <v>39</v>
      </c>
      <c r="O158" s="73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7" t="s">
        <v>185</v>
      </c>
      <c r="AT158" s="177" t="s">
        <v>136</v>
      </c>
      <c r="AU158" s="177" t="s">
        <v>84</v>
      </c>
      <c r="AY158" s="15" t="s">
        <v>133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5" t="s">
        <v>79</v>
      </c>
      <c r="BK158" s="178">
        <f>ROUND(I158*H158,2)</f>
        <v>0</v>
      </c>
      <c r="BL158" s="15" t="s">
        <v>185</v>
      </c>
      <c r="BM158" s="177" t="s">
        <v>482</v>
      </c>
    </row>
    <row r="159" spans="1:63" s="12" customFormat="1" ht="22.8" customHeight="1">
      <c r="A159" s="12"/>
      <c r="B159" s="152"/>
      <c r="C159" s="12"/>
      <c r="D159" s="153" t="s">
        <v>73</v>
      </c>
      <c r="E159" s="163" t="s">
        <v>483</v>
      </c>
      <c r="F159" s="163" t="s">
        <v>484</v>
      </c>
      <c r="G159" s="12"/>
      <c r="H159" s="12"/>
      <c r="I159" s="155"/>
      <c r="J159" s="164">
        <f>BK159</f>
        <v>0</v>
      </c>
      <c r="K159" s="12"/>
      <c r="L159" s="152"/>
      <c r="M159" s="157"/>
      <c r="N159" s="158"/>
      <c r="O159" s="158"/>
      <c r="P159" s="159">
        <f>SUM(P160:P171)</f>
        <v>0</v>
      </c>
      <c r="Q159" s="158"/>
      <c r="R159" s="159">
        <f>SUM(R160:R171)</f>
        <v>0.39042767</v>
      </c>
      <c r="S159" s="158"/>
      <c r="T159" s="160">
        <f>SUM(T160:T171)</f>
        <v>0.03108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3" t="s">
        <v>84</v>
      </c>
      <c r="AT159" s="161" t="s">
        <v>73</v>
      </c>
      <c r="AU159" s="161" t="s">
        <v>79</v>
      </c>
      <c r="AY159" s="153" t="s">
        <v>133</v>
      </c>
      <c r="BK159" s="162">
        <f>SUM(BK160:BK171)</f>
        <v>0</v>
      </c>
    </row>
    <row r="160" spans="1:65" s="2" customFormat="1" ht="21.75" customHeight="1">
      <c r="A160" s="34"/>
      <c r="B160" s="165"/>
      <c r="C160" s="166" t="s">
        <v>329</v>
      </c>
      <c r="D160" s="166" t="s">
        <v>136</v>
      </c>
      <c r="E160" s="167" t="s">
        <v>485</v>
      </c>
      <c r="F160" s="168" t="s">
        <v>486</v>
      </c>
      <c r="G160" s="169" t="s">
        <v>176</v>
      </c>
      <c r="H160" s="170">
        <v>20.826</v>
      </c>
      <c r="I160" s="171"/>
      <c r="J160" s="172">
        <f>ROUND(I160*H160,2)</f>
        <v>0</v>
      </c>
      <c r="K160" s="168" t="s">
        <v>140</v>
      </c>
      <c r="L160" s="35"/>
      <c r="M160" s="173" t="s">
        <v>1</v>
      </c>
      <c r="N160" s="174" t="s">
        <v>39</v>
      </c>
      <c r="O160" s="73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7" t="s">
        <v>185</v>
      </c>
      <c r="AT160" s="177" t="s">
        <v>136</v>
      </c>
      <c r="AU160" s="177" t="s">
        <v>84</v>
      </c>
      <c r="AY160" s="15" t="s">
        <v>133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5" t="s">
        <v>79</v>
      </c>
      <c r="BK160" s="178">
        <f>ROUND(I160*H160,2)</f>
        <v>0</v>
      </c>
      <c r="BL160" s="15" t="s">
        <v>185</v>
      </c>
      <c r="BM160" s="177" t="s">
        <v>487</v>
      </c>
    </row>
    <row r="161" spans="1:65" s="2" customFormat="1" ht="24.15" customHeight="1">
      <c r="A161" s="34"/>
      <c r="B161" s="165"/>
      <c r="C161" s="166" t="s">
        <v>333</v>
      </c>
      <c r="D161" s="166" t="s">
        <v>136</v>
      </c>
      <c r="E161" s="167" t="s">
        <v>488</v>
      </c>
      <c r="F161" s="168" t="s">
        <v>489</v>
      </c>
      <c r="G161" s="169" t="s">
        <v>176</v>
      </c>
      <c r="H161" s="170">
        <v>10.36</v>
      </c>
      <c r="I161" s="171"/>
      <c r="J161" s="172">
        <f>ROUND(I161*H161,2)</f>
        <v>0</v>
      </c>
      <c r="K161" s="168" t="s">
        <v>140</v>
      </c>
      <c r="L161" s="35"/>
      <c r="M161" s="173" t="s">
        <v>1</v>
      </c>
      <c r="N161" s="174" t="s">
        <v>39</v>
      </c>
      <c r="O161" s="73"/>
      <c r="P161" s="175">
        <f>O161*H161</f>
        <v>0</v>
      </c>
      <c r="Q161" s="175">
        <v>0</v>
      </c>
      <c r="R161" s="175">
        <f>Q161*H161</f>
        <v>0</v>
      </c>
      <c r="S161" s="175">
        <v>0</v>
      </c>
      <c r="T161" s="17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7" t="s">
        <v>185</v>
      </c>
      <c r="AT161" s="177" t="s">
        <v>136</v>
      </c>
      <c r="AU161" s="177" t="s">
        <v>84</v>
      </c>
      <c r="AY161" s="15" t="s">
        <v>133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5" t="s">
        <v>79</v>
      </c>
      <c r="BK161" s="178">
        <f>ROUND(I161*H161,2)</f>
        <v>0</v>
      </c>
      <c r="BL161" s="15" t="s">
        <v>185</v>
      </c>
      <c r="BM161" s="177" t="s">
        <v>490</v>
      </c>
    </row>
    <row r="162" spans="1:65" s="2" customFormat="1" ht="16.5" customHeight="1">
      <c r="A162" s="34"/>
      <c r="B162" s="165"/>
      <c r="C162" s="166" t="s">
        <v>337</v>
      </c>
      <c r="D162" s="166" t="s">
        <v>136</v>
      </c>
      <c r="E162" s="167" t="s">
        <v>491</v>
      </c>
      <c r="F162" s="168" t="s">
        <v>492</v>
      </c>
      <c r="G162" s="169" t="s">
        <v>176</v>
      </c>
      <c r="H162" s="170">
        <v>20.826</v>
      </c>
      <c r="I162" s="171"/>
      <c r="J162" s="172">
        <f>ROUND(I162*H162,2)</f>
        <v>0</v>
      </c>
      <c r="K162" s="168" t="s">
        <v>140</v>
      </c>
      <c r="L162" s="35"/>
      <c r="M162" s="173" t="s">
        <v>1</v>
      </c>
      <c r="N162" s="174" t="s">
        <v>39</v>
      </c>
      <c r="O162" s="73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7" t="s">
        <v>185</v>
      </c>
      <c r="AT162" s="177" t="s">
        <v>136</v>
      </c>
      <c r="AU162" s="177" t="s">
        <v>84</v>
      </c>
      <c r="AY162" s="15" t="s">
        <v>133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5" t="s">
        <v>79</v>
      </c>
      <c r="BK162" s="178">
        <f>ROUND(I162*H162,2)</f>
        <v>0</v>
      </c>
      <c r="BL162" s="15" t="s">
        <v>185</v>
      </c>
      <c r="BM162" s="177" t="s">
        <v>493</v>
      </c>
    </row>
    <row r="163" spans="1:65" s="2" customFormat="1" ht="24.15" customHeight="1">
      <c r="A163" s="34"/>
      <c r="B163" s="165"/>
      <c r="C163" s="166" t="s">
        <v>341</v>
      </c>
      <c r="D163" s="166" t="s">
        <v>136</v>
      </c>
      <c r="E163" s="167" t="s">
        <v>494</v>
      </c>
      <c r="F163" s="168" t="s">
        <v>495</v>
      </c>
      <c r="G163" s="169" t="s">
        <v>176</v>
      </c>
      <c r="H163" s="170">
        <v>20.826</v>
      </c>
      <c r="I163" s="171"/>
      <c r="J163" s="172">
        <f>ROUND(I163*H163,2)</f>
        <v>0</v>
      </c>
      <c r="K163" s="168" t="s">
        <v>140</v>
      </c>
      <c r="L163" s="35"/>
      <c r="M163" s="173" t="s">
        <v>1</v>
      </c>
      <c r="N163" s="174" t="s">
        <v>39</v>
      </c>
      <c r="O163" s="73"/>
      <c r="P163" s="175">
        <f>O163*H163</f>
        <v>0</v>
      </c>
      <c r="Q163" s="175">
        <v>0.0002</v>
      </c>
      <c r="R163" s="175">
        <f>Q163*H163</f>
        <v>0.0041652</v>
      </c>
      <c r="S163" s="175">
        <v>0</v>
      </c>
      <c r="T163" s="17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7" t="s">
        <v>185</v>
      </c>
      <c r="AT163" s="177" t="s">
        <v>136</v>
      </c>
      <c r="AU163" s="177" t="s">
        <v>84</v>
      </c>
      <c r="AY163" s="15" t="s">
        <v>133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5" t="s">
        <v>79</v>
      </c>
      <c r="BK163" s="178">
        <f>ROUND(I163*H163,2)</f>
        <v>0</v>
      </c>
      <c r="BL163" s="15" t="s">
        <v>185</v>
      </c>
      <c r="BM163" s="177" t="s">
        <v>496</v>
      </c>
    </row>
    <row r="164" spans="1:65" s="2" customFormat="1" ht="37.8" customHeight="1">
      <c r="A164" s="34"/>
      <c r="B164" s="165"/>
      <c r="C164" s="166" t="s">
        <v>345</v>
      </c>
      <c r="D164" s="166" t="s">
        <v>136</v>
      </c>
      <c r="E164" s="167" t="s">
        <v>497</v>
      </c>
      <c r="F164" s="168" t="s">
        <v>498</v>
      </c>
      <c r="G164" s="169" t="s">
        <v>176</v>
      </c>
      <c r="H164" s="170">
        <v>20.826</v>
      </c>
      <c r="I164" s="171"/>
      <c r="J164" s="172">
        <f>ROUND(I164*H164,2)</f>
        <v>0</v>
      </c>
      <c r="K164" s="168" t="s">
        <v>140</v>
      </c>
      <c r="L164" s="35"/>
      <c r="M164" s="173" t="s">
        <v>1</v>
      </c>
      <c r="N164" s="174" t="s">
        <v>39</v>
      </c>
      <c r="O164" s="73"/>
      <c r="P164" s="175">
        <f>O164*H164</f>
        <v>0</v>
      </c>
      <c r="Q164" s="175">
        <v>0.015</v>
      </c>
      <c r="R164" s="175">
        <f>Q164*H164</f>
        <v>0.31239</v>
      </c>
      <c r="S164" s="175">
        <v>0</v>
      </c>
      <c r="T164" s="17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7" t="s">
        <v>185</v>
      </c>
      <c r="AT164" s="177" t="s">
        <v>136</v>
      </c>
      <c r="AU164" s="177" t="s">
        <v>84</v>
      </c>
      <c r="AY164" s="15" t="s">
        <v>133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15" t="s">
        <v>79</v>
      </c>
      <c r="BK164" s="178">
        <f>ROUND(I164*H164,2)</f>
        <v>0</v>
      </c>
      <c r="BL164" s="15" t="s">
        <v>185</v>
      </c>
      <c r="BM164" s="177" t="s">
        <v>499</v>
      </c>
    </row>
    <row r="165" spans="1:65" s="2" customFormat="1" ht="24.15" customHeight="1">
      <c r="A165" s="34"/>
      <c r="B165" s="165"/>
      <c r="C165" s="166" t="s">
        <v>349</v>
      </c>
      <c r="D165" s="166" t="s">
        <v>136</v>
      </c>
      <c r="E165" s="167" t="s">
        <v>500</v>
      </c>
      <c r="F165" s="168" t="s">
        <v>501</v>
      </c>
      <c r="G165" s="169" t="s">
        <v>176</v>
      </c>
      <c r="H165" s="170">
        <v>10.36</v>
      </c>
      <c r="I165" s="171"/>
      <c r="J165" s="172">
        <f>ROUND(I165*H165,2)</f>
        <v>0</v>
      </c>
      <c r="K165" s="168" t="s">
        <v>140</v>
      </c>
      <c r="L165" s="35"/>
      <c r="M165" s="173" t="s">
        <v>1</v>
      </c>
      <c r="N165" s="174" t="s">
        <v>39</v>
      </c>
      <c r="O165" s="73"/>
      <c r="P165" s="175">
        <f>O165*H165</f>
        <v>0</v>
      </c>
      <c r="Q165" s="175">
        <v>0</v>
      </c>
      <c r="R165" s="175">
        <f>Q165*H165</f>
        <v>0</v>
      </c>
      <c r="S165" s="175">
        <v>0.003</v>
      </c>
      <c r="T165" s="176">
        <f>S165*H165</f>
        <v>0.03108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7" t="s">
        <v>185</v>
      </c>
      <c r="AT165" s="177" t="s">
        <v>136</v>
      </c>
      <c r="AU165" s="177" t="s">
        <v>84</v>
      </c>
      <c r="AY165" s="15" t="s">
        <v>133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5" t="s">
        <v>79</v>
      </c>
      <c r="BK165" s="178">
        <f>ROUND(I165*H165,2)</f>
        <v>0</v>
      </c>
      <c r="BL165" s="15" t="s">
        <v>185</v>
      </c>
      <c r="BM165" s="177" t="s">
        <v>502</v>
      </c>
    </row>
    <row r="166" spans="1:65" s="2" customFormat="1" ht="16.5" customHeight="1">
      <c r="A166" s="34"/>
      <c r="B166" s="165"/>
      <c r="C166" s="166" t="s">
        <v>353</v>
      </c>
      <c r="D166" s="166" t="s">
        <v>136</v>
      </c>
      <c r="E166" s="167" t="s">
        <v>503</v>
      </c>
      <c r="F166" s="168" t="s">
        <v>504</v>
      </c>
      <c r="G166" s="169" t="s">
        <v>176</v>
      </c>
      <c r="H166" s="170">
        <v>20.826</v>
      </c>
      <c r="I166" s="171"/>
      <c r="J166" s="172">
        <f>ROUND(I166*H166,2)</f>
        <v>0</v>
      </c>
      <c r="K166" s="168" t="s">
        <v>140</v>
      </c>
      <c r="L166" s="35"/>
      <c r="M166" s="173" t="s">
        <v>1</v>
      </c>
      <c r="N166" s="174" t="s">
        <v>39</v>
      </c>
      <c r="O166" s="73"/>
      <c r="P166" s="175">
        <f>O166*H166</f>
        <v>0</v>
      </c>
      <c r="Q166" s="175">
        <v>0.0003</v>
      </c>
      <c r="R166" s="175">
        <f>Q166*H166</f>
        <v>0.0062477999999999995</v>
      </c>
      <c r="S166" s="175">
        <v>0</v>
      </c>
      <c r="T166" s="17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7" t="s">
        <v>185</v>
      </c>
      <c r="AT166" s="177" t="s">
        <v>136</v>
      </c>
      <c r="AU166" s="177" t="s">
        <v>84</v>
      </c>
      <c r="AY166" s="15" t="s">
        <v>133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5" t="s">
        <v>79</v>
      </c>
      <c r="BK166" s="178">
        <f>ROUND(I166*H166,2)</f>
        <v>0</v>
      </c>
      <c r="BL166" s="15" t="s">
        <v>185</v>
      </c>
      <c r="BM166" s="177" t="s">
        <v>505</v>
      </c>
    </row>
    <row r="167" spans="1:65" s="2" customFormat="1" ht="37.8" customHeight="1">
      <c r="A167" s="34"/>
      <c r="B167" s="165"/>
      <c r="C167" s="185" t="s">
        <v>357</v>
      </c>
      <c r="D167" s="185" t="s">
        <v>130</v>
      </c>
      <c r="E167" s="186" t="s">
        <v>506</v>
      </c>
      <c r="F167" s="187" t="s">
        <v>507</v>
      </c>
      <c r="G167" s="188" t="s">
        <v>176</v>
      </c>
      <c r="H167" s="189">
        <v>22.909</v>
      </c>
      <c r="I167" s="190"/>
      <c r="J167" s="191">
        <f>ROUND(I167*H167,2)</f>
        <v>0</v>
      </c>
      <c r="K167" s="187" t="s">
        <v>140</v>
      </c>
      <c r="L167" s="192"/>
      <c r="M167" s="193" t="s">
        <v>1</v>
      </c>
      <c r="N167" s="194" t="s">
        <v>39</v>
      </c>
      <c r="O167" s="73"/>
      <c r="P167" s="175">
        <f>O167*H167</f>
        <v>0</v>
      </c>
      <c r="Q167" s="175">
        <v>0.00275</v>
      </c>
      <c r="R167" s="175">
        <f>Q167*H167</f>
        <v>0.06299975</v>
      </c>
      <c r="S167" s="175">
        <v>0</v>
      </c>
      <c r="T167" s="17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7" t="s">
        <v>215</v>
      </c>
      <c r="AT167" s="177" t="s">
        <v>130</v>
      </c>
      <c r="AU167" s="177" t="s">
        <v>84</v>
      </c>
      <c r="AY167" s="15" t="s">
        <v>133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5" t="s">
        <v>79</v>
      </c>
      <c r="BK167" s="178">
        <f>ROUND(I167*H167,2)</f>
        <v>0</v>
      </c>
      <c r="BL167" s="15" t="s">
        <v>185</v>
      </c>
      <c r="BM167" s="177" t="s">
        <v>508</v>
      </c>
    </row>
    <row r="168" spans="1:65" s="2" customFormat="1" ht="24.15" customHeight="1">
      <c r="A168" s="34"/>
      <c r="B168" s="165"/>
      <c r="C168" s="166" t="s">
        <v>361</v>
      </c>
      <c r="D168" s="166" t="s">
        <v>136</v>
      </c>
      <c r="E168" s="167" t="s">
        <v>509</v>
      </c>
      <c r="F168" s="168" t="s">
        <v>510</v>
      </c>
      <c r="G168" s="169" t="s">
        <v>211</v>
      </c>
      <c r="H168" s="170">
        <v>10.68</v>
      </c>
      <c r="I168" s="171"/>
      <c r="J168" s="172">
        <f>ROUND(I168*H168,2)</f>
        <v>0</v>
      </c>
      <c r="K168" s="168" t="s">
        <v>140</v>
      </c>
      <c r="L168" s="35"/>
      <c r="M168" s="173" t="s">
        <v>1</v>
      </c>
      <c r="N168" s="174" t="s">
        <v>39</v>
      </c>
      <c r="O168" s="73"/>
      <c r="P168" s="175">
        <f>O168*H168</f>
        <v>0</v>
      </c>
      <c r="Q168" s="175">
        <v>2E-05</v>
      </c>
      <c r="R168" s="175">
        <f>Q168*H168</f>
        <v>0.00021360000000000001</v>
      </c>
      <c r="S168" s="175">
        <v>0</v>
      </c>
      <c r="T168" s="17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77" t="s">
        <v>185</v>
      </c>
      <c r="AT168" s="177" t="s">
        <v>136</v>
      </c>
      <c r="AU168" s="177" t="s">
        <v>84</v>
      </c>
      <c r="AY168" s="15" t="s">
        <v>133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5" t="s">
        <v>79</v>
      </c>
      <c r="BK168" s="178">
        <f>ROUND(I168*H168,2)</f>
        <v>0</v>
      </c>
      <c r="BL168" s="15" t="s">
        <v>185</v>
      </c>
      <c r="BM168" s="177" t="s">
        <v>511</v>
      </c>
    </row>
    <row r="169" spans="1:65" s="2" customFormat="1" ht="16.5" customHeight="1">
      <c r="A169" s="34"/>
      <c r="B169" s="165"/>
      <c r="C169" s="166" t="s">
        <v>365</v>
      </c>
      <c r="D169" s="166" t="s">
        <v>136</v>
      </c>
      <c r="E169" s="167" t="s">
        <v>512</v>
      </c>
      <c r="F169" s="168" t="s">
        <v>513</v>
      </c>
      <c r="G169" s="169" t="s">
        <v>211</v>
      </c>
      <c r="H169" s="170">
        <v>18.82</v>
      </c>
      <c r="I169" s="171"/>
      <c r="J169" s="172">
        <f>ROUND(I169*H169,2)</f>
        <v>0</v>
      </c>
      <c r="K169" s="168" t="s">
        <v>140</v>
      </c>
      <c r="L169" s="35"/>
      <c r="M169" s="173" t="s">
        <v>1</v>
      </c>
      <c r="N169" s="174" t="s">
        <v>39</v>
      </c>
      <c r="O169" s="73"/>
      <c r="P169" s="175">
        <f>O169*H169</f>
        <v>0</v>
      </c>
      <c r="Q169" s="175">
        <v>1E-05</v>
      </c>
      <c r="R169" s="175">
        <f>Q169*H169</f>
        <v>0.00018820000000000002</v>
      </c>
      <c r="S169" s="175">
        <v>0</v>
      </c>
      <c r="T169" s="17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7" t="s">
        <v>185</v>
      </c>
      <c r="AT169" s="177" t="s">
        <v>136</v>
      </c>
      <c r="AU169" s="177" t="s">
        <v>84</v>
      </c>
      <c r="AY169" s="15" t="s">
        <v>133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5" t="s">
        <v>79</v>
      </c>
      <c r="BK169" s="178">
        <f>ROUND(I169*H169,2)</f>
        <v>0</v>
      </c>
      <c r="BL169" s="15" t="s">
        <v>185</v>
      </c>
      <c r="BM169" s="177" t="s">
        <v>514</v>
      </c>
    </row>
    <row r="170" spans="1:65" s="2" customFormat="1" ht="16.5" customHeight="1">
      <c r="A170" s="34"/>
      <c r="B170" s="165"/>
      <c r="C170" s="185" t="s">
        <v>215</v>
      </c>
      <c r="D170" s="185" t="s">
        <v>130</v>
      </c>
      <c r="E170" s="186" t="s">
        <v>515</v>
      </c>
      <c r="F170" s="187" t="s">
        <v>516</v>
      </c>
      <c r="G170" s="188" t="s">
        <v>211</v>
      </c>
      <c r="H170" s="189">
        <v>19.196</v>
      </c>
      <c r="I170" s="190"/>
      <c r="J170" s="191">
        <f>ROUND(I170*H170,2)</f>
        <v>0</v>
      </c>
      <c r="K170" s="187" t="s">
        <v>140</v>
      </c>
      <c r="L170" s="192"/>
      <c r="M170" s="193" t="s">
        <v>1</v>
      </c>
      <c r="N170" s="194" t="s">
        <v>39</v>
      </c>
      <c r="O170" s="73"/>
      <c r="P170" s="175">
        <f>O170*H170</f>
        <v>0</v>
      </c>
      <c r="Q170" s="175">
        <v>0.00022</v>
      </c>
      <c r="R170" s="175">
        <f>Q170*H170</f>
        <v>0.00422312</v>
      </c>
      <c r="S170" s="175">
        <v>0</v>
      </c>
      <c r="T170" s="17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7" t="s">
        <v>215</v>
      </c>
      <c r="AT170" s="177" t="s">
        <v>130</v>
      </c>
      <c r="AU170" s="177" t="s">
        <v>84</v>
      </c>
      <c r="AY170" s="15" t="s">
        <v>133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15" t="s">
        <v>79</v>
      </c>
      <c r="BK170" s="178">
        <f>ROUND(I170*H170,2)</f>
        <v>0</v>
      </c>
      <c r="BL170" s="15" t="s">
        <v>185</v>
      </c>
      <c r="BM170" s="177" t="s">
        <v>517</v>
      </c>
    </row>
    <row r="171" spans="1:65" s="2" customFormat="1" ht="24.15" customHeight="1">
      <c r="A171" s="34"/>
      <c r="B171" s="165"/>
      <c r="C171" s="166" t="s">
        <v>372</v>
      </c>
      <c r="D171" s="166" t="s">
        <v>136</v>
      </c>
      <c r="E171" s="167" t="s">
        <v>518</v>
      </c>
      <c r="F171" s="168" t="s">
        <v>519</v>
      </c>
      <c r="G171" s="169" t="s">
        <v>375</v>
      </c>
      <c r="H171" s="195"/>
      <c r="I171" s="171"/>
      <c r="J171" s="172">
        <f>ROUND(I171*H171,2)</f>
        <v>0</v>
      </c>
      <c r="K171" s="168" t="s">
        <v>140</v>
      </c>
      <c r="L171" s="35"/>
      <c r="M171" s="173" t="s">
        <v>1</v>
      </c>
      <c r="N171" s="174" t="s">
        <v>39</v>
      </c>
      <c r="O171" s="73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7" t="s">
        <v>185</v>
      </c>
      <c r="AT171" s="177" t="s">
        <v>136</v>
      </c>
      <c r="AU171" s="177" t="s">
        <v>84</v>
      </c>
      <c r="AY171" s="15" t="s">
        <v>133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5" t="s">
        <v>79</v>
      </c>
      <c r="BK171" s="178">
        <f>ROUND(I171*H171,2)</f>
        <v>0</v>
      </c>
      <c r="BL171" s="15" t="s">
        <v>185</v>
      </c>
      <c r="BM171" s="177" t="s">
        <v>520</v>
      </c>
    </row>
    <row r="172" spans="1:63" s="12" customFormat="1" ht="22.8" customHeight="1">
      <c r="A172" s="12"/>
      <c r="B172" s="152"/>
      <c r="C172" s="12"/>
      <c r="D172" s="153" t="s">
        <v>73</v>
      </c>
      <c r="E172" s="163" t="s">
        <v>187</v>
      </c>
      <c r="F172" s="163" t="s">
        <v>188</v>
      </c>
      <c r="G172" s="12"/>
      <c r="H172" s="12"/>
      <c r="I172" s="155"/>
      <c r="J172" s="164">
        <f>BK172</f>
        <v>0</v>
      </c>
      <c r="K172" s="12"/>
      <c r="L172" s="152"/>
      <c r="M172" s="157"/>
      <c r="N172" s="158"/>
      <c r="O172" s="158"/>
      <c r="P172" s="159">
        <f>SUM(P173:P176)</f>
        <v>0</v>
      </c>
      <c r="Q172" s="158"/>
      <c r="R172" s="159">
        <f>SUM(R173:R176)</f>
        <v>0.0005299199999999999</v>
      </c>
      <c r="S172" s="158"/>
      <c r="T172" s="160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53" t="s">
        <v>84</v>
      </c>
      <c r="AT172" s="161" t="s">
        <v>73</v>
      </c>
      <c r="AU172" s="161" t="s">
        <v>79</v>
      </c>
      <c r="AY172" s="153" t="s">
        <v>133</v>
      </c>
      <c r="BK172" s="162">
        <f>SUM(BK173:BK176)</f>
        <v>0</v>
      </c>
    </row>
    <row r="173" spans="1:65" s="2" customFormat="1" ht="24.15" customHeight="1">
      <c r="A173" s="34"/>
      <c r="B173" s="165"/>
      <c r="C173" s="166" t="s">
        <v>379</v>
      </c>
      <c r="D173" s="166" t="s">
        <v>136</v>
      </c>
      <c r="E173" s="167" t="s">
        <v>189</v>
      </c>
      <c r="F173" s="168" t="s">
        <v>190</v>
      </c>
      <c r="G173" s="169" t="s">
        <v>176</v>
      </c>
      <c r="H173" s="170">
        <v>1.152</v>
      </c>
      <c r="I173" s="171"/>
      <c r="J173" s="172">
        <f>ROUND(I173*H173,2)</f>
        <v>0</v>
      </c>
      <c r="K173" s="168" t="s">
        <v>140</v>
      </c>
      <c r="L173" s="35"/>
      <c r="M173" s="173" t="s">
        <v>1</v>
      </c>
      <c r="N173" s="174" t="s">
        <v>39</v>
      </c>
      <c r="O173" s="73"/>
      <c r="P173" s="175">
        <f>O173*H173</f>
        <v>0</v>
      </c>
      <c r="Q173" s="175">
        <v>8E-05</v>
      </c>
      <c r="R173" s="175">
        <f>Q173*H173</f>
        <v>9.216E-05</v>
      </c>
      <c r="S173" s="175">
        <v>0</v>
      </c>
      <c r="T173" s="17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7" t="s">
        <v>185</v>
      </c>
      <c r="AT173" s="177" t="s">
        <v>136</v>
      </c>
      <c r="AU173" s="177" t="s">
        <v>84</v>
      </c>
      <c r="AY173" s="15" t="s">
        <v>133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15" t="s">
        <v>79</v>
      </c>
      <c r="BK173" s="178">
        <f>ROUND(I173*H173,2)</f>
        <v>0</v>
      </c>
      <c r="BL173" s="15" t="s">
        <v>185</v>
      </c>
      <c r="BM173" s="177" t="s">
        <v>521</v>
      </c>
    </row>
    <row r="174" spans="1:65" s="2" customFormat="1" ht="24.15" customHeight="1">
      <c r="A174" s="34"/>
      <c r="B174" s="165"/>
      <c r="C174" s="166" t="s">
        <v>383</v>
      </c>
      <c r="D174" s="166" t="s">
        <v>136</v>
      </c>
      <c r="E174" s="167" t="s">
        <v>192</v>
      </c>
      <c r="F174" s="168" t="s">
        <v>193</v>
      </c>
      <c r="G174" s="169" t="s">
        <v>176</v>
      </c>
      <c r="H174" s="170">
        <v>1.152</v>
      </c>
      <c r="I174" s="171"/>
      <c r="J174" s="172">
        <f>ROUND(I174*H174,2)</f>
        <v>0</v>
      </c>
      <c r="K174" s="168" t="s">
        <v>140</v>
      </c>
      <c r="L174" s="35"/>
      <c r="M174" s="173" t="s">
        <v>1</v>
      </c>
      <c r="N174" s="174" t="s">
        <v>39</v>
      </c>
      <c r="O174" s="73"/>
      <c r="P174" s="175">
        <f>O174*H174</f>
        <v>0</v>
      </c>
      <c r="Q174" s="175">
        <v>0.00014</v>
      </c>
      <c r="R174" s="175">
        <f>Q174*H174</f>
        <v>0.00016127999999999997</v>
      </c>
      <c r="S174" s="175">
        <v>0</v>
      </c>
      <c r="T174" s="17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7" t="s">
        <v>185</v>
      </c>
      <c r="AT174" s="177" t="s">
        <v>136</v>
      </c>
      <c r="AU174" s="177" t="s">
        <v>84</v>
      </c>
      <c r="AY174" s="15" t="s">
        <v>133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5" t="s">
        <v>79</v>
      </c>
      <c r="BK174" s="178">
        <f>ROUND(I174*H174,2)</f>
        <v>0</v>
      </c>
      <c r="BL174" s="15" t="s">
        <v>185</v>
      </c>
      <c r="BM174" s="177" t="s">
        <v>522</v>
      </c>
    </row>
    <row r="175" spans="1:65" s="2" customFormat="1" ht="24.15" customHeight="1">
      <c r="A175" s="34"/>
      <c r="B175" s="165"/>
      <c r="C175" s="166" t="s">
        <v>387</v>
      </c>
      <c r="D175" s="166" t="s">
        <v>136</v>
      </c>
      <c r="E175" s="167" t="s">
        <v>195</v>
      </c>
      <c r="F175" s="168" t="s">
        <v>196</v>
      </c>
      <c r="G175" s="169" t="s">
        <v>176</v>
      </c>
      <c r="H175" s="170">
        <v>1.152</v>
      </c>
      <c r="I175" s="171"/>
      <c r="J175" s="172">
        <f>ROUND(I175*H175,2)</f>
        <v>0</v>
      </c>
      <c r="K175" s="168" t="s">
        <v>140</v>
      </c>
      <c r="L175" s="35"/>
      <c r="M175" s="173" t="s">
        <v>1</v>
      </c>
      <c r="N175" s="174" t="s">
        <v>39</v>
      </c>
      <c r="O175" s="73"/>
      <c r="P175" s="175">
        <f>O175*H175</f>
        <v>0</v>
      </c>
      <c r="Q175" s="175">
        <v>0.00012</v>
      </c>
      <c r="R175" s="175">
        <f>Q175*H175</f>
        <v>0.00013824</v>
      </c>
      <c r="S175" s="175">
        <v>0</v>
      </c>
      <c r="T175" s="17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7" t="s">
        <v>185</v>
      </c>
      <c r="AT175" s="177" t="s">
        <v>136</v>
      </c>
      <c r="AU175" s="177" t="s">
        <v>84</v>
      </c>
      <c r="AY175" s="15" t="s">
        <v>133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5" t="s">
        <v>79</v>
      </c>
      <c r="BK175" s="178">
        <f>ROUND(I175*H175,2)</f>
        <v>0</v>
      </c>
      <c r="BL175" s="15" t="s">
        <v>185</v>
      </c>
      <c r="BM175" s="177" t="s">
        <v>523</v>
      </c>
    </row>
    <row r="176" spans="1:65" s="2" customFormat="1" ht="24.15" customHeight="1">
      <c r="A176" s="34"/>
      <c r="B176" s="165"/>
      <c r="C176" s="166" t="s">
        <v>391</v>
      </c>
      <c r="D176" s="166" t="s">
        <v>136</v>
      </c>
      <c r="E176" s="167" t="s">
        <v>199</v>
      </c>
      <c r="F176" s="168" t="s">
        <v>200</v>
      </c>
      <c r="G176" s="169" t="s">
        <v>176</v>
      </c>
      <c r="H176" s="170">
        <v>1.152</v>
      </c>
      <c r="I176" s="171"/>
      <c r="J176" s="172">
        <f>ROUND(I176*H176,2)</f>
        <v>0</v>
      </c>
      <c r="K176" s="168" t="s">
        <v>140</v>
      </c>
      <c r="L176" s="35"/>
      <c r="M176" s="173" t="s">
        <v>1</v>
      </c>
      <c r="N176" s="174" t="s">
        <v>39</v>
      </c>
      <c r="O176" s="73"/>
      <c r="P176" s="175">
        <f>O176*H176</f>
        <v>0</v>
      </c>
      <c r="Q176" s="175">
        <v>0.00012</v>
      </c>
      <c r="R176" s="175">
        <f>Q176*H176</f>
        <v>0.00013824</v>
      </c>
      <c r="S176" s="175">
        <v>0</v>
      </c>
      <c r="T176" s="17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77" t="s">
        <v>185</v>
      </c>
      <c r="AT176" s="177" t="s">
        <v>136</v>
      </c>
      <c r="AU176" s="177" t="s">
        <v>84</v>
      </c>
      <c r="AY176" s="15" t="s">
        <v>133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5" t="s">
        <v>79</v>
      </c>
      <c r="BK176" s="178">
        <f>ROUND(I176*H176,2)</f>
        <v>0</v>
      </c>
      <c r="BL176" s="15" t="s">
        <v>185</v>
      </c>
      <c r="BM176" s="177" t="s">
        <v>524</v>
      </c>
    </row>
    <row r="177" spans="1:63" s="12" customFormat="1" ht="22.8" customHeight="1">
      <c r="A177" s="12"/>
      <c r="B177" s="152"/>
      <c r="C177" s="12"/>
      <c r="D177" s="153" t="s">
        <v>73</v>
      </c>
      <c r="E177" s="163" t="s">
        <v>202</v>
      </c>
      <c r="F177" s="163" t="s">
        <v>203</v>
      </c>
      <c r="G177" s="12"/>
      <c r="H177" s="12"/>
      <c r="I177" s="155"/>
      <c r="J177" s="164">
        <f>BK177</f>
        <v>0</v>
      </c>
      <c r="K177" s="12"/>
      <c r="L177" s="152"/>
      <c r="M177" s="157"/>
      <c r="N177" s="158"/>
      <c r="O177" s="158"/>
      <c r="P177" s="159">
        <f>SUM(P178:P185)</f>
        <v>0</v>
      </c>
      <c r="Q177" s="158"/>
      <c r="R177" s="159">
        <f>SUM(R178:R185)</f>
        <v>0.09028012</v>
      </c>
      <c r="S177" s="158"/>
      <c r="T177" s="160">
        <f>SUM(T178:T185)</f>
        <v>0.0175026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53" t="s">
        <v>84</v>
      </c>
      <c r="AT177" s="161" t="s">
        <v>73</v>
      </c>
      <c r="AU177" s="161" t="s">
        <v>79</v>
      </c>
      <c r="AY177" s="153" t="s">
        <v>133</v>
      </c>
      <c r="BK177" s="162">
        <f>SUM(BK178:BK185)</f>
        <v>0</v>
      </c>
    </row>
    <row r="178" spans="1:65" s="2" customFormat="1" ht="24.15" customHeight="1">
      <c r="A178" s="34"/>
      <c r="B178" s="165"/>
      <c r="C178" s="166" t="s">
        <v>395</v>
      </c>
      <c r="D178" s="166" t="s">
        <v>136</v>
      </c>
      <c r="E178" s="167" t="s">
        <v>205</v>
      </c>
      <c r="F178" s="168" t="s">
        <v>206</v>
      </c>
      <c r="G178" s="169" t="s">
        <v>176</v>
      </c>
      <c r="H178" s="170">
        <v>56.46</v>
      </c>
      <c r="I178" s="171"/>
      <c r="J178" s="172">
        <f>ROUND(I178*H178,2)</f>
        <v>0</v>
      </c>
      <c r="K178" s="168" t="s">
        <v>140</v>
      </c>
      <c r="L178" s="35"/>
      <c r="M178" s="173" t="s">
        <v>1</v>
      </c>
      <c r="N178" s="174" t="s">
        <v>39</v>
      </c>
      <c r="O178" s="73"/>
      <c r="P178" s="175">
        <f>O178*H178</f>
        <v>0</v>
      </c>
      <c r="Q178" s="175">
        <v>0</v>
      </c>
      <c r="R178" s="175">
        <f>Q178*H178</f>
        <v>0</v>
      </c>
      <c r="S178" s="175">
        <v>0</v>
      </c>
      <c r="T178" s="17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7" t="s">
        <v>185</v>
      </c>
      <c r="AT178" s="177" t="s">
        <v>136</v>
      </c>
      <c r="AU178" s="177" t="s">
        <v>84</v>
      </c>
      <c r="AY178" s="15" t="s">
        <v>133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5" t="s">
        <v>79</v>
      </c>
      <c r="BK178" s="178">
        <f>ROUND(I178*H178,2)</f>
        <v>0</v>
      </c>
      <c r="BL178" s="15" t="s">
        <v>185</v>
      </c>
      <c r="BM178" s="177" t="s">
        <v>525</v>
      </c>
    </row>
    <row r="179" spans="1:65" s="2" customFormat="1" ht="16.5" customHeight="1">
      <c r="A179" s="34"/>
      <c r="B179" s="165"/>
      <c r="C179" s="166" t="s">
        <v>399</v>
      </c>
      <c r="D179" s="166" t="s">
        <v>136</v>
      </c>
      <c r="E179" s="167" t="s">
        <v>526</v>
      </c>
      <c r="F179" s="168" t="s">
        <v>527</v>
      </c>
      <c r="G179" s="169" t="s">
        <v>176</v>
      </c>
      <c r="H179" s="170">
        <v>56.46</v>
      </c>
      <c r="I179" s="171"/>
      <c r="J179" s="172">
        <f>ROUND(I179*H179,2)</f>
        <v>0</v>
      </c>
      <c r="K179" s="168" t="s">
        <v>140</v>
      </c>
      <c r="L179" s="35"/>
      <c r="M179" s="173" t="s">
        <v>1</v>
      </c>
      <c r="N179" s="174" t="s">
        <v>39</v>
      </c>
      <c r="O179" s="73"/>
      <c r="P179" s="175">
        <f>O179*H179</f>
        <v>0</v>
      </c>
      <c r="Q179" s="175">
        <v>0.001</v>
      </c>
      <c r="R179" s="175">
        <f>Q179*H179</f>
        <v>0.05646</v>
      </c>
      <c r="S179" s="175">
        <v>0.00031</v>
      </c>
      <c r="T179" s="176">
        <f>S179*H179</f>
        <v>0.0175026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7" t="s">
        <v>185</v>
      </c>
      <c r="AT179" s="177" t="s">
        <v>136</v>
      </c>
      <c r="AU179" s="177" t="s">
        <v>84</v>
      </c>
      <c r="AY179" s="15" t="s">
        <v>133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5" t="s">
        <v>79</v>
      </c>
      <c r="BK179" s="178">
        <f>ROUND(I179*H179,2)</f>
        <v>0</v>
      </c>
      <c r="BL179" s="15" t="s">
        <v>185</v>
      </c>
      <c r="BM179" s="177" t="s">
        <v>528</v>
      </c>
    </row>
    <row r="180" spans="1:65" s="2" customFormat="1" ht="24.15" customHeight="1">
      <c r="A180" s="34"/>
      <c r="B180" s="165"/>
      <c r="C180" s="166" t="s">
        <v>403</v>
      </c>
      <c r="D180" s="166" t="s">
        <v>136</v>
      </c>
      <c r="E180" s="167" t="s">
        <v>209</v>
      </c>
      <c r="F180" s="168" t="s">
        <v>210</v>
      </c>
      <c r="G180" s="169" t="s">
        <v>211</v>
      </c>
      <c r="H180" s="170">
        <v>4.8</v>
      </c>
      <c r="I180" s="171"/>
      <c r="J180" s="172">
        <f>ROUND(I180*H180,2)</f>
        <v>0</v>
      </c>
      <c r="K180" s="168" t="s">
        <v>140</v>
      </c>
      <c r="L180" s="35"/>
      <c r="M180" s="173" t="s">
        <v>1</v>
      </c>
      <c r="N180" s="174" t="s">
        <v>39</v>
      </c>
      <c r="O180" s="73"/>
      <c r="P180" s="175">
        <f>O180*H180</f>
        <v>0</v>
      </c>
      <c r="Q180" s="175">
        <v>0</v>
      </c>
      <c r="R180" s="175">
        <f>Q180*H180</f>
        <v>0</v>
      </c>
      <c r="S180" s="175">
        <v>0</v>
      </c>
      <c r="T180" s="17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7" t="s">
        <v>185</v>
      </c>
      <c r="AT180" s="177" t="s">
        <v>136</v>
      </c>
      <c r="AU180" s="177" t="s">
        <v>84</v>
      </c>
      <c r="AY180" s="15" t="s">
        <v>133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15" t="s">
        <v>79</v>
      </c>
      <c r="BK180" s="178">
        <f>ROUND(I180*H180,2)</f>
        <v>0</v>
      </c>
      <c r="BL180" s="15" t="s">
        <v>185</v>
      </c>
      <c r="BM180" s="177" t="s">
        <v>529</v>
      </c>
    </row>
    <row r="181" spans="1:65" s="2" customFormat="1" ht="24.15" customHeight="1">
      <c r="A181" s="34"/>
      <c r="B181" s="165"/>
      <c r="C181" s="185" t="s">
        <v>405</v>
      </c>
      <c r="D181" s="185" t="s">
        <v>130</v>
      </c>
      <c r="E181" s="186" t="s">
        <v>213</v>
      </c>
      <c r="F181" s="187" t="s">
        <v>214</v>
      </c>
      <c r="G181" s="188" t="s">
        <v>211</v>
      </c>
      <c r="H181" s="189">
        <v>4.8</v>
      </c>
      <c r="I181" s="190"/>
      <c r="J181" s="191">
        <f>ROUND(I181*H181,2)</f>
        <v>0</v>
      </c>
      <c r="K181" s="187" t="s">
        <v>140</v>
      </c>
      <c r="L181" s="192"/>
      <c r="M181" s="193" t="s">
        <v>1</v>
      </c>
      <c r="N181" s="194" t="s">
        <v>39</v>
      </c>
      <c r="O181" s="73"/>
      <c r="P181" s="175">
        <f>O181*H181</f>
        <v>0</v>
      </c>
      <c r="Q181" s="175">
        <v>0</v>
      </c>
      <c r="R181" s="175">
        <f>Q181*H181</f>
        <v>0</v>
      </c>
      <c r="S181" s="175">
        <v>0</v>
      </c>
      <c r="T181" s="17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77" t="s">
        <v>215</v>
      </c>
      <c r="AT181" s="177" t="s">
        <v>130</v>
      </c>
      <c r="AU181" s="177" t="s">
        <v>84</v>
      </c>
      <c r="AY181" s="15" t="s">
        <v>133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5" t="s">
        <v>79</v>
      </c>
      <c r="BK181" s="178">
        <f>ROUND(I181*H181,2)</f>
        <v>0</v>
      </c>
      <c r="BL181" s="15" t="s">
        <v>185</v>
      </c>
      <c r="BM181" s="177" t="s">
        <v>530</v>
      </c>
    </row>
    <row r="182" spans="1:65" s="2" customFormat="1" ht="16.5" customHeight="1">
      <c r="A182" s="34"/>
      <c r="B182" s="165"/>
      <c r="C182" s="166" t="s">
        <v>407</v>
      </c>
      <c r="D182" s="166" t="s">
        <v>136</v>
      </c>
      <c r="E182" s="167" t="s">
        <v>218</v>
      </c>
      <c r="F182" s="168" t="s">
        <v>219</v>
      </c>
      <c r="G182" s="169" t="s">
        <v>176</v>
      </c>
      <c r="H182" s="170">
        <v>20.826</v>
      </c>
      <c r="I182" s="171"/>
      <c r="J182" s="172">
        <f>ROUND(I182*H182,2)</f>
        <v>0</v>
      </c>
      <c r="K182" s="168" t="s">
        <v>140</v>
      </c>
      <c r="L182" s="35"/>
      <c r="M182" s="173" t="s">
        <v>1</v>
      </c>
      <c r="N182" s="174" t="s">
        <v>39</v>
      </c>
      <c r="O182" s="73"/>
      <c r="P182" s="175">
        <f>O182*H182</f>
        <v>0</v>
      </c>
      <c r="Q182" s="175">
        <v>0</v>
      </c>
      <c r="R182" s="175">
        <f>Q182*H182</f>
        <v>0</v>
      </c>
      <c r="S182" s="175">
        <v>0</v>
      </c>
      <c r="T182" s="17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77" t="s">
        <v>185</v>
      </c>
      <c r="AT182" s="177" t="s">
        <v>136</v>
      </c>
      <c r="AU182" s="177" t="s">
        <v>84</v>
      </c>
      <c r="AY182" s="15" t="s">
        <v>133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5" t="s">
        <v>79</v>
      </c>
      <c r="BK182" s="178">
        <f>ROUND(I182*H182,2)</f>
        <v>0</v>
      </c>
      <c r="BL182" s="15" t="s">
        <v>185</v>
      </c>
      <c r="BM182" s="177" t="s">
        <v>531</v>
      </c>
    </row>
    <row r="183" spans="1:65" s="2" customFormat="1" ht="24.15" customHeight="1">
      <c r="A183" s="34"/>
      <c r="B183" s="165"/>
      <c r="C183" s="185" t="s">
        <v>409</v>
      </c>
      <c r="D183" s="185" t="s">
        <v>130</v>
      </c>
      <c r="E183" s="186" t="s">
        <v>222</v>
      </c>
      <c r="F183" s="187" t="s">
        <v>223</v>
      </c>
      <c r="G183" s="188" t="s">
        <v>184</v>
      </c>
      <c r="H183" s="189">
        <v>20.826</v>
      </c>
      <c r="I183" s="190"/>
      <c r="J183" s="191">
        <f>ROUND(I183*H183,2)</f>
        <v>0</v>
      </c>
      <c r="K183" s="187" t="s">
        <v>1</v>
      </c>
      <c r="L183" s="192"/>
      <c r="M183" s="193" t="s">
        <v>1</v>
      </c>
      <c r="N183" s="194" t="s">
        <v>39</v>
      </c>
      <c r="O183" s="73"/>
      <c r="P183" s="175">
        <f>O183*H183</f>
        <v>0</v>
      </c>
      <c r="Q183" s="175">
        <v>0</v>
      </c>
      <c r="R183" s="175">
        <f>Q183*H183</f>
        <v>0</v>
      </c>
      <c r="S183" s="175">
        <v>0</v>
      </c>
      <c r="T183" s="17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77" t="s">
        <v>215</v>
      </c>
      <c r="AT183" s="177" t="s">
        <v>130</v>
      </c>
      <c r="AU183" s="177" t="s">
        <v>84</v>
      </c>
      <c r="AY183" s="15" t="s">
        <v>133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5" t="s">
        <v>79</v>
      </c>
      <c r="BK183" s="178">
        <f>ROUND(I183*H183,2)</f>
        <v>0</v>
      </c>
      <c r="BL183" s="15" t="s">
        <v>185</v>
      </c>
      <c r="BM183" s="177" t="s">
        <v>532</v>
      </c>
    </row>
    <row r="184" spans="1:65" s="2" customFormat="1" ht="24.15" customHeight="1">
      <c r="A184" s="34"/>
      <c r="B184" s="165"/>
      <c r="C184" s="166" t="s">
        <v>411</v>
      </c>
      <c r="D184" s="166" t="s">
        <v>136</v>
      </c>
      <c r="E184" s="167" t="s">
        <v>533</v>
      </c>
      <c r="F184" s="168" t="s">
        <v>534</v>
      </c>
      <c r="G184" s="169" t="s">
        <v>176</v>
      </c>
      <c r="H184" s="170">
        <v>73.522</v>
      </c>
      <c r="I184" s="171"/>
      <c r="J184" s="172">
        <f>ROUND(I184*H184,2)</f>
        <v>0</v>
      </c>
      <c r="K184" s="168" t="s">
        <v>140</v>
      </c>
      <c r="L184" s="35"/>
      <c r="M184" s="173" t="s">
        <v>1</v>
      </c>
      <c r="N184" s="174" t="s">
        <v>39</v>
      </c>
      <c r="O184" s="73"/>
      <c r="P184" s="175">
        <f>O184*H184</f>
        <v>0</v>
      </c>
      <c r="Q184" s="175">
        <v>0.0002</v>
      </c>
      <c r="R184" s="175">
        <f>Q184*H184</f>
        <v>0.014704400000000001</v>
      </c>
      <c r="S184" s="175">
        <v>0</v>
      </c>
      <c r="T184" s="17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7" t="s">
        <v>185</v>
      </c>
      <c r="AT184" s="177" t="s">
        <v>136</v>
      </c>
      <c r="AU184" s="177" t="s">
        <v>84</v>
      </c>
      <c r="AY184" s="15" t="s">
        <v>133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5" t="s">
        <v>79</v>
      </c>
      <c r="BK184" s="178">
        <f>ROUND(I184*H184,2)</f>
        <v>0</v>
      </c>
      <c r="BL184" s="15" t="s">
        <v>185</v>
      </c>
      <c r="BM184" s="177" t="s">
        <v>535</v>
      </c>
    </row>
    <row r="185" spans="1:65" s="2" customFormat="1" ht="33" customHeight="1">
      <c r="A185" s="34"/>
      <c r="B185" s="165"/>
      <c r="C185" s="166" t="s">
        <v>413</v>
      </c>
      <c r="D185" s="166" t="s">
        <v>136</v>
      </c>
      <c r="E185" s="167" t="s">
        <v>226</v>
      </c>
      <c r="F185" s="168" t="s">
        <v>227</v>
      </c>
      <c r="G185" s="169" t="s">
        <v>176</v>
      </c>
      <c r="H185" s="170">
        <v>73.522</v>
      </c>
      <c r="I185" s="171"/>
      <c r="J185" s="172">
        <f>ROUND(I185*H185,2)</f>
        <v>0</v>
      </c>
      <c r="K185" s="168" t="s">
        <v>140</v>
      </c>
      <c r="L185" s="35"/>
      <c r="M185" s="173" t="s">
        <v>1</v>
      </c>
      <c r="N185" s="174" t="s">
        <v>39</v>
      </c>
      <c r="O185" s="73"/>
      <c r="P185" s="175">
        <f>O185*H185</f>
        <v>0</v>
      </c>
      <c r="Q185" s="175">
        <v>0.00026</v>
      </c>
      <c r="R185" s="175">
        <f>Q185*H185</f>
        <v>0.01911572</v>
      </c>
      <c r="S185" s="175">
        <v>0</v>
      </c>
      <c r="T185" s="17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7" t="s">
        <v>185</v>
      </c>
      <c r="AT185" s="177" t="s">
        <v>136</v>
      </c>
      <c r="AU185" s="177" t="s">
        <v>84</v>
      </c>
      <c r="AY185" s="15" t="s">
        <v>133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15" t="s">
        <v>79</v>
      </c>
      <c r="BK185" s="178">
        <f>ROUND(I185*H185,2)</f>
        <v>0</v>
      </c>
      <c r="BL185" s="15" t="s">
        <v>185</v>
      </c>
      <c r="BM185" s="177" t="s">
        <v>536</v>
      </c>
    </row>
    <row r="186" spans="1:63" s="12" customFormat="1" ht="25.9" customHeight="1">
      <c r="A186" s="12"/>
      <c r="B186" s="152"/>
      <c r="C186" s="12"/>
      <c r="D186" s="153" t="s">
        <v>73</v>
      </c>
      <c r="E186" s="154" t="s">
        <v>130</v>
      </c>
      <c r="F186" s="154" t="s">
        <v>131</v>
      </c>
      <c r="G186" s="12"/>
      <c r="H186" s="12"/>
      <c r="I186" s="155"/>
      <c r="J186" s="156">
        <f>BK186</f>
        <v>0</v>
      </c>
      <c r="K186" s="12"/>
      <c r="L186" s="152"/>
      <c r="M186" s="157"/>
      <c r="N186" s="158"/>
      <c r="O186" s="158"/>
      <c r="P186" s="159">
        <f>P187</f>
        <v>0</v>
      </c>
      <c r="Q186" s="158"/>
      <c r="R186" s="159">
        <f>R187</f>
        <v>0</v>
      </c>
      <c r="S186" s="158"/>
      <c r="T186" s="160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53" t="s">
        <v>132</v>
      </c>
      <c r="AT186" s="161" t="s">
        <v>73</v>
      </c>
      <c r="AU186" s="161" t="s">
        <v>74</v>
      </c>
      <c r="AY186" s="153" t="s">
        <v>133</v>
      </c>
      <c r="BK186" s="162">
        <f>BK187</f>
        <v>0</v>
      </c>
    </row>
    <row r="187" spans="1:63" s="12" customFormat="1" ht="22.8" customHeight="1">
      <c r="A187" s="12"/>
      <c r="B187" s="152"/>
      <c r="C187" s="12"/>
      <c r="D187" s="153" t="s">
        <v>73</v>
      </c>
      <c r="E187" s="163" t="s">
        <v>229</v>
      </c>
      <c r="F187" s="163" t="s">
        <v>230</v>
      </c>
      <c r="G187" s="12"/>
      <c r="H187" s="12"/>
      <c r="I187" s="155"/>
      <c r="J187" s="164">
        <f>BK187</f>
        <v>0</v>
      </c>
      <c r="K187" s="12"/>
      <c r="L187" s="152"/>
      <c r="M187" s="157"/>
      <c r="N187" s="158"/>
      <c r="O187" s="158"/>
      <c r="P187" s="159">
        <f>SUM(P188:P193)</f>
        <v>0</v>
      </c>
      <c r="Q187" s="158"/>
      <c r="R187" s="159">
        <f>SUM(R188:R193)</f>
        <v>0</v>
      </c>
      <c r="S187" s="158"/>
      <c r="T187" s="160">
        <f>SUM(T188:T193)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53" t="s">
        <v>132</v>
      </c>
      <c r="AT187" s="161" t="s">
        <v>73</v>
      </c>
      <c r="AU187" s="161" t="s">
        <v>79</v>
      </c>
      <c r="AY187" s="153" t="s">
        <v>133</v>
      </c>
      <c r="BK187" s="162">
        <f>SUM(BK188:BK193)</f>
        <v>0</v>
      </c>
    </row>
    <row r="188" spans="1:65" s="2" customFormat="1" ht="16.5" customHeight="1">
      <c r="A188" s="34"/>
      <c r="B188" s="165"/>
      <c r="C188" s="166" t="s">
        <v>417</v>
      </c>
      <c r="D188" s="166" t="s">
        <v>136</v>
      </c>
      <c r="E188" s="167" t="s">
        <v>232</v>
      </c>
      <c r="F188" s="168" t="s">
        <v>233</v>
      </c>
      <c r="G188" s="169" t="s">
        <v>139</v>
      </c>
      <c r="H188" s="170">
        <v>1</v>
      </c>
      <c r="I188" s="171"/>
      <c r="J188" s="172">
        <f>ROUND(I188*H188,2)</f>
        <v>0</v>
      </c>
      <c r="K188" s="168" t="s">
        <v>140</v>
      </c>
      <c r="L188" s="35"/>
      <c r="M188" s="173" t="s">
        <v>1</v>
      </c>
      <c r="N188" s="174" t="s">
        <v>39</v>
      </c>
      <c r="O188" s="73"/>
      <c r="P188" s="175">
        <f>O188*H188</f>
        <v>0</v>
      </c>
      <c r="Q188" s="175">
        <v>0</v>
      </c>
      <c r="R188" s="175">
        <f>Q188*H188</f>
        <v>0</v>
      </c>
      <c r="S188" s="175">
        <v>0</v>
      </c>
      <c r="T188" s="17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77" t="s">
        <v>141</v>
      </c>
      <c r="AT188" s="177" t="s">
        <v>136</v>
      </c>
      <c r="AU188" s="177" t="s">
        <v>84</v>
      </c>
      <c r="AY188" s="15" t="s">
        <v>133</v>
      </c>
      <c r="BE188" s="178">
        <f>IF(N188="základní",J188,0)</f>
        <v>0</v>
      </c>
      <c r="BF188" s="178">
        <f>IF(N188="snížená",J188,0)</f>
        <v>0</v>
      </c>
      <c r="BG188" s="178">
        <f>IF(N188="zákl. přenesená",J188,0)</f>
        <v>0</v>
      </c>
      <c r="BH188" s="178">
        <f>IF(N188="sníž. přenesená",J188,0)</f>
        <v>0</v>
      </c>
      <c r="BI188" s="178">
        <f>IF(N188="nulová",J188,0)</f>
        <v>0</v>
      </c>
      <c r="BJ188" s="15" t="s">
        <v>79</v>
      </c>
      <c r="BK188" s="178">
        <f>ROUND(I188*H188,2)</f>
        <v>0</v>
      </c>
      <c r="BL188" s="15" t="s">
        <v>141</v>
      </c>
      <c r="BM188" s="177" t="s">
        <v>537</v>
      </c>
    </row>
    <row r="189" spans="1:65" s="2" customFormat="1" ht="24.15" customHeight="1">
      <c r="A189" s="34"/>
      <c r="B189" s="165"/>
      <c r="C189" s="166" t="s">
        <v>419</v>
      </c>
      <c r="D189" s="166" t="s">
        <v>136</v>
      </c>
      <c r="E189" s="167" t="s">
        <v>538</v>
      </c>
      <c r="F189" s="168" t="s">
        <v>539</v>
      </c>
      <c r="G189" s="169" t="s">
        <v>139</v>
      </c>
      <c r="H189" s="170">
        <v>1</v>
      </c>
      <c r="I189" s="171"/>
      <c r="J189" s="172">
        <f>ROUND(I189*H189,2)</f>
        <v>0</v>
      </c>
      <c r="K189" s="168" t="s">
        <v>140</v>
      </c>
      <c r="L189" s="35"/>
      <c r="M189" s="173" t="s">
        <v>1</v>
      </c>
      <c r="N189" s="174" t="s">
        <v>39</v>
      </c>
      <c r="O189" s="73"/>
      <c r="P189" s="175">
        <f>O189*H189</f>
        <v>0</v>
      </c>
      <c r="Q189" s="175">
        <v>0</v>
      </c>
      <c r="R189" s="175">
        <f>Q189*H189</f>
        <v>0</v>
      </c>
      <c r="S189" s="175">
        <v>0</v>
      </c>
      <c r="T189" s="17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77" t="s">
        <v>141</v>
      </c>
      <c r="AT189" s="177" t="s">
        <v>136</v>
      </c>
      <c r="AU189" s="177" t="s">
        <v>84</v>
      </c>
      <c r="AY189" s="15" t="s">
        <v>133</v>
      </c>
      <c r="BE189" s="178">
        <f>IF(N189="základní",J189,0)</f>
        <v>0</v>
      </c>
      <c r="BF189" s="178">
        <f>IF(N189="snížená",J189,0)</f>
        <v>0</v>
      </c>
      <c r="BG189" s="178">
        <f>IF(N189="zákl. přenesená",J189,0)</f>
        <v>0</v>
      </c>
      <c r="BH189" s="178">
        <f>IF(N189="sníž. přenesená",J189,0)</f>
        <v>0</v>
      </c>
      <c r="BI189" s="178">
        <f>IF(N189="nulová",J189,0)</f>
        <v>0</v>
      </c>
      <c r="BJ189" s="15" t="s">
        <v>79</v>
      </c>
      <c r="BK189" s="178">
        <f>ROUND(I189*H189,2)</f>
        <v>0</v>
      </c>
      <c r="BL189" s="15" t="s">
        <v>141</v>
      </c>
      <c r="BM189" s="177" t="s">
        <v>540</v>
      </c>
    </row>
    <row r="190" spans="1:65" s="2" customFormat="1" ht="16.5" customHeight="1">
      <c r="A190" s="34"/>
      <c r="B190" s="165"/>
      <c r="C190" s="166" t="s">
        <v>421</v>
      </c>
      <c r="D190" s="166" t="s">
        <v>136</v>
      </c>
      <c r="E190" s="167" t="s">
        <v>236</v>
      </c>
      <c r="F190" s="168" t="s">
        <v>237</v>
      </c>
      <c r="G190" s="169" t="s">
        <v>139</v>
      </c>
      <c r="H190" s="170">
        <v>1</v>
      </c>
      <c r="I190" s="171"/>
      <c r="J190" s="172">
        <f>ROUND(I190*H190,2)</f>
        <v>0</v>
      </c>
      <c r="K190" s="168" t="s">
        <v>1</v>
      </c>
      <c r="L190" s="35"/>
      <c r="M190" s="173" t="s">
        <v>1</v>
      </c>
      <c r="N190" s="174" t="s">
        <v>39</v>
      </c>
      <c r="O190" s="73"/>
      <c r="P190" s="175">
        <f>O190*H190</f>
        <v>0</v>
      </c>
      <c r="Q190" s="175">
        <v>0</v>
      </c>
      <c r="R190" s="175">
        <f>Q190*H190</f>
        <v>0</v>
      </c>
      <c r="S190" s="175">
        <v>0</v>
      </c>
      <c r="T190" s="17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7" t="s">
        <v>141</v>
      </c>
      <c r="AT190" s="177" t="s">
        <v>136</v>
      </c>
      <c r="AU190" s="177" t="s">
        <v>84</v>
      </c>
      <c r="AY190" s="15" t="s">
        <v>133</v>
      </c>
      <c r="BE190" s="178">
        <f>IF(N190="základní",J190,0)</f>
        <v>0</v>
      </c>
      <c r="BF190" s="178">
        <f>IF(N190="snížená",J190,0)</f>
        <v>0</v>
      </c>
      <c r="BG190" s="178">
        <f>IF(N190="zákl. přenesená",J190,0)</f>
        <v>0</v>
      </c>
      <c r="BH190" s="178">
        <f>IF(N190="sníž. přenesená",J190,0)</f>
        <v>0</v>
      </c>
      <c r="BI190" s="178">
        <f>IF(N190="nulová",J190,0)</f>
        <v>0</v>
      </c>
      <c r="BJ190" s="15" t="s">
        <v>79</v>
      </c>
      <c r="BK190" s="178">
        <f>ROUND(I190*H190,2)</f>
        <v>0</v>
      </c>
      <c r="BL190" s="15" t="s">
        <v>141</v>
      </c>
      <c r="BM190" s="177" t="s">
        <v>541</v>
      </c>
    </row>
    <row r="191" spans="1:65" s="2" customFormat="1" ht="16.5" customHeight="1">
      <c r="A191" s="34"/>
      <c r="B191" s="165"/>
      <c r="C191" s="166" t="s">
        <v>423</v>
      </c>
      <c r="D191" s="166" t="s">
        <v>136</v>
      </c>
      <c r="E191" s="167" t="s">
        <v>239</v>
      </c>
      <c r="F191" s="168" t="s">
        <v>240</v>
      </c>
      <c r="G191" s="169" t="s">
        <v>184</v>
      </c>
      <c r="H191" s="170">
        <v>6</v>
      </c>
      <c r="I191" s="171"/>
      <c r="J191" s="172">
        <f>ROUND(I191*H191,2)</f>
        <v>0</v>
      </c>
      <c r="K191" s="168" t="s">
        <v>140</v>
      </c>
      <c r="L191" s="35"/>
      <c r="M191" s="173" t="s">
        <v>1</v>
      </c>
      <c r="N191" s="174" t="s">
        <v>39</v>
      </c>
      <c r="O191" s="73"/>
      <c r="P191" s="175">
        <f>O191*H191</f>
        <v>0</v>
      </c>
      <c r="Q191" s="175">
        <v>0</v>
      </c>
      <c r="R191" s="175">
        <f>Q191*H191</f>
        <v>0</v>
      </c>
      <c r="S191" s="175">
        <v>0</v>
      </c>
      <c r="T191" s="17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77" t="s">
        <v>141</v>
      </c>
      <c r="AT191" s="177" t="s">
        <v>136</v>
      </c>
      <c r="AU191" s="177" t="s">
        <v>84</v>
      </c>
      <c r="AY191" s="15" t="s">
        <v>133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5" t="s">
        <v>79</v>
      </c>
      <c r="BK191" s="178">
        <f>ROUND(I191*H191,2)</f>
        <v>0</v>
      </c>
      <c r="BL191" s="15" t="s">
        <v>141</v>
      </c>
      <c r="BM191" s="177" t="s">
        <v>542</v>
      </c>
    </row>
    <row r="192" spans="1:65" s="2" customFormat="1" ht="16.5" customHeight="1">
      <c r="A192" s="34"/>
      <c r="B192" s="165"/>
      <c r="C192" s="185" t="s">
        <v>425</v>
      </c>
      <c r="D192" s="185" t="s">
        <v>130</v>
      </c>
      <c r="E192" s="186" t="s">
        <v>242</v>
      </c>
      <c r="F192" s="187" t="s">
        <v>243</v>
      </c>
      <c r="G192" s="188" t="s">
        <v>184</v>
      </c>
      <c r="H192" s="189">
        <v>6</v>
      </c>
      <c r="I192" s="190"/>
      <c r="J192" s="191">
        <f>ROUND(I192*H192,2)</f>
        <v>0</v>
      </c>
      <c r="K192" s="187" t="s">
        <v>1</v>
      </c>
      <c r="L192" s="192"/>
      <c r="M192" s="193" t="s">
        <v>1</v>
      </c>
      <c r="N192" s="194" t="s">
        <v>39</v>
      </c>
      <c r="O192" s="73"/>
      <c r="P192" s="175">
        <f>O192*H192</f>
        <v>0</v>
      </c>
      <c r="Q192" s="175">
        <v>0</v>
      </c>
      <c r="R192" s="175">
        <f>Q192*H192</f>
        <v>0</v>
      </c>
      <c r="S192" s="175">
        <v>0</v>
      </c>
      <c r="T192" s="17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77" t="s">
        <v>244</v>
      </c>
      <c r="AT192" s="177" t="s">
        <v>130</v>
      </c>
      <c r="AU192" s="177" t="s">
        <v>84</v>
      </c>
      <c r="AY192" s="15" t="s">
        <v>133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15" t="s">
        <v>79</v>
      </c>
      <c r="BK192" s="178">
        <f>ROUND(I192*H192,2)</f>
        <v>0</v>
      </c>
      <c r="BL192" s="15" t="s">
        <v>244</v>
      </c>
      <c r="BM192" s="177" t="s">
        <v>543</v>
      </c>
    </row>
    <row r="193" spans="1:65" s="2" customFormat="1" ht="16.5" customHeight="1">
      <c r="A193" s="34"/>
      <c r="B193" s="165"/>
      <c r="C193" s="166" t="s">
        <v>427</v>
      </c>
      <c r="D193" s="166" t="s">
        <v>136</v>
      </c>
      <c r="E193" s="167" t="s">
        <v>247</v>
      </c>
      <c r="F193" s="168" t="s">
        <v>248</v>
      </c>
      <c r="G193" s="169" t="s">
        <v>184</v>
      </c>
      <c r="H193" s="170">
        <v>4</v>
      </c>
      <c r="I193" s="171"/>
      <c r="J193" s="172">
        <f>ROUND(I193*H193,2)</f>
        <v>0</v>
      </c>
      <c r="K193" s="168" t="s">
        <v>140</v>
      </c>
      <c r="L193" s="35"/>
      <c r="M193" s="179" t="s">
        <v>1</v>
      </c>
      <c r="N193" s="180" t="s">
        <v>39</v>
      </c>
      <c r="O193" s="181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77" t="s">
        <v>141</v>
      </c>
      <c r="AT193" s="177" t="s">
        <v>136</v>
      </c>
      <c r="AU193" s="177" t="s">
        <v>84</v>
      </c>
      <c r="AY193" s="15" t="s">
        <v>133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5" t="s">
        <v>79</v>
      </c>
      <c r="BK193" s="178">
        <f>ROUND(I193*H193,2)</f>
        <v>0</v>
      </c>
      <c r="BL193" s="15" t="s">
        <v>141</v>
      </c>
      <c r="BM193" s="177" t="s">
        <v>544</v>
      </c>
    </row>
    <row r="194" spans="1:31" s="2" customFormat="1" ht="6.95" customHeight="1">
      <c r="A194" s="34"/>
      <c r="B194" s="56"/>
      <c r="C194" s="57"/>
      <c r="D194" s="57"/>
      <c r="E194" s="57"/>
      <c r="F194" s="57"/>
      <c r="G194" s="57"/>
      <c r="H194" s="57"/>
      <c r="I194" s="57"/>
      <c r="J194" s="57"/>
      <c r="K194" s="57"/>
      <c r="L194" s="35"/>
      <c r="M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</sheetData>
  <autoFilter ref="C128:K193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93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106</v>
      </c>
      <c r="L4" s="18"/>
      <c r="M4" s="115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8" t="s">
        <v>16</v>
      </c>
      <c r="L6" s="18"/>
    </row>
    <row r="7" spans="2:12" s="1" customFormat="1" ht="16.5" customHeight="1" hidden="1">
      <c r="B7" s="18"/>
      <c r="E7" s="184" t="str">
        <f>'Rekapitulace zakázky'!K6</f>
        <v>HNsP - autodoprava</v>
      </c>
      <c r="F7" s="28"/>
      <c r="G7" s="28"/>
      <c r="H7" s="28"/>
      <c r="L7" s="18"/>
    </row>
    <row r="8" spans="1:31" s="2" customFormat="1" ht="12" customHeight="1" hidden="1">
      <c r="A8" s="34"/>
      <c r="B8" s="35"/>
      <c r="C8" s="34"/>
      <c r="D8" s="28" t="s">
        <v>161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5"/>
      <c r="C9" s="34"/>
      <c r="D9" s="34"/>
      <c r="E9" s="63" t="s">
        <v>545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zakázky'!AN8</f>
        <v>28. 10. 2023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zakázky'!AN10="","",'Rekapitulace zakázky'!AN10)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5"/>
      <c r="C15" s="34"/>
      <c r="D15" s="34"/>
      <c r="E15" s="23" t="str">
        <f>IF('Rekapitulace zakázky'!E11="","",'Rekapitulace zakázky'!E11)</f>
        <v xml:space="preserve"> </v>
      </c>
      <c r="F15" s="34"/>
      <c r="G15" s="34"/>
      <c r="H15" s="34"/>
      <c r="I15" s="28" t="s">
        <v>27</v>
      </c>
      <c r="J15" s="23" t="str">
        <f>IF('Rekapitulace zakázky'!AN11="","",'Rekapitulace zakázky'!AN11)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5"/>
      <c r="C17" s="34"/>
      <c r="D17" s="28" t="s">
        <v>28</v>
      </c>
      <c r="E17" s="34"/>
      <c r="F17" s="34"/>
      <c r="G17" s="34"/>
      <c r="H17" s="34"/>
      <c r="I17" s="28" t="s">
        <v>25</v>
      </c>
      <c r="J17" s="29" t="str">
        <f>'Rekapitulace zakázky'!AN13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5"/>
      <c r="C18" s="34"/>
      <c r="D18" s="34"/>
      <c r="E18" s="29" t="str">
        <f>'Rekapitulace zakázky'!E14</f>
        <v>Vyplň údaj</v>
      </c>
      <c r="F18" s="23"/>
      <c r="G18" s="23"/>
      <c r="H18" s="23"/>
      <c r="I18" s="28" t="s">
        <v>27</v>
      </c>
      <c r="J18" s="29" t="str">
        <f>'Rekapitulace zakázky'!AN14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25</v>
      </c>
      <c r="J20" s="23" t="str">
        <f>IF('Rekapitulace zakázky'!AN16="","",'Rekapitulace zakázky'!AN16)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5"/>
      <c r="C21" s="34"/>
      <c r="D21" s="34"/>
      <c r="E21" s="23" t="str">
        <f>IF('Rekapitulace zakázky'!E17="","",'Rekapitulace zakázky'!E17)</f>
        <v xml:space="preserve"> </v>
      </c>
      <c r="F21" s="34"/>
      <c r="G21" s="34"/>
      <c r="H21" s="34"/>
      <c r="I21" s="28" t="s">
        <v>27</v>
      </c>
      <c r="J21" s="23" t="str">
        <f>IF('Rekapitulace zakázky'!AN17="","",'Rekapitulace zakázky'!AN17)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zakázky'!AN19="","",'Rekapitulace zakázky'!AN19)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5"/>
      <c r="C24" s="34"/>
      <c r="D24" s="34"/>
      <c r="E24" s="23" t="str">
        <f>IF('Rekapitulace zakázky'!E20="","",'Rekapitulace zakázky'!E20)</f>
        <v xml:space="preserve"> </v>
      </c>
      <c r="F24" s="34"/>
      <c r="G24" s="34"/>
      <c r="H24" s="34"/>
      <c r="I24" s="28" t="s">
        <v>27</v>
      </c>
      <c r="J24" s="23" t="str">
        <f>IF('Rekapitulace zakázky'!AN20="","",'Rekapitulace zakázky'!AN20)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6"/>
      <c r="B27" s="117"/>
      <c r="C27" s="116"/>
      <c r="D27" s="116"/>
      <c r="E27" s="32" t="s">
        <v>1</v>
      </c>
      <c r="F27" s="32"/>
      <c r="G27" s="32"/>
      <c r="H27" s="3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35"/>
      <c r="C30" s="34"/>
      <c r="D30" s="119" t="s">
        <v>34</v>
      </c>
      <c r="E30" s="34"/>
      <c r="F30" s="34"/>
      <c r="G30" s="34"/>
      <c r="H30" s="34"/>
      <c r="I30" s="34"/>
      <c r="J30" s="92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120" t="s">
        <v>38</v>
      </c>
      <c r="E33" s="28" t="s">
        <v>39</v>
      </c>
      <c r="F33" s="121">
        <f>ROUND((SUM(BE124:BE152)),2)</f>
        <v>0</v>
      </c>
      <c r="G33" s="34"/>
      <c r="H33" s="34"/>
      <c r="I33" s="122">
        <v>0.21</v>
      </c>
      <c r="J33" s="121">
        <f>ROUND(((SUM(BE124:BE152))*I33),2)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40</v>
      </c>
      <c r="F34" s="121">
        <f>ROUND((SUM(BF124:BF152)),2)</f>
        <v>0</v>
      </c>
      <c r="G34" s="34"/>
      <c r="H34" s="34"/>
      <c r="I34" s="122">
        <v>0.15</v>
      </c>
      <c r="J34" s="121">
        <f>ROUND(((SUM(BF124:BF152))*I34),2)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41</v>
      </c>
      <c r="F35" s="121">
        <f>ROUND((SUM(BG124:BG152)),2)</f>
        <v>0</v>
      </c>
      <c r="G35" s="34"/>
      <c r="H35" s="34"/>
      <c r="I35" s="122">
        <v>0.21</v>
      </c>
      <c r="J35" s="12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42</v>
      </c>
      <c r="F36" s="121">
        <f>ROUND((SUM(BH124:BH152)),2)</f>
        <v>0</v>
      </c>
      <c r="G36" s="34"/>
      <c r="H36" s="34"/>
      <c r="I36" s="122">
        <v>0.15</v>
      </c>
      <c r="J36" s="12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43</v>
      </c>
      <c r="F37" s="121">
        <f>ROUND((SUM(BI124:BI152)),2)</f>
        <v>0</v>
      </c>
      <c r="G37" s="34"/>
      <c r="H37" s="34"/>
      <c r="I37" s="122">
        <v>0</v>
      </c>
      <c r="J37" s="12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35"/>
      <c r="C39" s="123"/>
      <c r="D39" s="124" t="s">
        <v>44</v>
      </c>
      <c r="E39" s="77"/>
      <c r="F39" s="77"/>
      <c r="G39" s="125" t="s">
        <v>45</v>
      </c>
      <c r="H39" s="126" t="s">
        <v>46</v>
      </c>
      <c r="I39" s="77"/>
      <c r="J39" s="127">
        <f>SUM(J30:J37)</f>
        <v>0</v>
      </c>
      <c r="K39" s="12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 hidden="1">
      <c r="B41" s="18"/>
      <c r="L41" s="18"/>
    </row>
    <row r="42" spans="2:12" s="1" customFormat="1" ht="14.4" customHeight="1" hidden="1">
      <c r="B42" s="18"/>
      <c r="L42" s="18"/>
    </row>
    <row r="43" spans="2:12" s="1" customFormat="1" ht="14.4" customHeight="1" hidden="1">
      <c r="B43" s="18"/>
      <c r="L43" s="18"/>
    </row>
    <row r="44" spans="2:12" s="1" customFormat="1" ht="14.4" customHeight="1" hidden="1">
      <c r="B44" s="18"/>
      <c r="L44" s="18"/>
    </row>
    <row r="45" spans="2:12" s="1" customFormat="1" ht="14.4" customHeight="1" hidden="1">
      <c r="B45" s="18"/>
      <c r="L45" s="18"/>
    </row>
    <row r="46" spans="2:12" s="1" customFormat="1" ht="14.4" customHeight="1" hidden="1">
      <c r="B46" s="18"/>
      <c r="L46" s="18"/>
    </row>
    <row r="47" spans="2:12" s="1" customFormat="1" ht="14.4" customHeight="1" hidden="1">
      <c r="B47" s="18"/>
      <c r="L47" s="18"/>
    </row>
    <row r="48" spans="2:12" s="1" customFormat="1" ht="14.4" customHeight="1" hidden="1">
      <c r="B48" s="18"/>
      <c r="L48" s="18"/>
    </row>
    <row r="49" spans="2:12" s="1" customFormat="1" ht="14.4" customHeight="1" hidden="1">
      <c r="B49" s="18"/>
      <c r="L49" s="18"/>
    </row>
    <row r="50" spans="2:12" s="2" customFormat="1" ht="14.4" customHeight="1" hidden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1:31" s="2" customFormat="1" ht="12" hidden="1">
      <c r="A61" s="34"/>
      <c r="B61" s="35"/>
      <c r="C61" s="34"/>
      <c r="D61" s="54" t="s">
        <v>49</v>
      </c>
      <c r="E61" s="37"/>
      <c r="F61" s="129" t="s">
        <v>50</v>
      </c>
      <c r="G61" s="54" t="s">
        <v>49</v>
      </c>
      <c r="H61" s="37"/>
      <c r="I61" s="37"/>
      <c r="J61" s="130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1:31" s="2" customFormat="1" ht="12" hidden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1:31" s="2" customFormat="1" ht="12" hidden="1">
      <c r="A76" s="34"/>
      <c r="B76" s="35"/>
      <c r="C76" s="34"/>
      <c r="D76" s="54" t="s">
        <v>49</v>
      </c>
      <c r="E76" s="37"/>
      <c r="F76" s="129" t="s">
        <v>50</v>
      </c>
      <c r="G76" s="54" t="s">
        <v>49</v>
      </c>
      <c r="H76" s="37"/>
      <c r="I76" s="37"/>
      <c r="J76" s="130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107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84" t="str">
        <f>E7</f>
        <v>HNsP - autodoprava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161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29-10-2023-4 - Denní místnost záchranáře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>Bílina</v>
      </c>
      <c r="G89" s="34"/>
      <c r="H89" s="34"/>
      <c r="I89" s="28" t="s">
        <v>22</v>
      </c>
      <c r="J89" s="65" t="str">
        <f>IF(J12="","",J12)</f>
        <v>28. 10. 2023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30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28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1" t="s">
        <v>108</v>
      </c>
      <c r="D94" s="123"/>
      <c r="E94" s="123"/>
      <c r="F94" s="123"/>
      <c r="G94" s="123"/>
      <c r="H94" s="123"/>
      <c r="I94" s="123"/>
      <c r="J94" s="132" t="s">
        <v>109</v>
      </c>
      <c r="K94" s="12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3" t="s">
        <v>110</v>
      </c>
      <c r="D96" s="34"/>
      <c r="E96" s="34"/>
      <c r="F96" s="34"/>
      <c r="G96" s="34"/>
      <c r="H96" s="34"/>
      <c r="I96" s="34"/>
      <c r="J96" s="92">
        <f>J124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111</v>
      </c>
    </row>
    <row r="97" spans="1:31" s="9" customFormat="1" ht="24.95" customHeight="1">
      <c r="A97" s="9"/>
      <c r="B97" s="134"/>
      <c r="C97" s="9"/>
      <c r="D97" s="135" t="s">
        <v>163</v>
      </c>
      <c r="E97" s="136"/>
      <c r="F97" s="136"/>
      <c r="G97" s="136"/>
      <c r="H97" s="136"/>
      <c r="I97" s="136"/>
      <c r="J97" s="137">
        <f>J125</f>
        <v>0</v>
      </c>
      <c r="K97" s="9"/>
      <c r="L97" s="13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8"/>
      <c r="C98" s="10"/>
      <c r="D98" s="139" t="s">
        <v>164</v>
      </c>
      <c r="E98" s="140"/>
      <c r="F98" s="140"/>
      <c r="G98" s="140"/>
      <c r="H98" s="140"/>
      <c r="I98" s="140"/>
      <c r="J98" s="141">
        <f>J126</f>
        <v>0</v>
      </c>
      <c r="K98" s="10"/>
      <c r="L98" s="13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34"/>
      <c r="C99" s="9"/>
      <c r="D99" s="135" t="s">
        <v>165</v>
      </c>
      <c r="E99" s="136"/>
      <c r="F99" s="136"/>
      <c r="G99" s="136"/>
      <c r="H99" s="136"/>
      <c r="I99" s="136"/>
      <c r="J99" s="137">
        <f>J128</f>
        <v>0</v>
      </c>
      <c r="K99" s="9"/>
      <c r="L99" s="13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38"/>
      <c r="C100" s="10"/>
      <c r="D100" s="139" t="s">
        <v>166</v>
      </c>
      <c r="E100" s="140"/>
      <c r="F100" s="140"/>
      <c r="G100" s="140"/>
      <c r="H100" s="140"/>
      <c r="I100" s="140"/>
      <c r="J100" s="141">
        <f>J129</f>
        <v>0</v>
      </c>
      <c r="K100" s="10"/>
      <c r="L100" s="13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8"/>
      <c r="C101" s="10"/>
      <c r="D101" s="139" t="s">
        <v>167</v>
      </c>
      <c r="E101" s="140"/>
      <c r="F101" s="140"/>
      <c r="G101" s="140"/>
      <c r="H101" s="140"/>
      <c r="I101" s="140"/>
      <c r="J101" s="141">
        <f>J133</f>
        <v>0</v>
      </c>
      <c r="K101" s="10"/>
      <c r="L101" s="13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38"/>
      <c r="C102" s="10"/>
      <c r="D102" s="139" t="s">
        <v>168</v>
      </c>
      <c r="E102" s="140"/>
      <c r="F102" s="140"/>
      <c r="G102" s="140"/>
      <c r="H102" s="140"/>
      <c r="I102" s="140"/>
      <c r="J102" s="141">
        <f>J138</f>
        <v>0</v>
      </c>
      <c r="K102" s="10"/>
      <c r="L102" s="13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34"/>
      <c r="C103" s="9"/>
      <c r="D103" s="135" t="s">
        <v>112</v>
      </c>
      <c r="E103" s="136"/>
      <c r="F103" s="136"/>
      <c r="G103" s="136"/>
      <c r="H103" s="136"/>
      <c r="I103" s="136"/>
      <c r="J103" s="137">
        <f>J146</f>
        <v>0</v>
      </c>
      <c r="K103" s="9"/>
      <c r="L103" s="13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38"/>
      <c r="C104" s="10"/>
      <c r="D104" s="139" t="s">
        <v>169</v>
      </c>
      <c r="E104" s="140"/>
      <c r="F104" s="140"/>
      <c r="G104" s="140"/>
      <c r="H104" s="140"/>
      <c r="I104" s="140"/>
      <c r="J104" s="141">
        <f>J147</f>
        <v>0</v>
      </c>
      <c r="K104" s="10"/>
      <c r="L104" s="13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19" t="s">
        <v>117</v>
      </c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8" t="s">
        <v>16</v>
      </c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4"/>
      <c r="D114" s="34"/>
      <c r="E114" s="184" t="str">
        <f>E7</f>
        <v>HNsP - autodoprava</v>
      </c>
      <c r="F114" s="28"/>
      <c r="G114" s="28"/>
      <c r="H114" s="28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8" t="s">
        <v>161</v>
      </c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4"/>
      <c r="D116" s="34"/>
      <c r="E116" s="63" t="str">
        <f>E9</f>
        <v>29-10-2023-4 - Denní místnost záchranáře</v>
      </c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8" t="s">
        <v>20</v>
      </c>
      <c r="D118" s="34"/>
      <c r="E118" s="34"/>
      <c r="F118" s="23" t="str">
        <f>F12</f>
        <v>Bílina</v>
      </c>
      <c r="G118" s="34"/>
      <c r="H118" s="34"/>
      <c r="I118" s="28" t="s">
        <v>22</v>
      </c>
      <c r="J118" s="65" t="str">
        <f>IF(J12="","",J12)</f>
        <v>28. 10. 2023</v>
      </c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15" customHeight="1">
      <c r="A120" s="34"/>
      <c r="B120" s="35"/>
      <c r="C120" s="28" t="s">
        <v>24</v>
      </c>
      <c r="D120" s="34"/>
      <c r="E120" s="34"/>
      <c r="F120" s="23" t="str">
        <f>E15</f>
        <v xml:space="preserve"> </v>
      </c>
      <c r="G120" s="34"/>
      <c r="H120" s="34"/>
      <c r="I120" s="28" t="s">
        <v>30</v>
      </c>
      <c r="J120" s="32" t="str">
        <f>E21</f>
        <v xml:space="preserve"> </v>
      </c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28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 xml:space="preserve"> 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42"/>
      <c r="B123" s="143"/>
      <c r="C123" s="144" t="s">
        <v>118</v>
      </c>
      <c r="D123" s="145" t="s">
        <v>59</v>
      </c>
      <c r="E123" s="145" t="s">
        <v>55</v>
      </c>
      <c r="F123" s="145" t="s">
        <v>56</v>
      </c>
      <c r="G123" s="145" t="s">
        <v>119</v>
      </c>
      <c r="H123" s="145" t="s">
        <v>120</v>
      </c>
      <c r="I123" s="145" t="s">
        <v>121</v>
      </c>
      <c r="J123" s="145" t="s">
        <v>109</v>
      </c>
      <c r="K123" s="146" t="s">
        <v>122</v>
      </c>
      <c r="L123" s="147"/>
      <c r="M123" s="82" t="s">
        <v>1</v>
      </c>
      <c r="N123" s="83" t="s">
        <v>38</v>
      </c>
      <c r="O123" s="83" t="s">
        <v>123</v>
      </c>
      <c r="P123" s="83" t="s">
        <v>124</v>
      </c>
      <c r="Q123" s="83" t="s">
        <v>125</v>
      </c>
      <c r="R123" s="83" t="s">
        <v>126</v>
      </c>
      <c r="S123" s="83" t="s">
        <v>127</v>
      </c>
      <c r="T123" s="84" t="s">
        <v>128</v>
      </c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</row>
    <row r="124" spans="1:63" s="2" customFormat="1" ht="22.8" customHeight="1">
      <c r="A124" s="34"/>
      <c r="B124" s="35"/>
      <c r="C124" s="89" t="s">
        <v>129</v>
      </c>
      <c r="D124" s="34"/>
      <c r="E124" s="34"/>
      <c r="F124" s="34"/>
      <c r="G124" s="34"/>
      <c r="H124" s="34"/>
      <c r="I124" s="34"/>
      <c r="J124" s="148">
        <f>BK124</f>
        <v>0</v>
      </c>
      <c r="K124" s="34"/>
      <c r="L124" s="35"/>
      <c r="M124" s="85"/>
      <c r="N124" s="69"/>
      <c r="O124" s="86"/>
      <c r="P124" s="149">
        <f>P125+P128+P146</f>
        <v>0</v>
      </c>
      <c r="Q124" s="86"/>
      <c r="R124" s="149">
        <f>R125+R128+R146</f>
        <v>0.03675637999999999</v>
      </c>
      <c r="S124" s="86"/>
      <c r="T124" s="150">
        <f>T125+T128+T146</f>
        <v>0.033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73</v>
      </c>
      <c r="AU124" s="15" t="s">
        <v>111</v>
      </c>
      <c r="BK124" s="151">
        <f>BK125+BK128+BK146</f>
        <v>0</v>
      </c>
    </row>
    <row r="125" spans="1:63" s="12" customFormat="1" ht="25.9" customHeight="1">
      <c r="A125" s="12"/>
      <c r="B125" s="152"/>
      <c r="C125" s="12"/>
      <c r="D125" s="153" t="s">
        <v>73</v>
      </c>
      <c r="E125" s="154" t="s">
        <v>170</v>
      </c>
      <c r="F125" s="154" t="s">
        <v>171</v>
      </c>
      <c r="G125" s="12"/>
      <c r="H125" s="12"/>
      <c r="I125" s="155"/>
      <c r="J125" s="156">
        <f>BK125</f>
        <v>0</v>
      </c>
      <c r="K125" s="12"/>
      <c r="L125" s="152"/>
      <c r="M125" s="157"/>
      <c r="N125" s="158"/>
      <c r="O125" s="158"/>
      <c r="P125" s="159">
        <f>P126</f>
        <v>0</v>
      </c>
      <c r="Q125" s="158"/>
      <c r="R125" s="159">
        <f>R126</f>
        <v>0.00040472000000000007</v>
      </c>
      <c r="S125" s="158"/>
      <c r="T125" s="16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3" t="s">
        <v>79</v>
      </c>
      <c r="AT125" s="161" t="s">
        <v>73</v>
      </c>
      <c r="AU125" s="161" t="s">
        <v>74</v>
      </c>
      <c r="AY125" s="153" t="s">
        <v>133</v>
      </c>
      <c r="BK125" s="162">
        <f>BK126</f>
        <v>0</v>
      </c>
    </row>
    <row r="126" spans="1:63" s="12" customFormat="1" ht="22.8" customHeight="1">
      <c r="A126" s="12"/>
      <c r="B126" s="152"/>
      <c r="C126" s="12"/>
      <c r="D126" s="153" t="s">
        <v>73</v>
      </c>
      <c r="E126" s="163" t="s">
        <v>172</v>
      </c>
      <c r="F126" s="163" t="s">
        <v>173</v>
      </c>
      <c r="G126" s="12"/>
      <c r="H126" s="12"/>
      <c r="I126" s="155"/>
      <c r="J126" s="164">
        <f>BK126</f>
        <v>0</v>
      </c>
      <c r="K126" s="12"/>
      <c r="L126" s="152"/>
      <c r="M126" s="157"/>
      <c r="N126" s="158"/>
      <c r="O126" s="158"/>
      <c r="P126" s="159">
        <f>P127</f>
        <v>0</v>
      </c>
      <c r="Q126" s="158"/>
      <c r="R126" s="159">
        <f>R127</f>
        <v>0.00040472000000000007</v>
      </c>
      <c r="S126" s="158"/>
      <c r="T126" s="160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3" t="s">
        <v>79</v>
      </c>
      <c r="AT126" s="161" t="s">
        <v>73</v>
      </c>
      <c r="AU126" s="161" t="s">
        <v>79</v>
      </c>
      <c r="AY126" s="153" t="s">
        <v>133</v>
      </c>
      <c r="BK126" s="162">
        <f>BK127</f>
        <v>0</v>
      </c>
    </row>
    <row r="127" spans="1:65" s="2" customFormat="1" ht="24.15" customHeight="1">
      <c r="A127" s="34"/>
      <c r="B127" s="165"/>
      <c r="C127" s="166" t="s">
        <v>79</v>
      </c>
      <c r="D127" s="166" t="s">
        <v>136</v>
      </c>
      <c r="E127" s="167" t="s">
        <v>174</v>
      </c>
      <c r="F127" s="168" t="s">
        <v>175</v>
      </c>
      <c r="G127" s="169" t="s">
        <v>176</v>
      </c>
      <c r="H127" s="170">
        <v>10.118</v>
      </c>
      <c r="I127" s="171"/>
      <c r="J127" s="172">
        <f>ROUND(I127*H127,2)</f>
        <v>0</v>
      </c>
      <c r="K127" s="168" t="s">
        <v>140</v>
      </c>
      <c r="L127" s="35"/>
      <c r="M127" s="173" t="s">
        <v>1</v>
      </c>
      <c r="N127" s="174" t="s">
        <v>39</v>
      </c>
      <c r="O127" s="73"/>
      <c r="P127" s="175">
        <f>O127*H127</f>
        <v>0</v>
      </c>
      <c r="Q127" s="175">
        <v>4E-05</v>
      </c>
      <c r="R127" s="175">
        <f>Q127*H127</f>
        <v>0.00040472000000000007</v>
      </c>
      <c r="S127" s="175">
        <v>0</v>
      </c>
      <c r="T127" s="17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7" t="s">
        <v>157</v>
      </c>
      <c r="AT127" s="177" t="s">
        <v>136</v>
      </c>
      <c r="AU127" s="177" t="s">
        <v>84</v>
      </c>
      <c r="AY127" s="15" t="s">
        <v>133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15" t="s">
        <v>79</v>
      </c>
      <c r="BK127" s="178">
        <f>ROUND(I127*H127,2)</f>
        <v>0</v>
      </c>
      <c r="BL127" s="15" t="s">
        <v>157</v>
      </c>
      <c r="BM127" s="177" t="s">
        <v>546</v>
      </c>
    </row>
    <row r="128" spans="1:63" s="12" customFormat="1" ht="25.9" customHeight="1">
      <c r="A128" s="12"/>
      <c r="B128" s="152"/>
      <c r="C128" s="12"/>
      <c r="D128" s="153" t="s">
        <v>73</v>
      </c>
      <c r="E128" s="154" t="s">
        <v>178</v>
      </c>
      <c r="F128" s="154" t="s">
        <v>179</v>
      </c>
      <c r="G128" s="12"/>
      <c r="H128" s="12"/>
      <c r="I128" s="155"/>
      <c r="J128" s="156">
        <f>BK128</f>
        <v>0</v>
      </c>
      <c r="K128" s="12"/>
      <c r="L128" s="152"/>
      <c r="M128" s="157"/>
      <c r="N128" s="158"/>
      <c r="O128" s="158"/>
      <c r="P128" s="159">
        <f>P129+P133+P138</f>
        <v>0</v>
      </c>
      <c r="Q128" s="158"/>
      <c r="R128" s="159">
        <f>R129+R133+R138</f>
        <v>0.036351659999999994</v>
      </c>
      <c r="S128" s="158"/>
      <c r="T128" s="160">
        <f>T129+T133+T138</f>
        <v>0.033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3" t="s">
        <v>84</v>
      </c>
      <c r="AT128" s="161" t="s">
        <v>73</v>
      </c>
      <c r="AU128" s="161" t="s">
        <v>74</v>
      </c>
      <c r="AY128" s="153" t="s">
        <v>133</v>
      </c>
      <c r="BK128" s="162">
        <f>BK129+BK133+BK138</f>
        <v>0</v>
      </c>
    </row>
    <row r="129" spans="1:63" s="12" customFormat="1" ht="22.8" customHeight="1">
      <c r="A129" s="12"/>
      <c r="B129" s="152"/>
      <c r="C129" s="12"/>
      <c r="D129" s="153" t="s">
        <v>73</v>
      </c>
      <c r="E129" s="163" t="s">
        <v>180</v>
      </c>
      <c r="F129" s="163" t="s">
        <v>181</v>
      </c>
      <c r="G129" s="12"/>
      <c r="H129" s="12"/>
      <c r="I129" s="155"/>
      <c r="J129" s="164">
        <f>BK129</f>
        <v>0</v>
      </c>
      <c r="K129" s="12"/>
      <c r="L129" s="152"/>
      <c r="M129" s="157"/>
      <c r="N129" s="158"/>
      <c r="O129" s="158"/>
      <c r="P129" s="159">
        <f>SUM(P130:P132)</f>
        <v>0</v>
      </c>
      <c r="Q129" s="158"/>
      <c r="R129" s="159">
        <f>SUM(R130:R132)</f>
        <v>0.00773</v>
      </c>
      <c r="S129" s="158"/>
      <c r="T129" s="160">
        <f>SUM(T130:T132)</f>
        <v>0.033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3" t="s">
        <v>84</v>
      </c>
      <c r="AT129" s="161" t="s">
        <v>73</v>
      </c>
      <c r="AU129" s="161" t="s">
        <v>79</v>
      </c>
      <c r="AY129" s="153" t="s">
        <v>133</v>
      </c>
      <c r="BK129" s="162">
        <f>SUM(BK130:BK132)</f>
        <v>0</v>
      </c>
    </row>
    <row r="130" spans="1:65" s="2" customFormat="1" ht="24.15" customHeight="1">
      <c r="A130" s="34"/>
      <c r="B130" s="165"/>
      <c r="C130" s="166" t="s">
        <v>84</v>
      </c>
      <c r="D130" s="166" t="s">
        <v>136</v>
      </c>
      <c r="E130" s="167" t="s">
        <v>182</v>
      </c>
      <c r="F130" s="168" t="s">
        <v>183</v>
      </c>
      <c r="G130" s="169" t="s">
        <v>184</v>
      </c>
      <c r="H130" s="170">
        <v>6</v>
      </c>
      <c r="I130" s="171"/>
      <c r="J130" s="172">
        <f>ROUND(I130*H130,2)</f>
        <v>0</v>
      </c>
      <c r="K130" s="168" t="s">
        <v>140</v>
      </c>
      <c r="L130" s="35"/>
      <c r="M130" s="173" t="s">
        <v>1</v>
      </c>
      <c r="N130" s="174" t="s">
        <v>39</v>
      </c>
      <c r="O130" s="73"/>
      <c r="P130" s="175">
        <f>O130*H130</f>
        <v>0</v>
      </c>
      <c r="Q130" s="175">
        <v>0.00105</v>
      </c>
      <c r="R130" s="175">
        <f>Q130*H130</f>
        <v>0.0063</v>
      </c>
      <c r="S130" s="175">
        <v>0.0055</v>
      </c>
      <c r="T130" s="176">
        <f>S130*H130</f>
        <v>0.033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7" t="s">
        <v>185</v>
      </c>
      <c r="AT130" s="177" t="s">
        <v>136</v>
      </c>
      <c r="AU130" s="177" t="s">
        <v>84</v>
      </c>
      <c r="AY130" s="15" t="s">
        <v>133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15" t="s">
        <v>79</v>
      </c>
      <c r="BK130" s="178">
        <f>ROUND(I130*H130,2)</f>
        <v>0</v>
      </c>
      <c r="BL130" s="15" t="s">
        <v>185</v>
      </c>
      <c r="BM130" s="177" t="s">
        <v>547</v>
      </c>
    </row>
    <row r="131" spans="1:65" s="2" customFormat="1" ht="24.15" customHeight="1">
      <c r="A131" s="34"/>
      <c r="B131" s="165"/>
      <c r="C131" s="166" t="s">
        <v>132</v>
      </c>
      <c r="D131" s="166" t="s">
        <v>136</v>
      </c>
      <c r="E131" s="167" t="s">
        <v>321</v>
      </c>
      <c r="F131" s="168" t="s">
        <v>322</v>
      </c>
      <c r="G131" s="169" t="s">
        <v>184</v>
      </c>
      <c r="H131" s="170">
        <v>1</v>
      </c>
      <c r="I131" s="171"/>
      <c r="J131" s="172">
        <f>ROUND(I131*H131,2)</f>
        <v>0</v>
      </c>
      <c r="K131" s="168" t="s">
        <v>140</v>
      </c>
      <c r="L131" s="35"/>
      <c r="M131" s="173" t="s">
        <v>1</v>
      </c>
      <c r="N131" s="174" t="s">
        <v>39</v>
      </c>
      <c r="O131" s="73"/>
      <c r="P131" s="175">
        <f>O131*H131</f>
        <v>0</v>
      </c>
      <c r="Q131" s="175">
        <v>3E-05</v>
      </c>
      <c r="R131" s="175">
        <f>Q131*H131</f>
        <v>3E-05</v>
      </c>
      <c r="S131" s="175">
        <v>0</v>
      </c>
      <c r="T131" s="17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7" t="s">
        <v>185</v>
      </c>
      <c r="AT131" s="177" t="s">
        <v>136</v>
      </c>
      <c r="AU131" s="177" t="s">
        <v>84</v>
      </c>
      <c r="AY131" s="15" t="s">
        <v>133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5" t="s">
        <v>79</v>
      </c>
      <c r="BK131" s="178">
        <f>ROUND(I131*H131,2)</f>
        <v>0</v>
      </c>
      <c r="BL131" s="15" t="s">
        <v>185</v>
      </c>
      <c r="BM131" s="177" t="s">
        <v>548</v>
      </c>
    </row>
    <row r="132" spans="1:65" s="2" customFormat="1" ht="24.15" customHeight="1">
      <c r="A132" s="34"/>
      <c r="B132" s="165"/>
      <c r="C132" s="185" t="s">
        <v>157</v>
      </c>
      <c r="D132" s="185" t="s">
        <v>130</v>
      </c>
      <c r="E132" s="186" t="s">
        <v>324</v>
      </c>
      <c r="F132" s="187" t="s">
        <v>325</v>
      </c>
      <c r="G132" s="188" t="s">
        <v>184</v>
      </c>
      <c r="H132" s="189">
        <v>1</v>
      </c>
      <c r="I132" s="190"/>
      <c r="J132" s="191">
        <f>ROUND(I132*H132,2)</f>
        <v>0</v>
      </c>
      <c r="K132" s="187" t="s">
        <v>140</v>
      </c>
      <c r="L132" s="192"/>
      <c r="M132" s="193" t="s">
        <v>1</v>
      </c>
      <c r="N132" s="194" t="s">
        <v>39</v>
      </c>
      <c r="O132" s="73"/>
      <c r="P132" s="175">
        <f>O132*H132</f>
        <v>0</v>
      </c>
      <c r="Q132" s="175">
        <v>0.0014</v>
      </c>
      <c r="R132" s="175">
        <f>Q132*H132</f>
        <v>0.0014</v>
      </c>
      <c r="S132" s="175">
        <v>0</v>
      </c>
      <c r="T132" s="17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7" t="s">
        <v>215</v>
      </c>
      <c r="AT132" s="177" t="s">
        <v>130</v>
      </c>
      <c r="AU132" s="177" t="s">
        <v>84</v>
      </c>
      <c r="AY132" s="15" t="s">
        <v>133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5" t="s">
        <v>79</v>
      </c>
      <c r="BK132" s="178">
        <f>ROUND(I132*H132,2)</f>
        <v>0</v>
      </c>
      <c r="BL132" s="15" t="s">
        <v>185</v>
      </c>
      <c r="BM132" s="177" t="s">
        <v>549</v>
      </c>
    </row>
    <row r="133" spans="1:63" s="12" customFormat="1" ht="22.8" customHeight="1">
      <c r="A133" s="12"/>
      <c r="B133" s="152"/>
      <c r="C133" s="12"/>
      <c r="D133" s="153" t="s">
        <v>73</v>
      </c>
      <c r="E133" s="163" t="s">
        <v>187</v>
      </c>
      <c r="F133" s="163" t="s">
        <v>188</v>
      </c>
      <c r="G133" s="12"/>
      <c r="H133" s="12"/>
      <c r="I133" s="155"/>
      <c r="J133" s="164">
        <f>BK133</f>
        <v>0</v>
      </c>
      <c r="K133" s="12"/>
      <c r="L133" s="152"/>
      <c r="M133" s="157"/>
      <c r="N133" s="158"/>
      <c r="O133" s="158"/>
      <c r="P133" s="159">
        <f>SUM(P134:P137)</f>
        <v>0</v>
      </c>
      <c r="Q133" s="158"/>
      <c r="R133" s="159">
        <f>SUM(R134:R137)</f>
        <v>0.00052946</v>
      </c>
      <c r="S133" s="158"/>
      <c r="T133" s="160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3" t="s">
        <v>84</v>
      </c>
      <c r="AT133" s="161" t="s">
        <v>73</v>
      </c>
      <c r="AU133" s="161" t="s">
        <v>79</v>
      </c>
      <c r="AY133" s="153" t="s">
        <v>133</v>
      </c>
      <c r="BK133" s="162">
        <f>SUM(BK134:BK137)</f>
        <v>0</v>
      </c>
    </row>
    <row r="134" spans="1:65" s="2" customFormat="1" ht="24.15" customHeight="1">
      <c r="A134" s="34"/>
      <c r="B134" s="165"/>
      <c r="C134" s="166" t="s">
        <v>148</v>
      </c>
      <c r="D134" s="166" t="s">
        <v>136</v>
      </c>
      <c r="E134" s="167" t="s">
        <v>189</v>
      </c>
      <c r="F134" s="168" t="s">
        <v>190</v>
      </c>
      <c r="G134" s="169" t="s">
        <v>176</v>
      </c>
      <c r="H134" s="170">
        <v>1.151</v>
      </c>
      <c r="I134" s="171"/>
      <c r="J134" s="172">
        <f>ROUND(I134*H134,2)</f>
        <v>0</v>
      </c>
      <c r="K134" s="168" t="s">
        <v>140</v>
      </c>
      <c r="L134" s="35"/>
      <c r="M134" s="173" t="s">
        <v>1</v>
      </c>
      <c r="N134" s="174" t="s">
        <v>39</v>
      </c>
      <c r="O134" s="73"/>
      <c r="P134" s="175">
        <f>O134*H134</f>
        <v>0</v>
      </c>
      <c r="Q134" s="175">
        <v>8E-05</v>
      </c>
      <c r="R134" s="175">
        <f>Q134*H134</f>
        <v>9.208000000000001E-05</v>
      </c>
      <c r="S134" s="175">
        <v>0</v>
      </c>
      <c r="T134" s="17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7" t="s">
        <v>185</v>
      </c>
      <c r="AT134" s="177" t="s">
        <v>136</v>
      </c>
      <c r="AU134" s="177" t="s">
        <v>84</v>
      </c>
      <c r="AY134" s="15" t="s">
        <v>133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5" t="s">
        <v>79</v>
      </c>
      <c r="BK134" s="178">
        <f>ROUND(I134*H134,2)</f>
        <v>0</v>
      </c>
      <c r="BL134" s="15" t="s">
        <v>185</v>
      </c>
      <c r="BM134" s="177" t="s">
        <v>550</v>
      </c>
    </row>
    <row r="135" spans="1:65" s="2" customFormat="1" ht="24.15" customHeight="1">
      <c r="A135" s="34"/>
      <c r="B135" s="165"/>
      <c r="C135" s="166" t="s">
        <v>198</v>
      </c>
      <c r="D135" s="166" t="s">
        <v>136</v>
      </c>
      <c r="E135" s="167" t="s">
        <v>192</v>
      </c>
      <c r="F135" s="168" t="s">
        <v>193</v>
      </c>
      <c r="G135" s="169" t="s">
        <v>176</v>
      </c>
      <c r="H135" s="170">
        <v>1.151</v>
      </c>
      <c r="I135" s="171"/>
      <c r="J135" s="172">
        <f>ROUND(I135*H135,2)</f>
        <v>0</v>
      </c>
      <c r="K135" s="168" t="s">
        <v>140</v>
      </c>
      <c r="L135" s="35"/>
      <c r="M135" s="173" t="s">
        <v>1</v>
      </c>
      <c r="N135" s="174" t="s">
        <v>39</v>
      </c>
      <c r="O135" s="73"/>
      <c r="P135" s="175">
        <f>O135*H135</f>
        <v>0</v>
      </c>
      <c r="Q135" s="175">
        <v>0.00014</v>
      </c>
      <c r="R135" s="175">
        <f>Q135*H135</f>
        <v>0.00016114</v>
      </c>
      <c r="S135" s="175">
        <v>0</v>
      </c>
      <c r="T135" s="17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7" t="s">
        <v>185</v>
      </c>
      <c r="AT135" s="177" t="s">
        <v>136</v>
      </c>
      <c r="AU135" s="177" t="s">
        <v>84</v>
      </c>
      <c r="AY135" s="15" t="s">
        <v>133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5" t="s">
        <v>79</v>
      </c>
      <c r="BK135" s="178">
        <f>ROUND(I135*H135,2)</f>
        <v>0</v>
      </c>
      <c r="BL135" s="15" t="s">
        <v>185</v>
      </c>
      <c r="BM135" s="177" t="s">
        <v>551</v>
      </c>
    </row>
    <row r="136" spans="1:65" s="2" customFormat="1" ht="24.15" customHeight="1">
      <c r="A136" s="34"/>
      <c r="B136" s="165"/>
      <c r="C136" s="166" t="s">
        <v>204</v>
      </c>
      <c r="D136" s="166" t="s">
        <v>136</v>
      </c>
      <c r="E136" s="167" t="s">
        <v>195</v>
      </c>
      <c r="F136" s="168" t="s">
        <v>196</v>
      </c>
      <c r="G136" s="169" t="s">
        <v>176</v>
      </c>
      <c r="H136" s="170">
        <v>1.151</v>
      </c>
      <c r="I136" s="171"/>
      <c r="J136" s="172">
        <f>ROUND(I136*H136,2)</f>
        <v>0</v>
      </c>
      <c r="K136" s="168" t="s">
        <v>140</v>
      </c>
      <c r="L136" s="35"/>
      <c r="M136" s="173" t="s">
        <v>1</v>
      </c>
      <c r="N136" s="174" t="s">
        <v>39</v>
      </c>
      <c r="O136" s="73"/>
      <c r="P136" s="175">
        <f>O136*H136</f>
        <v>0</v>
      </c>
      <c r="Q136" s="175">
        <v>0.00012</v>
      </c>
      <c r="R136" s="175">
        <f>Q136*H136</f>
        <v>0.00013812</v>
      </c>
      <c r="S136" s="175">
        <v>0</v>
      </c>
      <c r="T136" s="17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7" t="s">
        <v>185</v>
      </c>
      <c r="AT136" s="177" t="s">
        <v>136</v>
      </c>
      <c r="AU136" s="177" t="s">
        <v>84</v>
      </c>
      <c r="AY136" s="15" t="s">
        <v>133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5" t="s">
        <v>79</v>
      </c>
      <c r="BK136" s="178">
        <f>ROUND(I136*H136,2)</f>
        <v>0</v>
      </c>
      <c r="BL136" s="15" t="s">
        <v>185</v>
      </c>
      <c r="BM136" s="177" t="s">
        <v>552</v>
      </c>
    </row>
    <row r="137" spans="1:65" s="2" customFormat="1" ht="24.15" customHeight="1">
      <c r="A137" s="34"/>
      <c r="B137" s="165"/>
      <c r="C137" s="166" t="s">
        <v>208</v>
      </c>
      <c r="D137" s="166" t="s">
        <v>136</v>
      </c>
      <c r="E137" s="167" t="s">
        <v>199</v>
      </c>
      <c r="F137" s="168" t="s">
        <v>200</v>
      </c>
      <c r="G137" s="169" t="s">
        <v>176</v>
      </c>
      <c r="H137" s="170">
        <v>1.151</v>
      </c>
      <c r="I137" s="171"/>
      <c r="J137" s="172">
        <f>ROUND(I137*H137,2)</f>
        <v>0</v>
      </c>
      <c r="K137" s="168" t="s">
        <v>140</v>
      </c>
      <c r="L137" s="35"/>
      <c r="M137" s="173" t="s">
        <v>1</v>
      </c>
      <c r="N137" s="174" t="s">
        <v>39</v>
      </c>
      <c r="O137" s="73"/>
      <c r="P137" s="175">
        <f>O137*H137</f>
        <v>0</v>
      </c>
      <c r="Q137" s="175">
        <v>0.00012</v>
      </c>
      <c r="R137" s="175">
        <f>Q137*H137</f>
        <v>0.00013812</v>
      </c>
      <c r="S137" s="175">
        <v>0</v>
      </c>
      <c r="T137" s="17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7" t="s">
        <v>185</v>
      </c>
      <c r="AT137" s="177" t="s">
        <v>136</v>
      </c>
      <c r="AU137" s="177" t="s">
        <v>84</v>
      </c>
      <c r="AY137" s="15" t="s">
        <v>133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5" t="s">
        <v>79</v>
      </c>
      <c r="BK137" s="178">
        <f>ROUND(I137*H137,2)</f>
        <v>0</v>
      </c>
      <c r="BL137" s="15" t="s">
        <v>185</v>
      </c>
      <c r="BM137" s="177" t="s">
        <v>553</v>
      </c>
    </row>
    <row r="138" spans="1:63" s="12" customFormat="1" ht="22.8" customHeight="1">
      <c r="A138" s="12"/>
      <c r="B138" s="152"/>
      <c r="C138" s="12"/>
      <c r="D138" s="153" t="s">
        <v>73</v>
      </c>
      <c r="E138" s="163" t="s">
        <v>202</v>
      </c>
      <c r="F138" s="163" t="s">
        <v>203</v>
      </c>
      <c r="G138" s="12"/>
      <c r="H138" s="12"/>
      <c r="I138" s="155"/>
      <c r="J138" s="164">
        <f>BK138</f>
        <v>0</v>
      </c>
      <c r="K138" s="12"/>
      <c r="L138" s="152"/>
      <c r="M138" s="157"/>
      <c r="N138" s="158"/>
      <c r="O138" s="158"/>
      <c r="P138" s="159">
        <f>SUM(P139:P145)</f>
        <v>0</v>
      </c>
      <c r="Q138" s="158"/>
      <c r="R138" s="159">
        <f>SUM(R139:R145)</f>
        <v>0.028092199999999998</v>
      </c>
      <c r="S138" s="158"/>
      <c r="T138" s="160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3" t="s">
        <v>84</v>
      </c>
      <c r="AT138" s="161" t="s">
        <v>73</v>
      </c>
      <c r="AU138" s="161" t="s">
        <v>79</v>
      </c>
      <c r="AY138" s="153" t="s">
        <v>133</v>
      </c>
      <c r="BK138" s="162">
        <f>SUM(BK139:BK145)</f>
        <v>0</v>
      </c>
    </row>
    <row r="139" spans="1:65" s="2" customFormat="1" ht="24.15" customHeight="1">
      <c r="A139" s="34"/>
      <c r="B139" s="165"/>
      <c r="C139" s="166" t="s">
        <v>172</v>
      </c>
      <c r="D139" s="166" t="s">
        <v>136</v>
      </c>
      <c r="E139" s="167" t="s">
        <v>205</v>
      </c>
      <c r="F139" s="168" t="s">
        <v>206</v>
      </c>
      <c r="G139" s="169" t="s">
        <v>176</v>
      </c>
      <c r="H139" s="170">
        <v>61.07</v>
      </c>
      <c r="I139" s="171"/>
      <c r="J139" s="172">
        <f>ROUND(I139*H139,2)</f>
        <v>0</v>
      </c>
      <c r="K139" s="168" t="s">
        <v>140</v>
      </c>
      <c r="L139" s="35"/>
      <c r="M139" s="173" t="s">
        <v>1</v>
      </c>
      <c r="N139" s="174" t="s">
        <v>39</v>
      </c>
      <c r="O139" s="73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7" t="s">
        <v>185</v>
      </c>
      <c r="AT139" s="177" t="s">
        <v>136</v>
      </c>
      <c r="AU139" s="177" t="s">
        <v>84</v>
      </c>
      <c r="AY139" s="15" t="s">
        <v>133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5" t="s">
        <v>79</v>
      </c>
      <c r="BK139" s="178">
        <f>ROUND(I139*H139,2)</f>
        <v>0</v>
      </c>
      <c r="BL139" s="15" t="s">
        <v>185</v>
      </c>
      <c r="BM139" s="177" t="s">
        <v>554</v>
      </c>
    </row>
    <row r="140" spans="1:65" s="2" customFormat="1" ht="24.15" customHeight="1">
      <c r="A140" s="34"/>
      <c r="B140" s="165"/>
      <c r="C140" s="166" t="s">
        <v>217</v>
      </c>
      <c r="D140" s="166" t="s">
        <v>136</v>
      </c>
      <c r="E140" s="167" t="s">
        <v>209</v>
      </c>
      <c r="F140" s="168" t="s">
        <v>210</v>
      </c>
      <c r="G140" s="169" t="s">
        <v>211</v>
      </c>
      <c r="H140" s="170">
        <v>4.8</v>
      </c>
      <c r="I140" s="171"/>
      <c r="J140" s="172">
        <f>ROUND(I140*H140,2)</f>
        <v>0</v>
      </c>
      <c r="K140" s="168" t="s">
        <v>140</v>
      </c>
      <c r="L140" s="35"/>
      <c r="M140" s="173" t="s">
        <v>1</v>
      </c>
      <c r="N140" s="174" t="s">
        <v>39</v>
      </c>
      <c r="O140" s="73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7" t="s">
        <v>185</v>
      </c>
      <c r="AT140" s="177" t="s">
        <v>136</v>
      </c>
      <c r="AU140" s="177" t="s">
        <v>84</v>
      </c>
      <c r="AY140" s="15" t="s">
        <v>133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5" t="s">
        <v>79</v>
      </c>
      <c r="BK140" s="178">
        <f>ROUND(I140*H140,2)</f>
        <v>0</v>
      </c>
      <c r="BL140" s="15" t="s">
        <v>185</v>
      </c>
      <c r="BM140" s="177" t="s">
        <v>555</v>
      </c>
    </row>
    <row r="141" spans="1:65" s="2" customFormat="1" ht="24.15" customHeight="1">
      <c r="A141" s="34"/>
      <c r="B141" s="165"/>
      <c r="C141" s="185" t="s">
        <v>221</v>
      </c>
      <c r="D141" s="185" t="s">
        <v>130</v>
      </c>
      <c r="E141" s="186" t="s">
        <v>213</v>
      </c>
      <c r="F141" s="187" t="s">
        <v>214</v>
      </c>
      <c r="G141" s="188" t="s">
        <v>211</v>
      </c>
      <c r="H141" s="189">
        <v>5</v>
      </c>
      <c r="I141" s="190"/>
      <c r="J141" s="191">
        <f>ROUND(I141*H141,2)</f>
        <v>0</v>
      </c>
      <c r="K141" s="187" t="s">
        <v>140</v>
      </c>
      <c r="L141" s="192"/>
      <c r="M141" s="193" t="s">
        <v>1</v>
      </c>
      <c r="N141" s="194" t="s">
        <v>39</v>
      </c>
      <c r="O141" s="73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7" t="s">
        <v>215</v>
      </c>
      <c r="AT141" s="177" t="s">
        <v>130</v>
      </c>
      <c r="AU141" s="177" t="s">
        <v>84</v>
      </c>
      <c r="AY141" s="15" t="s">
        <v>133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5" t="s">
        <v>79</v>
      </c>
      <c r="BK141" s="178">
        <f>ROUND(I141*H141,2)</f>
        <v>0</v>
      </c>
      <c r="BL141" s="15" t="s">
        <v>185</v>
      </c>
      <c r="BM141" s="177" t="s">
        <v>556</v>
      </c>
    </row>
    <row r="142" spans="1:65" s="2" customFormat="1" ht="16.5" customHeight="1">
      <c r="A142" s="34"/>
      <c r="B142" s="165"/>
      <c r="C142" s="166" t="s">
        <v>225</v>
      </c>
      <c r="D142" s="166" t="s">
        <v>136</v>
      </c>
      <c r="E142" s="167" t="s">
        <v>218</v>
      </c>
      <c r="F142" s="168" t="s">
        <v>219</v>
      </c>
      <c r="G142" s="169" t="s">
        <v>176</v>
      </c>
      <c r="H142" s="170">
        <v>15.787</v>
      </c>
      <c r="I142" s="171"/>
      <c r="J142" s="172">
        <f>ROUND(I142*H142,2)</f>
        <v>0</v>
      </c>
      <c r="K142" s="168" t="s">
        <v>140</v>
      </c>
      <c r="L142" s="35"/>
      <c r="M142" s="173" t="s">
        <v>1</v>
      </c>
      <c r="N142" s="174" t="s">
        <v>39</v>
      </c>
      <c r="O142" s="73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7" t="s">
        <v>185</v>
      </c>
      <c r="AT142" s="177" t="s">
        <v>136</v>
      </c>
      <c r="AU142" s="177" t="s">
        <v>84</v>
      </c>
      <c r="AY142" s="15" t="s">
        <v>133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5" t="s">
        <v>79</v>
      </c>
      <c r="BK142" s="178">
        <f>ROUND(I142*H142,2)</f>
        <v>0</v>
      </c>
      <c r="BL142" s="15" t="s">
        <v>185</v>
      </c>
      <c r="BM142" s="177" t="s">
        <v>557</v>
      </c>
    </row>
    <row r="143" spans="1:65" s="2" customFormat="1" ht="24.15" customHeight="1">
      <c r="A143" s="34"/>
      <c r="B143" s="165"/>
      <c r="C143" s="185" t="s">
        <v>231</v>
      </c>
      <c r="D143" s="185" t="s">
        <v>130</v>
      </c>
      <c r="E143" s="186" t="s">
        <v>222</v>
      </c>
      <c r="F143" s="187" t="s">
        <v>223</v>
      </c>
      <c r="G143" s="188" t="s">
        <v>184</v>
      </c>
      <c r="H143" s="189">
        <v>1</v>
      </c>
      <c r="I143" s="190"/>
      <c r="J143" s="191">
        <f>ROUND(I143*H143,2)</f>
        <v>0</v>
      </c>
      <c r="K143" s="187" t="s">
        <v>1</v>
      </c>
      <c r="L143" s="192"/>
      <c r="M143" s="193" t="s">
        <v>1</v>
      </c>
      <c r="N143" s="194" t="s">
        <v>39</v>
      </c>
      <c r="O143" s="73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7" t="s">
        <v>215</v>
      </c>
      <c r="AT143" s="177" t="s">
        <v>130</v>
      </c>
      <c r="AU143" s="177" t="s">
        <v>84</v>
      </c>
      <c r="AY143" s="15" t="s">
        <v>133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5" t="s">
        <v>79</v>
      </c>
      <c r="BK143" s="178">
        <f>ROUND(I143*H143,2)</f>
        <v>0</v>
      </c>
      <c r="BL143" s="15" t="s">
        <v>185</v>
      </c>
      <c r="BM143" s="177" t="s">
        <v>558</v>
      </c>
    </row>
    <row r="144" spans="1:65" s="2" customFormat="1" ht="24.15" customHeight="1">
      <c r="A144" s="34"/>
      <c r="B144" s="165"/>
      <c r="C144" s="166" t="s">
        <v>235</v>
      </c>
      <c r="D144" s="166" t="s">
        <v>136</v>
      </c>
      <c r="E144" s="167" t="s">
        <v>533</v>
      </c>
      <c r="F144" s="168" t="s">
        <v>534</v>
      </c>
      <c r="G144" s="169" t="s">
        <v>176</v>
      </c>
      <c r="H144" s="170">
        <v>61.07</v>
      </c>
      <c r="I144" s="171"/>
      <c r="J144" s="172">
        <f>ROUND(I144*H144,2)</f>
        <v>0</v>
      </c>
      <c r="K144" s="168" t="s">
        <v>140</v>
      </c>
      <c r="L144" s="35"/>
      <c r="M144" s="173" t="s">
        <v>1</v>
      </c>
      <c r="N144" s="174" t="s">
        <v>39</v>
      </c>
      <c r="O144" s="73"/>
      <c r="P144" s="175">
        <f>O144*H144</f>
        <v>0</v>
      </c>
      <c r="Q144" s="175">
        <v>0.0002</v>
      </c>
      <c r="R144" s="175">
        <f>Q144*H144</f>
        <v>0.012214000000000001</v>
      </c>
      <c r="S144" s="175">
        <v>0</v>
      </c>
      <c r="T144" s="17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7" t="s">
        <v>185</v>
      </c>
      <c r="AT144" s="177" t="s">
        <v>136</v>
      </c>
      <c r="AU144" s="177" t="s">
        <v>84</v>
      </c>
      <c r="AY144" s="15" t="s">
        <v>133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5" t="s">
        <v>79</v>
      </c>
      <c r="BK144" s="178">
        <f>ROUND(I144*H144,2)</f>
        <v>0</v>
      </c>
      <c r="BL144" s="15" t="s">
        <v>185</v>
      </c>
      <c r="BM144" s="177" t="s">
        <v>559</v>
      </c>
    </row>
    <row r="145" spans="1:65" s="2" customFormat="1" ht="33" customHeight="1">
      <c r="A145" s="34"/>
      <c r="B145" s="165"/>
      <c r="C145" s="166" t="s">
        <v>8</v>
      </c>
      <c r="D145" s="166" t="s">
        <v>136</v>
      </c>
      <c r="E145" s="167" t="s">
        <v>226</v>
      </c>
      <c r="F145" s="168" t="s">
        <v>227</v>
      </c>
      <c r="G145" s="169" t="s">
        <v>176</v>
      </c>
      <c r="H145" s="170">
        <v>61.07</v>
      </c>
      <c r="I145" s="171"/>
      <c r="J145" s="172">
        <f>ROUND(I145*H145,2)</f>
        <v>0</v>
      </c>
      <c r="K145" s="168" t="s">
        <v>140</v>
      </c>
      <c r="L145" s="35"/>
      <c r="M145" s="173" t="s">
        <v>1</v>
      </c>
      <c r="N145" s="174" t="s">
        <v>39</v>
      </c>
      <c r="O145" s="73"/>
      <c r="P145" s="175">
        <f>O145*H145</f>
        <v>0</v>
      </c>
      <c r="Q145" s="175">
        <v>0.00026</v>
      </c>
      <c r="R145" s="175">
        <f>Q145*H145</f>
        <v>0.0158782</v>
      </c>
      <c r="S145" s="175">
        <v>0</v>
      </c>
      <c r="T145" s="17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7" t="s">
        <v>185</v>
      </c>
      <c r="AT145" s="177" t="s">
        <v>136</v>
      </c>
      <c r="AU145" s="177" t="s">
        <v>84</v>
      </c>
      <c r="AY145" s="15" t="s">
        <v>133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5" t="s">
        <v>79</v>
      </c>
      <c r="BK145" s="178">
        <f>ROUND(I145*H145,2)</f>
        <v>0</v>
      </c>
      <c r="BL145" s="15" t="s">
        <v>185</v>
      </c>
      <c r="BM145" s="177" t="s">
        <v>560</v>
      </c>
    </row>
    <row r="146" spans="1:63" s="12" customFormat="1" ht="25.9" customHeight="1">
      <c r="A146" s="12"/>
      <c r="B146" s="152"/>
      <c r="C146" s="12"/>
      <c r="D146" s="153" t="s">
        <v>73</v>
      </c>
      <c r="E146" s="154" t="s">
        <v>130</v>
      </c>
      <c r="F146" s="154" t="s">
        <v>131</v>
      </c>
      <c r="G146" s="12"/>
      <c r="H146" s="12"/>
      <c r="I146" s="155"/>
      <c r="J146" s="156">
        <f>BK146</f>
        <v>0</v>
      </c>
      <c r="K146" s="12"/>
      <c r="L146" s="152"/>
      <c r="M146" s="157"/>
      <c r="N146" s="158"/>
      <c r="O146" s="158"/>
      <c r="P146" s="159">
        <f>P147</f>
        <v>0</v>
      </c>
      <c r="Q146" s="158"/>
      <c r="R146" s="159">
        <f>R147</f>
        <v>0</v>
      </c>
      <c r="S146" s="158"/>
      <c r="T146" s="160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3" t="s">
        <v>132</v>
      </c>
      <c r="AT146" s="161" t="s">
        <v>73</v>
      </c>
      <c r="AU146" s="161" t="s">
        <v>74</v>
      </c>
      <c r="AY146" s="153" t="s">
        <v>133</v>
      </c>
      <c r="BK146" s="162">
        <f>BK147</f>
        <v>0</v>
      </c>
    </row>
    <row r="147" spans="1:63" s="12" customFormat="1" ht="22.8" customHeight="1">
      <c r="A147" s="12"/>
      <c r="B147" s="152"/>
      <c r="C147" s="12"/>
      <c r="D147" s="153" t="s">
        <v>73</v>
      </c>
      <c r="E147" s="163" t="s">
        <v>229</v>
      </c>
      <c r="F147" s="163" t="s">
        <v>230</v>
      </c>
      <c r="G147" s="12"/>
      <c r="H147" s="12"/>
      <c r="I147" s="155"/>
      <c r="J147" s="164">
        <f>BK147</f>
        <v>0</v>
      </c>
      <c r="K147" s="12"/>
      <c r="L147" s="152"/>
      <c r="M147" s="157"/>
      <c r="N147" s="158"/>
      <c r="O147" s="158"/>
      <c r="P147" s="159">
        <f>SUM(P148:P152)</f>
        <v>0</v>
      </c>
      <c r="Q147" s="158"/>
      <c r="R147" s="159">
        <f>SUM(R148:R152)</f>
        <v>0</v>
      </c>
      <c r="S147" s="158"/>
      <c r="T147" s="160">
        <f>SUM(T148:T152)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3" t="s">
        <v>132</v>
      </c>
      <c r="AT147" s="161" t="s">
        <v>73</v>
      </c>
      <c r="AU147" s="161" t="s">
        <v>79</v>
      </c>
      <c r="AY147" s="153" t="s">
        <v>133</v>
      </c>
      <c r="BK147" s="162">
        <f>SUM(BK148:BK152)</f>
        <v>0</v>
      </c>
    </row>
    <row r="148" spans="1:65" s="2" customFormat="1" ht="16.5" customHeight="1">
      <c r="A148" s="34"/>
      <c r="B148" s="165"/>
      <c r="C148" s="166" t="s">
        <v>185</v>
      </c>
      <c r="D148" s="166" t="s">
        <v>136</v>
      </c>
      <c r="E148" s="167" t="s">
        <v>232</v>
      </c>
      <c r="F148" s="168" t="s">
        <v>233</v>
      </c>
      <c r="G148" s="169" t="s">
        <v>139</v>
      </c>
      <c r="H148" s="170">
        <v>1</v>
      </c>
      <c r="I148" s="171"/>
      <c r="J148" s="172">
        <f>ROUND(I148*H148,2)</f>
        <v>0</v>
      </c>
      <c r="K148" s="168" t="s">
        <v>140</v>
      </c>
      <c r="L148" s="35"/>
      <c r="M148" s="173" t="s">
        <v>1</v>
      </c>
      <c r="N148" s="174" t="s">
        <v>39</v>
      </c>
      <c r="O148" s="73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7" t="s">
        <v>141</v>
      </c>
      <c r="AT148" s="177" t="s">
        <v>136</v>
      </c>
      <c r="AU148" s="177" t="s">
        <v>84</v>
      </c>
      <c r="AY148" s="15" t="s">
        <v>133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5" t="s">
        <v>79</v>
      </c>
      <c r="BK148" s="178">
        <f>ROUND(I148*H148,2)</f>
        <v>0</v>
      </c>
      <c r="BL148" s="15" t="s">
        <v>141</v>
      </c>
      <c r="BM148" s="177" t="s">
        <v>561</v>
      </c>
    </row>
    <row r="149" spans="1:65" s="2" customFormat="1" ht="16.5" customHeight="1">
      <c r="A149" s="34"/>
      <c r="B149" s="165"/>
      <c r="C149" s="166" t="s">
        <v>246</v>
      </c>
      <c r="D149" s="166" t="s">
        <v>136</v>
      </c>
      <c r="E149" s="167" t="s">
        <v>236</v>
      </c>
      <c r="F149" s="168" t="s">
        <v>237</v>
      </c>
      <c r="G149" s="169" t="s">
        <v>139</v>
      </c>
      <c r="H149" s="170">
        <v>1</v>
      </c>
      <c r="I149" s="171"/>
      <c r="J149" s="172">
        <f>ROUND(I149*H149,2)</f>
        <v>0</v>
      </c>
      <c r="K149" s="168" t="s">
        <v>1</v>
      </c>
      <c r="L149" s="35"/>
      <c r="M149" s="173" t="s">
        <v>1</v>
      </c>
      <c r="N149" s="174" t="s">
        <v>39</v>
      </c>
      <c r="O149" s="73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7" t="s">
        <v>141</v>
      </c>
      <c r="AT149" s="177" t="s">
        <v>136</v>
      </c>
      <c r="AU149" s="177" t="s">
        <v>84</v>
      </c>
      <c r="AY149" s="15" t="s">
        <v>133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5" t="s">
        <v>79</v>
      </c>
      <c r="BK149" s="178">
        <f>ROUND(I149*H149,2)</f>
        <v>0</v>
      </c>
      <c r="BL149" s="15" t="s">
        <v>141</v>
      </c>
      <c r="BM149" s="177" t="s">
        <v>562</v>
      </c>
    </row>
    <row r="150" spans="1:65" s="2" customFormat="1" ht="16.5" customHeight="1">
      <c r="A150" s="34"/>
      <c r="B150" s="165"/>
      <c r="C150" s="166" t="s">
        <v>314</v>
      </c>
      <c r="D150" s="166" t="s">
        <v>136</v>
      </c>
      <c r="E150" s="167" t="s">
        <v>239</v>
      </c>
      <c r="F150" s="168" t="s">
        <v>240</v>
      </c>
      <c r="G150" s="169" t="s">
        <v>184</v>
      </c>
      <c r="H150" s="170">
        <v>6</v>
      </c>
      <c r="I150" s="171"/>
      <c r="J150" s="172">
        <f>ROUND(I150*H150,2)</f>
        <v>0</v>
      </c>
      <c r="K150" s="168" t="s">
        <v>140</v>
      </c>
      <c r="L150" s="35"/>
      <c r="M150" s="173" t="s">
        <v>1</v>
      </c>
      <c r="N150" s="174" t="s">
        <v>39</v>
      </c>
      <c r="O150" s="73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7" t="s">
        <v>141</v>
      </c>
      <c r="AT150" s="177" t="s">
        <v>136</v>
      </c>
      <c r="AU150" s="177" t="s">
        <v>84</v>
      </c>
      <c r="AY150" s="15" t="s">
        <v>133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5" t="s">
        <v>79</v>
      </c>
      <c r="BK150" s="178">
        <f>ROUND(I150*H150,2)</f>
        <v>0</v>
      </c>
      <c r="BL150" s="15" t="s">
        <v>141</v>
      </c>
      <c r="BM150" s="177" t="s">
        <v>563</v>
      </c>
    </row>
    <row r="151" spans="1:65" s="2" customFormat="1" ht="16.5" customHeight="1">
      <c r="A151" s="34"/>
      <c r="B151" s="165"/>
      <c r="C151" s="185" t="s">
        <v>316</v>
      </c>
      <c r="D151" s="185" t="s">
        <v>130</v>
      </c>
      <c r="E151" s="186" t="s">
        <v>242</v>
      </c>
      <c r="F151" s="187" t="s">
        <v>243</v>
      </c>
      <c r="G151" s="188" t="s">
        <v>184</v>
      </c>
      <c r="H151" s="189">
        <v>6</v>
      </c>
      <c r="I151" s="190"/>
      <c r="J151" s="191">
        <f>ROUND(I151*H151,2)</f>
        <v>0</v>
      </c>
      <c r="K151" s="187" t="s">
        <v>1</v>
      </c>
      <c r="L151" s="192"/>
      <c r="M151" s="193" t="s">
        <v>1</v>
      </c>
      <c r="N151" s="194" t="s">
        <v>39</v>
      </c>
      <c r="O151" s="73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7" t="s">
        <v>244</v>
      </c>
      <c r="AT151" s="177" t="s">
        <v>130</v>
      </c>
      <c r="AU151" s="177" t="s">
        <v>84</v>
      </c>
      <c r="AY151" s="15" t="s">
        <v>133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5" t="s">
        <v>79</v>
      </c>
      <c r="BK151" s="178">
        <f>ROUND(I151*H151,2)</f>
        <v>0</v>
      </c>
      <c r="BL151" s="15" t="s">
        <v>244</v>
      </c>
      <c r="BM151" s="177" t="s">
        <v>564</v>
      </c>
    </row>
    <row r="152" spans="1:65" s="2" customFormat="1" ht="16.5" customHeight="1">
      <c r="A152" s="34"/>
      <c r="B152" s="165"/>
      <c r="C152" s="166" t="s">
        <v>320</v>
      </c>
      <c r="D152" s="166" t="s">
        <v>136</v>
      </c>
      <c r="E152" s="167" t="s">
        <v>247</v>
      </c>
      <c r="F152" s="168" t="s">
        <v>45</v>
      </c>
      <c r="G152" s="169" t="s">
        <v>184</v>
      </c>
      <c r="H152" s="170">
        <v>4</v>
      </c>
      <c r="I152" s="171"/>
      <c r="J152" s="172">
        <f>ROUND(I152*H152,2)</f>
        <v>0</v>
      </c>
      <c r="K152" s="168" t="s">
        <v>140</v>
      </c>
      <c r="L152" s="35"/>
      <c r="M152" s="179" t="s">
        <v>1</v>
      </c>
      <c r="N152" s="180" t="s">
        <v>39</v>
      </c>
      <c r="O152" s="181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7" t="s">
        <v>141</v>
      </c>
      <c r="AT152" s="177" t="s">
        <v>136</v>
      </c>
      <c r="AU152" s="177" t="s">
        <v>84</v>
      </c>
      <c r="AY152" s="15" t="s">
        <v>133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15" t="s">
        <v>79</v>
      </c>
      <c r="BK152" s="178">
        <f>ROUND(I152*H152,2)</f>
        <v>0</v>
      </c>
      <c r="BL152" s="15" t="s">
        <v>141</v>
      </c>
      <c r="BM152" s="177" t="s">
        <v>565</v>
      </c>
    </row>
    <row r="153" spans="1:31" s="2" customFormat="1" ht="6.95" customHeight="1">
      <c r="A153" s="34"/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35"/>
      <c r="M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</row>
  </sheetData>
  <autoFilter ref="C123:K15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96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106</v>
      </c>
      <c r="L4" s="18"/>
      <c r="M4" s="115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8" t="s">
        <v>16</v>
      </c>
      <c r="L6" s="18"/>
    </row>
    <row r="7" spans="2:12" s="1" customFormat="1" ht="16.5" customHeight="1" hidden="1">
      <c r="B7" s="18"/>
      <c r="E7" s="184" t="str">
        <f>'Rekapitulace zakázky'!K6</f>
        <v>HNsP - autodoprava</v>
      </c>
      <c r="F7" s="28"/>
      <c r="G7" s="28"/>
      <c r="H7" s="28"/>
      <c r="L7" s="18"/>
    </row>
    <row r="8" spans="1:31" s="2" customFormat="1" ht="12" customHeight="1" hidden="1">
      <c r="A8" s="34"/>
      <c r="B8" s="35"/>
      <c r="C8" s="34"/>
      <c r="D8" s="28" t="s">
        <v>161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5"/>
      <c r="C9" s="34"/>
      <c r="D9" s="34"/>
      <c r="E9" s="63" t="s">
        <v>566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zakázky'!AN8</f>
        <v>28. 10. 2023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zakázky'!AN10="","",'Rekapitulace zakázky'!AN10)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5"/>
      <c r="C15" s="34"/>
      <c r="D15" s="34"/>
      <c r="E15" s="23" t="str">
        <f>IF('Rekapitulace zakázky'!E11="","",'Rekapitulace zakázky'!E11)</f>
        <v xml:space="preserve"> </v>
      </c>
      <c r="F15" s="34"/>
      <c r="G15" s="34"/>
      <c r="H15" s="34"/>
      <c r="I15" s="28" t="s">
        <v>27</v>
      </c>
      <c r="J15" s="23" t="str">
        <f>IF('Rekapitulace zakázky'!AN11="","",'Rekapitulace zakázky'!AN11)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5"/>
      <c r="C17" s="34"/>
      <c r="D17" s="28" t="s">
        <v>28</v>
      </c>
      <c r="E17" s="34"/>
      <c r="F17" s="34"/>
      <c r="G17" s="34"/>
      <c r="H17" s="34"/>
      <c r="I17" s="28" t="s">
        <v>25</v>
      </c>
      <c r="J17" s="29" t="str">
        <f>'Rekapitulace zakázky'!AN13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5"/>
      <c r="C18" s="34"/>
      <c r="D18" s="34"/>
      <c r="E18" s="29" t="str">
        <f>'Rekapitulace zakázky'!E14</f>
        <v>Vyplň údaj</v>
      </c>
      <c r="F18" s="23"/>
      <c r="G18" s="23"/>
      <c r="H18" s="23"/>
      <c r="I18" s="28" t="s">
        <v>27</v>
      </c>
      <c r="J18" s="29" t="str">
        <f>'Rekapitulace zakázky'!AN14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25</v>
      </c>
      <c r="J20" s="23" t="str">
        <f>IF('Rekapitulace zakázky'!AN16="","",'Rekapitulace zakázky'!AN16)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5"/>
      <c r="C21" s="34"/>
      <c r="D21" s="34"/>
      <c r="E21" s="23" t="str">
        <f>IF('Rekapitulace zakázky'!E17="","",'Rekapitulace zakázky'!E17)</f>
        <v xml:space="preserve"> </v>
      </c>
      <c r="F21" s="34"/>
      <c r="G21" s="34"/>
      <c r="H21" s="34"/>
      <c r="I21" s="28" t="s">
        <v>27</v>
      </c>
      <c r="J21" s="23" t="str">
        <f>IF('Rekapitulace zakázky'!AN17="","",'Rekapitulace zakázky'!AN17)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zakázky'!AN19="","",'Rekapitulace zakázky'!AN19)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5"/>
      <c r="C24" s="34"/>
      <c r="D24" s="34"/>
      <c r="E24" s="23" t="str">
        <f>IF('Rekapitulace zakázky'!E20="","",'Rekapitulace zakázky'!E20)</f>
        <v xml:space="preserve"> </v>
      </c>
      <c r="F24" s="34"/>
      <c r="G24" s="34"/>
      <c r="H24" s="34"/>
      <c r="I24" s="28" t="s">
        <v>27</v>
      </c>
      <c r="J24" s="23" t="str">
        <f>IF('Rekapitulace zakázky'!AN20="","",'Rekapitulace zakázky'!AN20)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6"/>
      <c r="B27" s="117"/>
      <c r="C27" s="116"/>
      <c r="D27" s="116"/>
      <c r="E27" s="32" t="s">
        <v>1</v>
      </c>
      <c r="F27" s="32"/>
      <c r="G27" s="32"/>
      <c r="H27" s="3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35"/>
      <c r="C30" s="34"/>
      <c r="D30" s="119" t="s">
        <v>34</v>
      </c>
      <c r="E30" s="34"/>
      <c r="F30" s="34"/>
      <c r="G30" s="34"/>
      <c r="H30" s="34"/>
      <c r="I30" s="34"/>
      <c r="J30" s="92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120" t="s">
        <v>38</v>
      </c>
      <c r="E33" s="28" t="s">
        <v>39</v>
      </c>
      <c r="F33" s="121">
        <f>ROUND((SUM(BE128:BE178)),2)</f>
        <v>0</v>
      </c>
      <c r="G33" s="34"/>
      <c r="H33" s="34"/>
      <c r="I33" s="122">
        <v>0.21</v>
      </c>
      <c r="J33" s="121">
        <f>ROUND(((SUM(BE128:BE178))*I33),2)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40</v>
      </c>
      <c r="F34" s="121">
        <f>ROUND((SUM(BF128:BF178)),2)</f>
        <v>0</v>
      </c>
      <c r="G34" s="34"/>
      <c r="H34" s="34"/>
      <c r="I34" s="122">
        <v>0.15</v>
      </c>
      <c r="J34" s="121">
        <f>ROUND(((SUM(BF128:BF178))*I34),2)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41</v>
      </c>
      <c r="F35" s="121">
        <f>ROUND((SUM(BG128:BG178)),2)</f>
        <v>0</v>
      </c>
      <c r="G35" s="34"/>
      <c r="H35" s="34"/>
      <c r="I35" s="122">
        <v>0.21</v>
      </c>
      <c r="J35" s="12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42</v>
      </c>
      <c r="F36" s="121">
        <f>ROUND((SUM(BH128:BH178)),2)</f>
        <v>0</v>
      </c>
      <c r="G36" s="34"/>
      <c r="H36" s="34"/>
      <c r="I36" s="122">
        <v>0.15</v>
      </c>
      <c r="J36" s="12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43</v>
      </c>
      <c r="F37" s="121">
        <f>ROUND((SUM(BI128:BI178)),2)</f>
        <v>0</v>
      </c>
      <c r="G37" s="34"/>
      <c r="H37" s="34"/>
      <c r="I37" s="122">
        <v>0</v>
      </c>
      <c r="J37" s="12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35"/>
      <c r="C39" s="123"/>
      <c r="D39" s="124" t="s">
        <v>44</v>
      </c>
      <c r="E39" s="77"/>
      <c r="F39" s="77"/>
      <c r="G39" s="125" t="s">
        <v>45</v>
      </c>
      <c r="H39" s="126" t="s">
        <v>46</v>
      </c>
      <c r="I39" s="77"/>
      <c r="J39" s="127">
        <f>SUM(J30:J37)</f>
        <v>0</v>
      </c>
      <c r="K39" s="12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 hidden="1">
      <c r="B41" s="18"/>
      <c r="L41" s="18"/>
    </row>
    <row r="42" spans="2:12" s="1" customFormat="1" ht="14.4" customHeight="1" hidden="1">
      <c r="B42" s="18"/>
      <c r="L42" s="18"/>
    </row>
    <row r="43" spans="2:12" s="1" customFormat="1" ht="14.4" customHeight="1" hidden="1">
      <c r="B43" s="18"/>
      <c r="L43" s="18"/>
    </row>
    <row r="44" spans="2:12" s="1" customFormat="1" ht="14.4" customHeight="1" hidden="1">
      <c r="B44" s="18"/>
      <c r="L44" s="18"/>
    </row>
    <row r="45" spans="2:12" s="1" customFormat="1" ht="14.4" customHeight="1" hidden="1">
      <c r="B45" s="18"/>
      <c r="L45" s="18"/>
    </row>
    <row r="46" spans="2:12" s="1" customFormat="1" ht="14.4" customHeight="1" hidden="1">
      <c r="B46" s="18"/>
      <c r="L46" s="18"/>
    </row>
    <row r="47" spans="2:12" s="1" customFormat="1" ht="14.4" customHeight="1" hidden="1">
      <c r="B47" s="18"/>
      <c r="L47" s="18"/>
    </row>
    <row r="48" spans="2:12" s="1" customFormat="1" ht="14.4" customHeight="1" hidden="1">
      <c r="B48" s="18"/>
      <c r="L48" s="18"/>
    </row>
    <row r="49" spans="2:12" s="1" customFormat="1" ht="14.4" customHeight="1" hidden="1">
      <c r="B49" s="18"/>
      <c r="L49" s="18"/>
    </row>
    <row r="50" spans="2:12" s="2" customFormat="1" ht="14.4" customHeight="1" hidden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1:31" s="2" customFormat="1" ht="12" hidden="1">
      <c r="A61" s="34"/>
      <c r="B61" s="35"/>
      <c r="C61" s="34"/>
      <c r="D61" s="54" t="s">
        <v>49</v>
      </c>
      <c r="E61" s="37"/>
      <c r="F61" s="129" t="s">
        <v>50</v>
      </c>
      <c r="G61" s="54" t="s">
        <v>49</v>
      </c>
      <c r="H61" s="37"/>
      <c r="I61" s="37"/>
      <c r="J61" s="130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1:31" s="2" customFormat="1" ht="12" hidden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1:31" s="2" customFormat="1" ht="12" hidden="1">
      <c r="A76" s="34"/>
      <c r="B76" s="35"/>
      <c r="C76" s="34"/>
      <c r="D76" s="54" t="s">
        <v>49</v>
      </c>
      <c r="E76" s="37"/>
      <c r="F76" s="129" t="s">
        <v>50</v>
      </c>
      <c r="G76" s="54" t="s">
        <v>49</v>
      </c>
      <c r="H76" s="37"/>
      <c r="I76" s="37"/>
      <c r="J76" s="130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107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84" t="str">
        <f>E7</f>
        <v>HNsP - autodoprava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161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29-10-2023-5 - Chodba před skladem léků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>Bílina</v>
      </c>
      <c r="G89" s="34"/>
      <c r="H89" s="34"/>
      <c r="I89" s="28" t="s">
        <v>22</v>
      </c>
      <c r="J89" s="65" t="str">
        <f>IF(J12="","",J12)</f>
        <v>28. 10. 2023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30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28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1" t="s">
        <v>108</v>
      </c>
      <c r="D94" s="123"/>
      <c r="E94" s="123"/>
      <c r="F94" s="123"/>
      <c r="G94" s="123"/>
      <c r="H94" s="123"/>
      <c r="I94" s="123"/>
      <c r="J94" s="132" t="s">
        <v>109</v>
      </c>
      <c r="K94" s="12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3" t="s">
        <v>110</v>
      </c>
      <c r="D96" s="34"/>
      <c r="E96" s="34"/>
      <c r="F96" s="34"/>
      <c r="G96" s="34"/>
      <c r="H96" s="34"/>
      <c r="I96" s="34"/>
      <c r="J96" s="92">
        <f>J128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111</v>
      </c>
    </row>
    <row r="97" spans="1:31" s="9" customFormat="1" ht="24.95" customHeight="1">
      <c r="A97" s="9"/>
      <c r="B97" s="134"/>
      <c r="C97" s="9"/>
      <c r="D97" s="135" t="s">
        <v>163</v>
      </c>
      <c r="E97" s="136"/>
      <c r="F97" s="136"/>
      <c r="G97" s="136"/>
      <c r="H97" s="136"/>
      <c r="I97" s="136"/>
      <c r="J97" s="137">
        <f>J129</f>
        <v>0</v>
      </c>
      <c r="K97" s="9"/>
      <c r="L97" s="13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8"/>
      <c r="C98" s="10"/>
      <c r="D98" s="139" t="s">
        <v>252</v>
      </c>
      <c r="E98" s="140"/>
      <c r="F98" s="140"/>
      <c r="G98" s="140"/>
      <c r="H98" s="140"/>
      <c r="I98" s="140"/>
      <c r="J98" s="141">
        <f>J130</f>
        <v>0</v>
      </c>
      <c r="K98" s="10"/>
      <c r="L98" s="13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8"/>
      <c r="C99" s="10"/>
      <c r="D99" s="139" t="s">
        <v>164</v>
      </c>
      <c r="E99" s="140"/>
      <c r="F99" s="140"/>
      <c r="G99" s="140"/>
      <c r="H99" s="140"/>
      <c r="I99" s="140"/>
      <c r="J99" s="141">
        <f>J131</f>
        <v>0</v>
      </c>
      <c r="K99" s="10"/>
      <c r="L99" s="13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8"/>
      <c r="C100" s="10"/>
      <c r="D100" s="139" t="s">
        <v>253</v>
      </c>
      <c r="E100" s="140"/>
      <c r="F100" s="140"/>
      <c r="G100" s="140"/>
      <c r="H100" s="140"/>
      <c r="I100" s="140"/>
      <c r="J100" s="141">
        <f>J134</f>
        <v>0</v>
      </c>
      <c r="K100" s="10"/>
      <c r="L100" s="13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8"/>
      <c r="C101" s="10"/>
      <c r="D101" s="139" t="s">
        <v>254</v>
      </c>
      <c r="E101" s="140"/>
      <c r="F101" s="140"/>
      <c r="G101" s="140"/>
      <c r="H101" s="140"/>
      <c r="I101" s="140"/>
      <c r="J101" s="141">
        <f>J138</f>
        <v>0</v>
      </c>
      <c r="K101" s="10"/>
      <c r="L101" s="13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4"/>
      <c r="C102" s="9"/>
      <c r="D102" s="135" t="s">
        <v>165</v>
      </c>
      <c r="E102" s="136"/>
      <c r="F102" s="136"/>
      <c r="G102" s="136"/>
      <c r="H102" s="136"/>
      <c r="I102" s="136"/>
      <c r="J102" s="137">
        <f>J140</f>
        <v>0</v>
      </c>
      <c r="K102" s="9"/>
      <c r="L102" s="13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38"/>
      <c r="C103" s="10"/>
      <c r="D103" s="139" t="s">
        <v>166</v>
      </c>
      <c r="E103" s="140"/>
      <c r="F103" s="140"/>
      <c r="G103" s="140"/>
      <c r="H103" s="140"/>
      <c r="I103" s="140"/>
      <c r="J103" s="141">
        <f>J141</f>
        <v>0</v>
      </c>
      <c r="K103" s="10"/>
      <c r="L103" s="13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38"/>
      <c r="C104" s="10"/>
      <c r="D104" s="139" t="s">
        <v>439</v>
      </c>
      <c r="E104" s="140"/>
      <c r="F104" s="140"/>
      <c r="G104" s="140"/>
      <c r="H104" s="140"/>
      <c r="I104" s="140"/>
      <c r="J104" s="141">
        <f>J148</f>
        <v>0</v>
      </c>
      <c r="K104" s="10"/>
      <c r="L104" s="13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38"/>
      <c r="C105" s="10"/>
      <c r="D105" s="139" t="s">
        <v>167</v>
      </c>
      <c r="E105" s="140"/>
      <c r="F105" s="140"/>
      <c r="G105" s="140"/>
      <c r="H105" s="140"/>
      <c r="I105" s="140"/>
      <c r="J105" s="141">
        <f>J159</f>
        <v>0</v>
      </c>
      <c r="K105" s="10"/>
      <c r="L105" s="13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38"/>
      <c r="C106" s="10"/>
      <c r="D106" s="139" t="s">
        <v>168</v>
      </c>
      <c r="E106" s="140"/>
      <c r="F106" s="140"/>
      <c r="G106" s="140"/>
      <c r="H106" s="140"/>
      <c r="I106" s="140"/>
      <c r="J106" s="141">
        <f>J164</f>
        <v>0</v>
      </c>
      <c r="K106" s="10"/>
      <c r="L106" s="13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34"/>
      <c r="C107" s="9"/>
      <c r="D107" s="135" t="s">
        <v>112</v>
      </c>
      <c r="E107" s="136"/>
      <c r="F107" s="136"/>
      <c r="G107" s="136"/>
      <c r="H107" s="136"/>
      <c r="I107" s="136"/>
      <c r="J107" s="137">
        <f>J172</f>
        <v>0</v>
      </c>
      <c r="K107" s="9"/>
      <c r="L107" s="13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38"/>
      <c r="C108" s="10"/>
      <c r="D108" s="139" t="s">
        <v>169</v>
      </c>
      <c r="E108" s="140"/>
      <c r="F108" s="140"/>
      <c r="G108" s="140"/>
      <c r="H108" s="140"/>
      <c r="I108" s="140"/>
      <c r="J108" s="141">
        <f>J173</f>
        <v>0</v>
      </c>
      <c r="K108" s="10"/>
      <c r="L108" s="13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19" t="s">
        <v>117</v>
      </c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8" t="s">
        <v>16</v>
      </c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4"/>
      <c r="D118" s="34"/>
      <c r="E118" s="184" t="str">
        <f>E7</f>
        <v>HNsP - autodoprava</v>
      </c>
      <c r="F118" s="28"/>
      <c r="G118" s="28"/>
      <c r="H118" s="28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8" t="s">
        <v>161</v>
      </c>
      <c r="D119" s="34"/>
      <c r="E119" s="34"/>
      <c r="F119" s="34"/>
      <c r="G119" s="34"/>
      <c r="H119" s="34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4"/>
      <c r="D120" s="34"/>
      <c r="E120" s="63" t="str">
        <f>E9</f>
        <v>29-10-2023-5 - Chodba před skladem léků</v>
      </c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8" t="s">
        <v>20</v>
      </c>
      <c r="D122" s="34"/>
      <c r="E122" s="34"/>
      <c r="F122" s="23" t="str">
        <f>F12</f>
        <v>Bílina</v>
      </c>
      <c r="G122" s="34"/>
      <c r="H122" s="34"/>
      <c r="I122" s="28" t="s">
        <v>22</v>
      </c>
      <c r="J122" s="65" t="str">
        <f>IF(J12="","",J12)</f>
        <v>28. 10. 2023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15" customHeight="1">
      <c r="A124" s="34"/>
      <c r="B124" s="35"/>
      <c r="C124" s="28" t="s">
        <v>24</v>
      </c>
      <c r="D124" s="34"/>
      <c r="E124" s="34"/>
      <c r="F124" s="23" t="str">
        <f>E15</f>
        <v xml:space="preserve"> </v>
      </c>
      <c r="G124" s="34"/>
      <c r="H124" s="34"/>
      <c r="I124" s="28" t="s">
        <v>30</v>
      </c>
      <c r="J124" s="32" t="str">
        <f>E21</f>
        <v xml:space="preserve"> </v>
      </c>
      <c r="K124" s="34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15" customHeight="1">
      <c r="A125" s="34"/>
      <c r="B125" s="35"/>
      <c r="C125" s="28" t="s">
        <v>28</v>
      </c>
      <c r="D125" s="34"/>
      <c r="E125" s="34"/>
      <c r="F125" s="23" t="str">
        <f>IF(E18="","",E18)</f>
        <v>Vyplň údaj</v>
      </c>
      <c r="G125" s="34"/>
      <c r="H125" s="34"/>
      <c r="I125" s="28" t="s">
        <v>32</v>
      </c>
      <c r="J125" s="32" t="str">
        <f>E24</f>
        <v xml:space="preserve"> </v>
      </c>
      <c r="K125" s="34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42"/>
      <c r="B127" s="143"/>
      <c r="C127" s="144" t="s">
        <v>118</v>
      </c>
      <c r="D127" s="145" t="s">
        <v>59</v>
      </c>
      <c r="E127" s="145" t="s">
        <v>55</v>
      </c>
      <c r="F127" s="145" t="s">
        <v>56</v>
      </c>
      <c r="G127" s="145" t="s">
        <v>119</v>
      </c>
      <c r="H127" s="145" t="s">
        <v>120</v>
      </c>
      <c r="I127" s="145" t="s">
        <v>121</v>
      </c>
      <c r="J127" s="145" t="s">
        <v>109</v>
      </c>
      <c r="K127" s="146" t="s">
        <v>122</v>
      </c>
      <c r="L127" s="147"/>
      <c r="M127" s="82" t="s">
        <v>1</v>
      </c>
      <c r="N127" s="83" t="s">
        <v>38</v>
      </c>
      <c r="O127" s="83" t="s">
        <v>123</v>
      </c>
      <c r="P127" s="83" t="s">
        <v>124</v>
      </c>
      <c r="Q127" s="83" t="s">
        <v>125</v>
      </c>
      <c r="R127" s="83" t="s">
        <v>126</v>
      </c>
      <c r="S127" s="83" t="s">
        <v>127</v>
      </c>
      <c r="T127" s="84" t="s">
        <v>128</v>
      </c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</row>
    <row r="128" spans="1:63" s="2" customFormat="1" ht="22.8" customHeight="1">
      <c r="A128" s="34"/>
      <c r="B128" s="35"/>
      <c r="C128" s="89" t="s">
        <v>129</v>
      </c>
      <c r="D128" s="34"/>
      <c r="E128" s="34"/>
      <c r="F128" s="34"/>
      <c r="G128" s="34"/>
      <c r="H128" s="34"/>
      <c r="I128" s="34"/>
      <c r="J128" s="148">
        <f>BK128</f>
        <v>0</v>
      </c>
      <c r="K128" s="34"/>
      <c r="L128" s="35"/>
      <c r="M128" s="85"/>
      <c r="N128" s="69"/>
      <c r="O128" s="86"/>
      <c r="P128" s="149">
        <f>P129+P140+P172</f>
        <v>0</v>
      </c>
      <c r="Q128" s="86"/>
      <c r="R128" s="149">
        <f>R129+R140+R172</f>
        <v>0.49809586</v>
      </c>
      <c r="S128" s="86"/>
      <c r="T128" s="150">
        <f>T129+T140+T172</f>
        <v>0.026216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73</v>
      </c>
      <c r="AU128" s="15" t="s">
        <v>111</v>
      </c>
      <c r="BK128" s="151">
        <f>BK129+BK140+BK172</f>
        <v>0</v>
      </c>
    </row>
    <row r="129" spans="1:63" s="12" customFormat="1" ht="25.9" customHeight="1">
      <c r="A129" s="12"/>
      <c r="B129" s="152"/>
      <c r="C129" s="12"/>
      <c r="D129" s="153" t="s">
        <v>73</v>
      </c>
      <c r="E129" s="154" t="s">
        <v>170</v>
      </c>
      <c r="F129" s="154" t="s">
        <v>171</v>
      </c>
      <c r="G129" s="12"/>
      <c r="H129" s="12"/>
      <c r="I129" s="155"/>
      <c r="J129" s="156">
        <f>BK129</f>
        <v>0</v>
      </c>
      <c r="K129" s="12"/>
      <c r="L129" s="152"/>
      <c r="M129" s="157"/>
      <c r="N129" s="158"/>
      <c r="O129" s="158"/>
      <c r="P129" s="159">
        <f>P130+P131+P134+P138</f>
        <v>0</v>
      </c>
      <c r="Q129" s="158"/>
      <c r="R129" s="159">
        <f>R130+R131+R134+R138</f>
        <v>0.00086224</v>
      </c>
      <c r="S129" s="158"/>
      <c r="T129" s="160">
        <f>T130+T131+T134+T138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3" t="s">
        <v>79</v>
      </c>
      <c r="AT129" s="161" t="s">
        <v>73</v>
      </c>
      <c r="AU129" s="161" t="s">
        <v>74</v>
      </c>
      <c r="AY129" s="153" t="s">
        <v>133</v>
      </c>
      <c r="BK129" s="162">
        <f>BK130+BK131+BK134+BK138</f>
        <v>0</v>
      </c>
    </row>
    <row r="130" spans="1:63" s="12" customFormat="1" ht="22.8" customHeight="1">
      <c r="A130" s="12"/>
      <c r="B130" s="152"/>
      <c r="C130" s="12"/>
      <c r="D130" s="153" t="s">
        <v>73</v>
      </c>
      <c r="E130" s="163" t="s">
        <v>198</v>
      </c>
      <c r="F130" s="163" t="s">
        <v>269</v>
      </c>
      <c r="G130" s="12"/>
      <c r="H130" s="12"/>
      <c r="I130" s="155"/>
      <c r="J130" s="164">
        <f>BK130</f>
        <v>0</v>
      </c>
      <c r="K130" s="12"/>
      <c r="L130" s="152"/>
      <c r="M130" s="157"/>
      <c r="N130" s="158"/>
      <c r="O130" s="158"/>
      <c r="P130" s="159">
        <v>0</v>
      </c>
      <c r="Q130" s="158"/>
      <c r="R130" s="159">
        <v>0</v>
      </c>
      <c r="S130" s="158"/>
      <c r="T130" s="160"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3" t="s">
        <v>79</v>
      </c>
      <c r="AT130" s="161" t="s">
        <v>73</v>
      </c>
      <c r="AU130" s="161" t="s">
        <v>79</v>
      </c>
      <c r="AY130" s="153" t="s">
        <v>133</v>
      </c>
      <c r="BK130" s="162">
        <v>0</v>
      </c>
    </row>
    <row r="131" spans="1:63" s="12" customFormat="1" ht="22.8" customHeight="1">
      <c r="A131" s="12"/>
      <c r="B131" s="152"/>
      <c r="C131" s="12"/>
      <c r="D131" s="153" t="s">
        <v>73</v>
      </c>
      <c r="E131" s="163" t="s">
        <v>172</v>
      </c>
      <c r="F131" s="163" t="s">
        <v>173</v>
      </c>
      <c r="G131" s="12"/>
      <c r="H131" s="12"/>
      <c r="I131" s="155"/>
      <c r="J131" s="164">
        <f>BK131</f>
        <v>0</v>
      </c>
      <c r="K131" s="12"/>
      <c r="L131" s="152"/>
      <c r="M131" s="157"/>
      <c r="N131" s="158"/>
      <c r="O131" s="158"/>
      <c r="P131" s="159">
        <f>SUM(P132:P133)</f>
        <v>0</v>
      </c>
      <c r="Q131" s="158"/>
      <c r="R131" s="159">
        <f>SUM(R132:R133)</f>
        <v>0.00086224</v>
      </c>
      <c r="S131" s="158"/>
      <c r="T131" s="16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3" t="s">
        <v>79</v>
      </c>
      <c r="AT131" s="161" t="s">
        <v>73</v>
      </c>
      <c r="AU131" s="161" t="s">
        <v>79</v>
      </c>
      <c r="AY131" s="153" t="s">
        <v>133</v>
      </c>
      <c r="BK131" s="162">
        <f>SUM(BK132:BK133)</f>
        <v>0</v>
      </c>
    </row>
    <row r="132" spans="1:65" s="2" customFormat="1" ht="33" customHeight="1">
      <c r="A132" s="34"/>
      <c r="B132" s="165"/>
      <c r="C132" s="166" t="s">
        <v>79</v>
      </c>
      <c r="D132" s="166" t="s">
        <v>136</v>
      </c>
      <c r="E132" s="167" t="s">
        <v>285</v>
      </c>
      <c r="F132" s="168" t="s">
        <v>286</v>
      </c>
      <c r="G132" s="169" t="s">
        <v>176</v>
      </c>
      <c r="H132" s="170">
        <v>5.072</v>
      </c>
      <c r="I132" s="171"/>
      <c r="J132" s="172">
        <f>ROUND(I132*H132,2)</f>
        <v>0</v>
      </c>
      <c r="K132" s="168" t="s">
        <v>140</v>
      </c>
      <c r="L132" s="35"/>
      <c r="M132" s="173" t="s">
        <v>1</v>
      </c>
      <c r="N132" s="174" t="s">
        <v>39</v>
      </c>
      <c r="O132" s="73"/>
      <c r="P132" s="175">
        <f>O132*H132</f>
        <v>0</v>
      </c>
      <c r="Q132" s="175">
        <v>0.00013</v>
      </c>
      <c r="R132" s="175">
        <f>Q132*H132</f>
        <v>0.00065936</v>
      </c>
      <c r="S132" s="175">
        <v>0</v>
      </c>
      <c r="T132" s="17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7" t="s">
        <v>157</v>
      </c>
      <c r="AT132" s="177" t="s">
        <v>136</v>
      </c>
      <c r="AU132" s="177" t="s">
        <v>84</v>
      </c>
      <c r="AY132" s="15" t="s">
        <v>133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5" t="s">
        <v>79</v>
      </c>
      <c r="BK132" s="178">
        <f>ROUND(I132*H132,2)</f>
        <v>0</v>
      </c>
      <c r="BL132" s="15" t="s">
        <v>157</v>
      </c>
      <c r="BM132" s="177" t="s">
        <v>567</v>
      </c>
    </row>
    <row r="133" spans="1:65" s="2" customFormat="1" ht="24.15" customHeight="1">
      <c r="A133" s="34"/>
      <c r="B133" s="165"/>
      <c r="C133" s="166" t="s">
        <v>84</v>
      </c>
      <c r="D133" s="166" t="s">
        <v>136</v>
      </c>
      <c r="E133" s="167" t="s">
        <v>174</v>
      </c>
      <c r="F133" s="168" t="s">
        <v>175</v>
      </c>
      <c r="G133" s="169" t="s">
        <v>176</v>
      </c>
      <c r="H133" s="170">
        <v>5.072</v>
      </c>
      <c r="I133" s="171"/>
      <c r="J133" s="172">
        <f>ROUND(I133*H133,2)</f>
        <v>0</v>
      </c>
      <c r="K133" s="168" t="s">
        <v>140</v>
      </c>
      <c r="L133" s="35"/>
      <c r="M133" s="173" t="s">
        <v>1</v>
      </c>
      <c r="N133" s="174" t="s">
        <v>39</v>
      </c>
      <c r="O133" s="73"/>
      <c r="P133" s="175">
        <f>O133*H133</f>
        <v>0</v>
      </c>
      <c r="Q133" s="175">
        <v>4E-05</v>
      </c>
      <c r="R133" s="175">
        <f>Q133*H133</f>
        <v>0.00020288</v>
      </c>
      <c r="S133" s="175">
        <v>0</v>
      </c>
      <c r="T133" s="17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7" t="s">
        <v>157</v>
      </c>
      <c r="AT133" s="177" t="s">
        <v>136</v>
      </c>
      <c r="AU133" s="177" t="s">
        <v>84</v>
      </c>
      <c r="AY133" s="15" t="s">
        <v>133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5" t="s">
        <v>79</v>
      </c>
      <c r="BK133" s="178">
        <f>ROUND(I133*H133,2)</f>
        <v>0</v>
      </c>
      <c r="BL133" s="15" t="s">
        <v>157</v>
      </c>
      <c r="BM133" s="177" t="s">
        <v>568</v>
      </c>
    </row>
    <row r="134" spans="1:63" s="12" customFormat="1" ht="22.8" customHeight="1">
      <c r="A134" s="12"/>
      <c r="B134" s="152"/>
      <c r="C134" s="12"/>
      <c r="D134" s="153" t="s">
        <v>73</v>
      </c>
      <c r="E134" s="163" t="s">
        <v>295</v>
      </c>
      <c r="F134" s="163" t="s">
        <v>296</v>
      </c>
      <c r="G134" s="12"/>
      <c r="H134" s="12"/>
      <c r="I134" s="155"/>
      <c r="J134" s="164">
        <f>BK134</f>
        <v>0</v>
      </c>
      <c r="K134" s="12"/>
      <c r="L134" s="152"/>
      <c r="M134" s="157"/>
      <c r="N134" s="158"/>
      <c r="O134" s="158"/>
      <c r="P134" s="159">
        <f>SUM(P135:P137)</f>
        <v>0</v>
      </c>
      <c r="Q134" s="158"/>
      <c r="R134" s="159">
        <f>SUM(R135:R137)</f>
        <v>0</v>
      </c>
      <c r="S134" s="158"/>
      <c r="T134" s="160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3" t="s">
        <v>79</v>
      </c>
      <c r="AT134" s="161" t="s">
        <v>73</v>
      </c>
      <c r="AU134" s="161" t="s">
        <v>79</v>
      </c>
      <c r="AY134" s="153" t="s">
        <v>133</v>
      </c>
      <c r="BK134" s="162">
        <f>SUM(BK135:BK137)</f>
        <v>0</v>
      </c>
    </row>
    <row r="135" spans="1:65" s="2" customFormat="1" ht="24.15" customHeight="1">
      <c r="A135" s="34"/>
      <c r="B135" s="165"/>
      <c r="C135" s="166" t="s">
        <v>132</v>
      </c>
      <c r="D135" s="166" t="s">
        <v>136</v>
      </c>
      <c r="E135" s="167" t="s">
        <v>297</v>
      </c>
      <c r="F135" s="168" t="s">
        <v>298</v>
      </c>
      <c r="G135" s="169" t="s">
        <v>264</v>
      </c>
      <c r="H135" s="170">
        <v>0.026</v>
      </c>
      <c r="I135" s="171"/>
      <c r="J135" s="172">
        <f>ROUND(I135*H135,2)</f>
        <v>0</v>
      </c>
      <c r="K135" s="168" t="s">
        <v>140</v>
      </c>
      <c r="L135" s="35"/>
      <c r="M135" s="173" t="s">
        <v>1</v>
      </c>
      <c r="N135" s="174" t="s">
        <v>39</v>
      </c>
      <c r="O135" s="73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7" t="s">
        <v>157</v>
      </c>
      <c r="AT135" s="177" t="s">
        <v>136</v>
      </c>
      <c r="AU135" s="177" t="s">
        <v>84</v>
      </c>
      <c r="AY135" s="15" t="s">
        <v>133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5" t="s">
        <v>79</v>
      </c>
      <c r="BK135" s="178">
        <f>ROUND(I135*H135,2)</f>
        <v>0</v>
      </c>
      <c r="BL135" s="15" t="s">
        <v>157</v>
      </c>
      <c r="BM135" s="177" t="s">
        <v>569</v>
      </c>
    </row>
    <row r="136" spans="1:65" s="2" customFormat="1" ht="33" customHeight="1">
      <c r="A136" s="34"/>
      <c r="B136" s="165"/>
      <c r="C136" s="166" t="s">
        <v>157</v>
      </c>
      <c r="D136" s="166" t="s">
        <v>136</v>
      </c>
      <c r="E136" s="167" t="s">
        <v>300</v>
      </c>
      <c r="F136" s="168" t="s">
        <v>301</v>
      </c>
      <c r="G136" s="169" t="s">
        <v>264</v>
      </c>
      <c r="H136" s="170">
        <v>0.026</v>
      </c>
      <c r="I136" s="171"/>
      <c r="J136" s="172">
        <f>ROUND(I136*H136,2)</f>
        <v>0</v>
      </c>
      <c r="K136" s="168" t="s">
        <v>140</v>
      </c>
      <c r="L136" s="35"/>
      <c r="M136" s="173" t="s">
        <v>1</v>
      </c>
      <c r="N136" s="174" t="s">
        <v>39</v>
      </c>
      <c r="O136" s="73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7" t="s">
        <v>157</v>
      </c>
      <c r="AT136" s="177" t="s">
        <v>136</v>
      </c>
      <c r="AU136" s="177" t="s">
        <v>84</v>
      </c>
      <c r="AY136" s="15" t="s">
        <v>133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5" t="s">
        <v>79</v>
      </c>
      <c r="BK136" s="178">
        <f>ROUND(I136*H136,2)</f>
        <v>0</v>
      </c>
      <c r="BL136" s="15" t="s">
        <v>157</v>
      </c>
      <c r="BM136" s="177" t="s">
        <v>570</v>
      </c>
    </row>
    <row r="137" spans="1:65" s="2" customFormat="1" ht="37.8" customHeight="1">
      <c r="A137" s="34"/>
      <c r="B137" s="165"/>
      <c r="C137" s="166" t="s">
        <v>148</v>
      </c>
      <c r="D137" s="166" t="s">
        <v>136</v>
      </c>
      <c r="E137" s="167" t="s">
        <v>462</v>
      </c>
      <c r="F137" s="168" t="s">
        <v>463</v>
      </c>
      <c r="G137" s="169" t="s">
        <v>264</v>
      </c>
      <c r="H137" s="170">
        <v>0.026</v>
      </c>
      <c r="I137" s="171"/>
      <c r="J137" s="172">
        <f>ROUND(I137*H137,2)</f>
        <v>0</v>
      </c>
      <c r="K137" s="168" t="s">
        <v>140</v>
      </c>
      <c r="L137" s="35"/>
      <c r="M137" s="173" t="s">
        <v>1</v>
      </c>
      <c r="N137" s="174" t="s">
        <v>39</v>
      </c>
      <c r="O137" s="73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7" t="s">
        <v>157</v>
      </c>
      <c r="AT137" s="177" t="s">
        <v>136</v>
      </c>
      <c r="AU137" s="177" t="s">
        <v>84</v>
      </c>
      <c r="AY137" s="15" t="s">
        <v>133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5" t="s">
        <v>79</v>
      </c>
      <c r="BK137" s="178">
        <f>ROUND(I137*H137,2)</f>
        <v>0</v>
      </c>
      <c r="BL137" s="15" t="s">
        <v>157</v>
      </c>
      <c r="BM137" s="177" t="s">
        <v>571</v>
      </c>
    </row>
    <row r="138" spans="1:63" s="12" customFormat="1" ht="22.8" customHeight="1">
      <c r="A138" s="12"/>
      <c r="B138" s="152"/>
      <c r="C138" s="12"/>
      <c r="D138" s="153" t="s">
        <v>73</v>
      </c>
      <c r="E138" s="163" t="s">
        <v>309</v>
      </c>
      <c r="F138" s="163" t="s">
        <v>310</v>
      </c>
      <c r="G138" s="12"/>
      <c r="H138" s="12"/>
      <c r="I138" s="155"/>
      <c r="J138" s="164">
        <f>BK138</f>
        <v>0</v>
      </c>
      <c r="K138" s="12"/>
      <c r="L138" s="152"/>
      <c r="M138" s="157"/>
      <c r="N138" s="158"/>
      <c r="O138" s="158"/>
      <c r="P138" s="159">
        <f>P139</f>
        <v>0</v>
      </c>
      <c r="Q138" s="158"/>
      <c r="R138" s="159">
        <f>R139</f>
        <v>0</v>
      </c>
      <c r="S138" s="158"/>
      <c r="T138" s="160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3" t="s">
        <v>79</v>
      </c>
      <c r="AT138" s="161" t="s">
        <v>73</v>
      </c>
      <c r="AU138" s="161" t="s">
        <v>79</v>
      </c>
      <c r="AY138" s="153" t="s">
        <v>133</v>
      </c>
      <c r="BK138" s="162">
        <f>BK139</f>
        <v>0</v>
      </c>
    </row>
    <row r="139" spans="1:65" s="2" customFormat="1" ht="16.5" customHeight="1">
      <c r="A139" s="34"/>
      <c r="B139" s="165"/>
      <c r="C139" s="166" t="s">
        <v>198</v>
      </c>
      <c r="D139" s="166" t="s">
        <v>136</v>
      </c>
      <c r="E139" s="167" t="s">
        <v>311</v>
      </c>
      <c r="F139" s="168" t="s">
        <v>312</v>
      </c>
      <c r="G139" s="169" t="s">
        <v>264</v>
      </c>
      <c r="H139" s="170">
        <v>0.001</v>
      </c>
      <c r="I139" s="171"/>
      <c r="J139" s="172">
        <f>ROUND(I139*H139,2)</f>
        <v>0</v>
      </c>
      <c r="K139" s="168" t="s">
        <v>140</v>
      </c>
      <c r="L139" s="35"/>
      <c r="M139" s="173" t="s">
        <v>1</v>
      </c>
      <c r="N139" s="174" t="s">
        <v>39</v>
      </c>
      <c r="O139" s="73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7" t="s">
        <v>157</v>
      </c>
      <c r="AT139" s="177" t="s">
        <v>136</v>
      </c>
      <c r="AU139" s="177" t="s">
        <v>84</v>
      </c>
      <c r="AY139" s="15" t="s">
        <v>133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5" t="s">
        <v>79</v>
      </c>
      <c r="BK139" s="178">
        <f>ROUND(I139*H139,2)</f>
        <v>0</v>
      </c>
      <c r="BL139" s="15" t="s">
        <v>157</v>
      </c>
      <c r="BM139" s="177" t="s">
        <v>572</v>
      </c>
    </row>
    <row r="140" spans="1:63" s="12" customFormat="1" ht="25.9" customHeight="1">
      <c r="A140" s="12"/>
      <c r="B140" s="152"/>
      <c r="C140" s="12"/>
      <c r="D140" s="153" t="s">
        <v>73</v>
      </c>
      <c r="E140" s="154" t="s">
        <v>178</v>
      </c>
      <c r="F140" s="154" t="s">
        <v>179</v>
      </c>
      <c r="G140" s="12"/>
      <c r="H140" s="12"/>
      <c r="I140" s="155"/>
      <c r="J140" s="156">
        <f>BK140</f>
        <v>0</v>
      </c>
      <c r="K140" s="12"/>
      <c r="L140" s="152"/>
      <c r="M140" s="157"/>
      <c r="N140" s="158"/>
      <c r="O140" s="158"/>
      <c r="P140" s="159">
        <f>P141+P148+P159+P164</f>
        <v>0</v>
      </c>
      <c r="Q140" s="158"/>
      <c r="R140" s="159">
        <f>R141+R148+R159+R164</f>
        <v>0.49723362</v>
      </c>
      <c r="S140" s="158"/>
      <c r="T140" s="160">
        <f>T141+T148+T159+T164</f>
        <v>0.026216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3" t="s">
        <v>84</v>
      </c>
      <c r="AT140" s="161" t="s">
        <v>73</v>
      </c>
      <c r="AU140" s="161" t="s">
        <v>74</v>
      </c>
      <c r="AY140" s="153" t="s">
        <v>133</v>
      </c>
      <c r="BK140" s="162">
        <f>BK141+BK148+BK159+BK164</f>
        <v>0</v>
      </c>
    </row>
    <row r="141" spans="1:63" s="12" customFormat="1" ht="22.8" customHeight="1">
      <c r="A141" s="12"/>
      <c r="B141" s="152"/>
      <c r="C141" s="12"/>
      <c r="D141" s="153" t="s">
        <v>73</v>
      </c>
      <c r="E141" s="163" t="s">
        <v>180</v>
      </c>
      <c r="F141" s="163" t="s">
        <v>181</v>
      </c>
      <c r="G141" s="12"/>
      <c r="H141" s="12"/>
      <c r="I141" s="155"/>
      <c r="J141" s="164">
        <f>BK141</f>
        <v>0</v>
      </c>
      <c r="K141" s="12"/>
      <c r="L141" s="152"/>
      <c r="M141" s="157"/>
      <c r="N141" s="158"/>
      <c r="O141" s="158"/>
      <c r="P141" s="159">
        <f>SUM(P142:P147)</f>
        <v>0</v>
      </c>
      <c r="Q141" s="158"/>
      <c r="R141" s="159">
        <f>SUM(R142:R147)</f>
        <v>0.38822784</v>
      </c>
      <c r="S141" s="158"/>
      <c r="T141" s="160">
        <f>SUM(T142:T147)</f>
        <v>0.011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3" t="s">
        <v>84</v>
      </c>
      <c r="AT141" s="161" t="s">
        <v>73</v>
      </c>
      <c r="AU141" s="161" t="s">
        <v>79</v>
      </c>
      <c r="AY141" s="153" t="s">
        <v>133</v>
      </c>
      <c r="BK141" s="162">
        <f>SUM(BK142:BK147)</f>
        <v>0</v>
      </c>
    </row>
    <row r="142" spans="1:65" s="2" customFormat="1" ht="33" customHeight="1">
      <c r="A142" s="34"/>
      <c r="B142" s="165"/>
      <c r="C142" s="166" t="s">
        <v>204</v>
      </c>
      <c r="D142" s="166" t="s">
        <v>136</v>
      </c>
      <c r="E142" s="167" t="s">
        <v>573</v>
      </c>
      <c r="F142" s="168" t="s">
        <v>574</v>
      </c>
      <c r="G142" s="169" t="s">
        <v>176</v>
      </c>
      <c r="H142" s="170">
        <v>21.768</v>
      </c>
      <c r="I142" s="171"/>
      <c r="J142" s="172">
        <f>ROUND(I142*H142,2)</f>
        <v>0</v>
      </c>
      <c r="K142" s="168" t="s">
        <v>1</v>
      </c>
      <c r="L142" s="35"/>
      <c r="M142" s="173" t="s">
        <v>1</v>
      </c>
      <c r="N142" s="174" t="s">
        <v>39</v>
      </c>
      <c r="O142" s="73"/>
      <c r="P142" s="175">
        <f>O142*H142</f>
        <v>0</v>
      </c>
      <c r="Q142" s="175">
        <v>0.01483</v>
      </c>
      <c r="R142" s="175">
        <f>Q142*H142</f>
        <v>0.32281944</v>
      </c>
      <c r="S142" s="175">
        <v>0</v>
      </c>
      <c r="T142" s="17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7" t="s">
        <v>185</v>
      </c>
      <c r="AT142" s="177" t="s">
        <v>136</v>
      </c>
      <c r="AU142" s="177" t="s">
        <v>84</v>
      </c>
      <c r="AY142" s="15" t="s">
        <v>133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5" t="s">
        <v>79</v>
      </c>
      <c r="BK142" s="178">
        <f>ROUND(I142*H142,2)</f>
        <v>0</v>
      </c>
      <c r="BL142" s="15" t="s">
        <v>185</v>
      </c>
      <c r="BM142" s="177" t="s">
        <v>575</v>
      </c>
    </row>
    <row r="143" spans="1:65" s="2" customFormat="1" ht="24.15" customHeight="1">
      <c r="A143" s="34"/>
      <c r="B143" s="165"/>
      <c r="C143" s="166" t="s">
        <v>208</v>
      </c>
      <c r="D143" s="166" t="s">
        <v>136</v>
      </c>
      <c r="E143" s="167" t="s">
        <v>471</v>
      </c>
      <c r="F143" s="168" t="s">
        <v>472</v>
      </c>
      <c r="G143" s="169" t="s">
        <v>176</v>
      </c>
      <c r="H143" s="170">
        <v>5.072</v>
      </c>
      <c r="I143" s="171"/>
      <c r="J143" s="172">
        <f>ROUND(I143*H143,2)</f>
        <v>0</v>
      </c>
      <c r="K143" s="168" t="s">
        <v>1</v>
      </c>
      <c r="L143" s="35"/>
      <c r="M143" s="173" t="s">
        <v>1</v>
      </c>
      <c r="N143" s="174" t="s">
        <v>39</v>
      </c>
      <c r="O143" s="73"/>
      <c r="P143" s="175">
        <f>O143*H143</f>
        <v>0</v>
      </c>
      <c r="Q143" s="175">
        <v>0.0122</v>
      </c>
      <c r="R143" s="175">
        <f>Q143*H143</f>
        <v>0.06187840000000001</v>
      </c>
      <c r="S143" s="175">
        <v>0</v>
      </c>
      <c r="T143" s="17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7" t="s">
        <v>185</v>
      </c>
      <c r="AT143" s="177" t="s">
        <v>136</v>
      </c>
      <c r="AU143" s="177" t="s">
        <v>84</v>
      </c>
      <c r="AY143" s="15" t="s">
        <v>133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5" t="s">
        <v>79</v>
      </c>
      <c r="BK143" s="178">
        <f>ROUND(I143*H143,2)</f>
        <v>0</v>
      </c>
      <c r="BL143" s="15" t="s">
        <v>185</v>
      </c>
      <c r="BM143" s="177" t="s">
        <v>576</v>
      </c>
    </row>
    <row r="144" spans="1:65" s="2" customFormat="1" ht="24.15" customHeight="1">
      <c r="A144" s="34"/>
      <c r="B144" s="165"/>
      <c r="C144" s="166" t="s">
        <v>172</v>
      </c>
      <c r="D144" s="166" t="s">
        <v>136</v>
      </c>
      <c r="E144" s="167" t="s">
        <v>182</v>
      </c>
      <c r="F144" s="168" t="s">
        <v>183</v>
      </c>
      <c r="G144" s="169" t="s">
        <v>184</v>
      </c>
      <c r="H144" s="170">
        <v>2</v>
      </c>
      <c r="I144" s="171"/>
      <c r="J144" s="172">
        <f>ROUND(I144*H144,2)</f>
        <v>0</v>
      </c>
      <c r="K144" s="168" t="s">
        <v>140</v>
      </c>
      <c r="L144" s="35"/>
      <c r="M144" s="173" t="s">
        <v>1</v>
      </c>
      <c r="N144" s="174" t="s">
        <v>39</v>
      </c>
      <c r="O144" s="73"/>
      <c r="P144" s="175">
        <f>O144*H144</f>
        <v>0</v>
      </c>
      <c r="Q144" s="175">
        <v>0.00105</v>
      </c>
      <c r="R144" s="175">
        <f>Q144*H144</f>
        <v>0.0021</v>
      </c>
      <c r="S144" s="175">
        <v>0.0055</v>
      </c>
      <c r="T144" s="176">
        <f>S144*H144</f>
        <v>0.011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7" t="s">
        <v>185</v>
      </c>
      <c r="AT144" s="177" t="s">
        <v>136</v>
      </c>
      <c r="AU144" s="177" t="s">
        <v>84</v>
      </c>
      <c r="AY144" s="15" t="s">
        <v>133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5" t="s">
        <v>79</v>
      </c>
      <c r="BK144" s="178">
        <f>ROUND(I144*H144,2)</f>
        <v>0</v>
      </c>
      <c r="BL144" s="15" t="s">
        <v>185</v>
      </c>
      <c r="BM144" s="177" t="s">
        <v>577</v>
      </c>
    </row>
    <row r="145" spans="1:65" s="2" customFormat="1" ht="24.15" customHeight="1">
      <c r="A145" s="34"/>
      <c r="B145" s="165"/>
      <c r="C145" s="166" t="s">
        <v>217</v>
      </c>
      <c r="D145" s="166" t="s">
        <v>136</v>
      </c>
      <c r="E145" s="167" t="s">
        <v>321</v>
      </c>
      <c r="F145" s="168" t="s">
        <v>322</v>
      </c>
      <c r="G145" s="169" t="s">
        <v>184</v>
      </c>
      <c r="H145" s="170">
        <v>1</v>
      </c>
      <c r="I145" s="171"/>
      <c r="J145" s="172">
        <f>ROUND(I145*H145,2)</f>
        <v>0</v>
      </c>
      <c r="K145" s="168" t="s">
        <v>140</v>
      </c>
      <c r="L145" s="35"/>
      <c r="M145" s="173" t="s">
        <v>1</v>
      </c>
      <c r="N145" s="174" t="s">
        <v>39</v>
      </c>
      <c r="O145" s="73"/>
      <c r="P145" s="175">
        <f>O145*H145</f>
        <v>0</v>
      </c>
      <c r="Q145" s="175">
        <v>3E-05</v>
      </c>
      <c r="R145" s="175">
        <f>Q145*H145</f>
        <v>3E-05</v>
      </c>
      <c r="S145" s="175">
        <v>0</v>
      </c>
      <c r="T145" s="17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7" t="s">
        <v>185</v>
      </c>
      <c r="AT145" s="177" t="s">
        <v>136</v>
      </c>
      <c r="AU145" s="177" t="s">
        <v>84</v>
      </c>
      <c r="AY145" s="15" t="s">
        <v>133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5" t="s">
        <v>79</v>
      </c>
      <c r="BK145" s="178">
        <f>ROUND(I145*H145,2)</f>
        <v>0</v>
      </c>
      <c r="BL145" s="15" t="s">
        <v>185</v>
      </c>
      <c r="BM145" s="177" t="s">
        <v>578</v>
      </c>
    </row>
    <row r="146" spans="1:65" s="2" customFormat="1" ht="24.15" customHeight="1">
      <c r="A146" s="34"/>
      <c r="B146" s="165"/>
      <c r="C146" s="185" t="s">
        <v>221</v>
      </c>
      <c r="D146" s="185" t="s">
        <v>130</v>
      </c>
      <c r="E146" s="186" t="s">
        <v>324</v>
      </c>
      <c r="F146" s="187" t="s">
        <v>325</v>
      </c>
      <c r="G146" s="188" t="s">
        <v>184</v>
      </c>
      <c r="H146" s="189">
        <v>1</v>
      </c>
      <c r="I146" s="190"/>
      <c r="J146" s="191">
        <f>ROUND(I146*H146,2)</f>
        <v>0</v>
      </c>
      <c r="K146" s="187" t="s">
        <v>140</v>
      </c>
      <c r="L146" s="192"/>
      <c r="M146" s="193" t="s">
        <v>1</v>
      </c>
      <c r="N146" s="194" t="s">
        <v>39</v>
      </c>
      <c r="O146" s="73"/>
      <c r="P146" s="175">
        <f>O146*H146</f>
        <v>0</v>
      </c>
      <c r="Q146" s="175">
        <v>0.0014</v>
      </c>
      <c r="R146" s="175">
        <f>Q146*H146</f>
        <v>0.0014</v>
      </c>
      <c r="S146" s="175">
        <v>0</v>
      </c>
      <c r="T146" s="17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7" t="s">
        <v>215</v>
      </c>
      <c r="AT146" s="177" t="s">
        <v>130</v>
      </c>
      <c r="AU146" s="177" t="s">
        <v>84</v>
      </c>
      <c r="AY146" s="15" t="s">
        <v>133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5" t="s">
        <v>79</v>
      </c>
      <c r="BK146" s="178">
        <f>ROUND(I146*H146,2)</f>
        <v>0</v>
      </c>
      <c r="BL146" s="15" t="s">
        <v>185</v>
      </c>
      <c r="BM146" s="177" t="s">
        <v>579</v>
      </c>
    </row>
    <row r="147" spans="1:65" s="2" customFormat="1" ht="24.15" customHeight="1">
      <c r="A147" s="34"/>
      <c r="B147" s="165"/>
      <c r="C147" s="166" t="s">
        <v>225</v>
      </c>
      <c r="D147" s="166" t="s">
        <v>136</v>
      </c>
      <c r="E147" s="167" t="s">
        <v>480</v>
      </c>
      <c r="F147" s="168" t="s">
        <v>481</v>
      </c>
      <c r="G147" s="169" t="s">
        <v>375</v>
      </c>
      <c r="H147" s="195"/>
      <c r="I147" s="171"/>
      <c r="J147" s="172">
        <f>ROUND(I147*H147,2)</f>
        <v>0</v>
      </c>
      <c r="K147" s="168" t="s">
        <v>140</v>
      </c>
      <c r="L147" s="35"/>
      <c r="M147" s="173" t="s">
        <v>1</v>
      </c>
      <c r="N147" s="174" t="s">
        <v>39</v>
      </c>
      <c r="O147" s="73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7" t="s">
        <v>185</v>
      </c>
      <c r="AT147" s="177" t="s">
        <v>136</v>
      </c>
      <c r="AU147" s="177" t="s">
        <v>84</v>
      </c>
      <c r="AY147" s="15" t="s">
        <v>133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5" t="s">
        <v>79</v>
      </c>
      <c r="BK147" s="178">
        <f>ROUND(I147*H147,2)</f>
        <v>0</v>
      </c>
      <c r="BL147" s="15" t="s">
        <v>185</v>
      </c>
      <c r="BM147" s="177" t="s">
        <v>580</v>
      </c>
    </row>
    <row r="148" spans="1:63" s="12" customFormat="1" ht="22.8" customHeight="1">
      <c r="A148" s="12"/>
      <c r="B148" s="152"/>
      <c r="C148" s="12"/>
      <c r="D148" s="153" t="s">
        <v>73</v>
      </c>
      <c r="E148" s="163" t="s">
        <v>483</v>
      </c>
      <c r="F148" s="163" t="s">
        <v>484</v>
      </c>
      <c r="G148" s="12"/>
      <c r="H148" s="12"/>
      <c r="I148" s="155"/>
      <c r="J148" s="164">
        <f>BK148</f>
        <v>0</v>
      </c>
      <c r="K148" s="12"/>
      <c r="L148" s="152"/>
      <c r="M148" s="157"/>
      <c r="N148" s="158"/>
      <c r="O148" s="158"/>
      <c r="P148" s="159">
        <f>SUM(P149:P158)</f>
        <v>0</v>
      </c>
      <c r="Q148" s="158"/>
      <c r="R148" s="159">
        <f>SUM(R149:R158)</f>
        <v>0.09482719999999999</v>
      </c>
      <c r="S148" s="158"/>
      <c r="T148" s="160">
        <f>SUM(T149:T158)</f>
        <v>0.015216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3" t="s">
        <v>84</v>
      </c>
      <c r="AT148" s="161" t="s">
        <v>73</v>
      </c>
      <c r="AU148" s="161" t="s">
        <v>79</v>
      </c>
      <c r="AY148" s="153" t="s">
        <v>133</v>
      </c>
      <c r="BK148" s="162">
        <f>SUM(BK149:BK158)</f>
        <v>0</v>
      </c>
    </row>
    <row r="149" spans="1:65" s="2" customFormat="1" ht="21.75" customHeight="1">
      <c r="A149" s="34"/>
      <c r="B149" s="165"/>
      <c r="C149" s="166" t="s">
        <v>231</v>
      </c>
      <c r="D149" s="166" t="s">
        <v>136</v>
      </c>
      <c r="E149" s="167" t="s">
        <v>485</v>
      </c>
      <c r="F149" s="168" t="s">
        <v>486</v>
      </c>
      <c r="G149" s="169" t="s">
        <v>176</v>
      </c>
      <c r="H149" s="170">
        <v>5.072</v>
      </c>
      <c r="I149" s="171"/>
      <c r="J149" s="172">
        <f>ROUND(I149*H149,2)</f>
        <v>0</v>
      </c>
      <c r="K149" s="168" t="s">
        <v>140</v>
      </c>
      <c r="L149" s="35"/>
      <c r="M149" s="173" t="s">
        <v>1</v>
      </c>
      <c r="N149" s="174" t="s">
        <v>39</v>
      </c>
      <c r="O149" s="73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7" t="s">
        <v>185</v>
      </c>
      <c r="AT149" s="177" t="s">
        <v>136</v>
      </c>
      <c r="AU149" s="177" t="s">
        <v>84</v>
      </c>
      <c r="AY149" s="15" t="s">
        <v>133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5" t="s">
        <v>79</v>
      </c>
      <c r="BK149" s="178">
        <f>ROUND(I149*H149,2)</f>
        <v>0</v>
      </c>
      <c r="BL149" s="15" t="s">
        <v>185</v>
      </c>
      <c r="BM149" s="177" t="s">
        <v>581</v>
      </c>
    </row>
    <row r="150" spans="1:65" s="2" customFormat="1" ht="24.15" customHeight="1">
      <c r="A150" s="34"/>
      <c r="B150" s="165"/>
      <c r="C150" s="166" t="s">
        <v>235</v>
      </c>
      <c r="D150" s="166" t="s">
        <v>136</v>
      </c>
      <c r="E150" s="167" t="s">
        <v>488</v>
      </c>
      <c r="F150" s="168" t="s">
        <v>489</v>
      </c>
      <c r="G150" s="169" t="s">
        <v>176</v>
      </c>
      <c r="H150" s="170">
        <v>5.072</v>
      </c>
      <c r="I150" s="171"/>
      <c r="J150" s="172">
        <f>ROUND(I150*H150,2)</f>
        <v>0</v>
      </c>
      <c r="K150" s="168" t="s">
        <v>140</v>
      </c>
      <c r="L150" s="35"/>
      <c r="M150" s="173" t="s">
        <v>1</v>
      </c>
      <c r="N150" s="174" t="s">
        <v>39</v>
      </c>
      <c r="O150" s="73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7" t="s">
        <v>185</v>
      </c>
      <c r="AT150" s="177" t="s">
        <v>136</v>
      </c>
      <c r="AU150" s="177" t="s">
        <v>84</v>
      </c>
      <c r="AY150" s="15" t="s">
        <v>133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5" t="s">
        <v>79</v>
      </c>
      <c r="BK150" s="178">
        <f>ROUND(I150*H150,2)</f>
        <v>0</v>
      </c>
      <c r="BL150" s="15" t="s">
        <v>185</v>
      </c>
      <c r="BM150" s="177" t="s">
        <v>582</v>
      </c>
    </row>
    <row r="151" spans="1:65" s="2" customFormat="1" ht="16.5" customHeight="1">
      <c r="A151" s="34"/>
      <c r="B151" s="165"/>
      <c r="C151" s="166" t="s">
        <v>8</v>
      </c>
      <c r="D151" s="166" t="s">
        <v>136</v>
      </c>
      <c r="E151" s="167" t="s">
        <v>491</v>
      </c>
      <c r="F151" s="168" t="s">
        <v>492</v>
      </c>
      <c r="G151" s="169" t="s">
        <v>176</v>
      </c>
      <c r="H151" s="170">
        <v>5.072</v>
      </c>
      <c r="I151" s="171"/>
      <c r="J151" s="172">
        <f>ROUND(I151*H151,2)</f>
        <v>0</v>
      </c>
      <c r="K151" s="168" t="s">
        <v>140</v>
      </c>
      <c r="L151" s="35"/>
      <c r="M151" s="173" t="s">
        <v>1</v>
      </c>
      <c r="N151" s="174" t="s">
        <v>39</v>
      </c>
      <c r="O151" s="73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7" t="s">
        <v>185</v>
      </c>
      <c r="AT151" s="177" t="s">
        <v>136</v>
      </c>
      <c r="AU151" s="177" t="s">
        <v>84</v>
      </c>
      <c r="AY151" s="15" t="s">
        <v>133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5" t="s">
        <v>79</v>
      </c>
      <c r="BK151" s="178">
        <f>ROUND(I151*H151,2)</f>
        <v>0</v>
      </c>
      <c r="BL151" s="15" t="s">
        <v>185</v>
      </c>
      <c r="BM151" s="177" t="s">
        <v>583</v>
      </c>
    </row>
    <row r="152" spans="1:65" s="2" customFormat="1" ht="24.15" customHeight="1">
      <c r="A152" s="34"/>
      <c r="B152" s="165"/>
      <c r="C152" s="166" t="s">
        <v>185</v>
      </c>
      <c r="D152" s="166" t="s">
        <v>136</v>
      </c>
      <c r="E152" s="167" t="s">
        <v>494</v>
      </c>
      <c r="F152" s="168" t="s">
        <v>495</v>
      </c>
      <c r="G152" s="169" t="s">
        <v>176</v>
      </c>
      <c r="H152" s="170">
        <v>5.072</v>
      </c>
      <c r="I152" s="171"/>
      <c r="J152" s="172">
        <f>ROUND(I152*H152,2)</f>
        <v>0</v>
      </c>
      <c r="K152" s="168" t="s">
        <v>140</v>
      </c>
      <c r="L152" s="35"/>
      <c r="M152" s="173" t="s">
        <v>1</v>
      </c>
      <c r="N152" s="174" t="s">
        <v>39</v>
      </c>
      <c r="O152" s="73"/>
      <c r="P152" s="175">
        <f>O152*H152</f>
        <v>0</v>
      </c>
      <c r="Q152" s="175">
        <v>0.0002</v>
      </c>
      <c r="R152" s="175">
        <f>Q152*H152</f>
        <v>0.0010144000000000002</v>
      </c>
      <c r="S152" s="175">
        <v>0</v>
      </c>
      <c r="T152" s="17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7" t="s">
        <v>185</v>
      </c>
      <c r="AT152" s="177" t="s">
        <v>136</v>
      </c>
      <c r="AU152" s="177" t="s">
        <v>84</v>
      </c>
      <c r="AY152" s="15" t="s">
        <v>133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15" t="s">
        <v>79</v>
      </c>
      <c r="BK152" s="178">
        <f>ROUND(I152*H152,2)</f>
        <v>0</v>
      </c>
      <c r="BL152" s="15" t="s">
        <v>185</v>
      </c>
      <c r="BM152" s="177" t="s">
        <v>584</v>
      </c>
    </row>
    <row r="153" spans="1:65" s="2" customFormat="1" ht="37.8" customHeight="1">
      <c r="A153" s="34"/>
      <c r="B153" s="165"/>
      <c r="C153" s="166" t="s">
        <v>246</v>
      </c>
      <c r="D153" s="166" t="s">
        <v>136</v>
      </c>
      <c r="E153" s="167" t="s">
        <v>497</v>
      </c>
      <c r="F153" s="168" t="s">
        <v>498</v>
      </c>
      <c r="G153" s="169" t="s">
        <v>176</v>
      </c>
      <c r="H153" s="170">
        <v>5.072</v>
      </c>
      <c r="I153" s="171"/>
      <c r="J153" s="172">
        <f>ROUND(I153*H153,2)</f>
        <v>0</v>
      </c>
      <c r="K153" s="168" t="s">
        <v>140</v>
      </c>
      <c r="L153" s="35"/>
      <c r="M153" s="173" t="s">
        <v>1</v>
      </c>
      <c r="N153" s="174" t="s">
        <v>39</v>
      </c>
      <c r="O153" s="73"/>
      <c r="P153" s="175">
        <f>O153*H153</f>
        <v>0</v>
      </c>
      <c r="Q153" s="175">
        <v>0.015</v>
      </c>
      <c r="R153" s="175">
        <f>Q153*H153</f>
        <v>0.07608</v>
      </c>
      <c r="S153" s="175">
        <v>0</v>
      </c>
      <c r="T153" s="17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7" t="s">
        <v>185</v>
      </c>
      <c r="AT153" s="177" t="s">
        <v>136</v>
      </c>
      <c r="AU153" s="177" t="s">
        <v>84</v>
      </c>
      <c r="AY153" s="15" t="s">
        <v>133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5" t="s">
        <v>79</v>
      </c>
      <c r="BK153" s="178">
        <f>ROUND(I153*H153,2)</f>
        <v>0</v>
      </c>
      <c r="BL153" s="15" t="s">
        <v>185</v>
      </c>
      <c r="BM153" s="177" t="s">
        <v>585</v>
      </c>
    </row>
    <row r="154" spans="1:65" s="2" customFormat="1" ht="24.15" customHeight="1">
      <c r="A154" s="34"/>
      <c r="B154" s="165"/>
      <c r="C154" s="166" t="s">
        <v>314</v>
      </c>
      <c r="D154" s="166" t="s">
        <v>136</v>
      </c>
      <c r="E154" s="167" t="s">
        <v>500</v>
      </c>
      <c r="F154" s="168" t="s">
        <v>501</v>
      </c>
      <c r="G154" s="169" t="s">
        <v>176</v>
      </c>
      <c r="H154" s="170">
        <v>5.072</v>
      </c>
      <c r="I154" s="171"/>
      <c r="J154" s="172">
        <f>ROUND(I154*H154,2)</f>
        <v>0</v>
      </c>
      <c r="K154" s="168" t="s">
        <v>140</v>
      </c>
      <c r="L154" s="35"/>
      <c r="M154" s="173" t="s">
        <v>1</v>
      </c>
      <c r="N154" s="174" t="s">
        <v>39</v>
      </c>
      <c r="O154" s="73"/>
      <c r="P154" s="175">
        <f>O154*H154</f>
        <v>0</v>
      </c>
      <c r="Q154" s="175">
        <v>0</v>
      </c>
      <c r="R154" s="175">
        <f>Q154*H154</f>
        <v>0</v>
      </c>
      <c r="S154" s="175">
        <v>0.003</v>
      </c>
      <c r="T154" s="176">
        <f>S154*H154</f>
        <v>0.015216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7" t="s">
        <v>185</v>
      </c>
      <c r="AT154" s="177" t="s">
        <v>136</v>
      </c>
      <c r="AU154" s="177" t="s">
        <v>84</v>
      </c>
      <c r="AY154" s="15" t="s">
        <v>133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5" t="s">
        <v>79</v>
      </c>
      <c r="BK154" s="178">
        <f>ROUND(I154*H154,2)</f>
        <v>0</v>
      </c>
      <c r="BL154" s="15" t="s">
        <v>185</v>
      </c>
      <c r="BM154" s="177" t="s">
        <v>586</v>
      </c>
    </row>
    <row r="155" spans="1:65" s="2" customFormat="1" ht="16.5" customHeight="1">
      <c r="A155" s="34"/>
      <c r="B155" s="165"/>
      <c r="C155" s="166" t="s">
        <v>316</v>
      </c>
      <c r="D155" s="166" t="s">
        <v>136</v>
      </c>
      <c r="E155" s="167" t="s">
        <v>503</v>
      </c>
      <c r="F155" s="168" t="s">
        <v>504</v>
      </c>
      <c r="G155" s="169" t="s">
        <v>176</v>
      </c>
      <c r="H155" s="170">
        <v>5.072</v>
      </c>
      <c r="I155" s="171"/>
      <c r="J155" s="172">
        <f>ROUND(I155*H155,2)</f>
        <v>0</v>
      </c>
      <c r="K155" s="168" t="s">
        <v>140</v>
      </c>
      <c r="L155" s="35"/>
      <c r="M155" s="173" t="s">
        <v>1</v>
      </c>
      <c r="N155" s="174" t="s">
        <v>39</v>
      </c>
      <c r="O155" s="73"/>
      <c r="P155" s="175">
        <f>O155*H155</f>
        <v>0</v>
      </c>
      <c r="Q155" s="175">
        <v>0.0003</v>
      </c>
      <c r="R155" s="175">
        <f>Q155*H155</f>
        <v>0.0015216</v>
      </c>
      <c r="S155" s="175">
        <v>0</v>
      </c>
      <c r="T155" s="17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7" t="s">
        <v>185</v>
      </c>
      <c r="AT155" s="177" t="s">
        <v>136</v>
      </c>
      <c r="AU155" s="177" t="s">
        <v>84</v>
      </c>
      <c r="AY155" s="15" t="s">
        <v>133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5" t="s">
        <v>79</v>
      </c>
      <c r="BK155" s="178">
        <f>ROUND(I155*H155,2)</f>
        <v>0</v>
      </c>
      <c r="BL155" s="15" t="s">
        <v>185</v>
      </c>
      <c r="BM155" s="177" t="s">
        <v>587</v>
      </c>
    </row>
    <row r="156" spans="1:65" s="2" customFormat="1" ht="37.8" customHeight="1">
      <c r="A156" s="34"/>
      <c r="B156" s="165"/>
      <c r="C156" s="185" t="s">
        <v>320</v>
      </c>
      <c r="D156" s="185" t="s">
        <v>130</v>
      </c>
      <c r="E156" s="186" t="s">
        <v>506</v>
      </c>
      <c r="F156" s="187" t="s">
        <v>507</v>
      </c>
      <c r="G156" s="188" t="s">
        <v>176</v>
      </c>
      <c r="H156" s="189">
        <v>5.072</v>
      </c>
      <c r="I156" s="190"/>
      <c r="J156" s="191">
        <f>ROUND(I156*H156,2)</f>
        <v>0</v>
      </c>
      <c r="K156" s="187" t="s">
        <v>140</v>
      </c>
      <c r="L156" s="192"/>
      <c r="M156" s="193" t="s">
        <v>1</v>
      </c>
      <c r="N156" s="194" t="s">
        <v>39</v>
      </c>
      <c r="O156" s="73"/>
      <c r="P156" s="175">
        <f>O156*H156</f>
        <v>0</v>
      </c>
      <c r="Q156" s="175">
        <v>0.00275</v>
      </c>
      <c r="R156" s="175">
        <f>Q156*H156</f>
        <v>0.013947999999999999</v>
      </c>
      <c r="S156" s="175">
        <v>0</v>
      </c>
      <c r="T156" s="17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7" t="s">
        <v>215</v>
      </c>
      <c r="AT156" s="177" t="s">
        <v>130</v>
      </c>
      <c r="AU156" s="177" t="s">
        <v>84</v>
      </c>
      <c r="AY156" s="15" t="s">
        <v>133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5" t="s">
        <v>79</v>
      </c>
      <c r="BK156" s="178">
        <f>ROUND(I156*H156,2)</f>
        <v>0</v>
      </c>
      <c r="BL156" s="15" t="s">
        <v>185</v>
      </c>
      <c r="BM156" s="177" t="s">
        <v>588</v>
      </c>
    </row>
    <row r="157" spans="1:65" s="2" customFormat="1" ht="16.5" customHeight="1">
      <c r="A157" s="34"/>
      <c r="B157" s="165"/>
      <c r="C157" s="166" t="s">
        <v>7</v>
      </c>
      <c r="D157" s="166" t="s">
        <v>136</v>
      </c>
      <c r="E157" s="167" t="s">
        <v>512</v>
      </c>
      <c r="F157" s="168" t="s">
        <v>513</v>
      </c>
      <c r="G157" s="169" t="s">
        <v>211</v>
      </c>
      <c r="H157" s="170">
        <v>9.84</v>
      </c>
      <c r="I157" s="171"/>
      <c r="J157" s="172">
        <f>ROUND(I157*H157,2)</f>
        <v>0</v>
      </c>
      <c r="K157" s="168" t="s">
        <v>140</v>
      </c>
      <c r="L157" s="35"/>
      <c r="M157" s="173" t="s">
        <v>1</v>
      </c>
      <c r="N157" s="174" t="s">
        <v>39</v>
      </c>
      <c r="O157" s="73"/>
      <c r="P157" s="175">
        <f>O157*H157</f>
        <v>0</v>
      </c>
      <c r="Q157" s="175">
        <v>1E-05</v>
      </c>
      <c r="R157" s="175">
        <f>Q157*H157</f>
        <v>9.84E-05</v>
      </c>
      <c r="S157" s="175">
        <v>0</v>
      </c>
      <c r="T157" s="17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7" t="s">
        <v>185</v>
      </c>
      <c r="AT157" s="177" t="s">
        <v>136</v>
      </c>
      <c r="AU157" s="177" t="s">
        <v>84</v>
      </c>
      <c r="AY157" s="15" t="s">
        <v>133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5" t="s">
        <v>79</v>
      </c>
      <c r="BK157" s="178">
        <f>ROUND(I157*H157,2)</f>
        <v>0</v>
      </c>
      <c r="BL157" s="15" t="s">
        <v>185</v>
      </c>
      <c r="BM157" s="177" t="s">
        <v>589</v>
      </c>
    </row>
    <row r="158" spans="1:65" s="2" customFormat="1" ht="16.5" customHeight="1">
      <c r="A158" s="34"/>
      <c r="B158" s="165"/>
      <c r="C158" s="185" t="s">
        <v>329</v>
      </c>
      <c r="D158" s="185" t="s">
        <v>130</v>
      </c>
      <c r="E158" s="186" t="s">
        <v>515</v>
      </c>
      <c r="F158" s="187" t="s">
        <v>516</v>
      </c>
      <c r="G158" s="188" t="s">
        <v>211</v>
      </c>
      <c r="H158" s="189">
        <v>9.84</v>
      </c>
      <c r="I158" s="190"/>
      <c r="J158" s="191">
        <f>ROUND(I158*H158,2)</f>
        <v>0</v>
      </c>
      <c r="K158" s="187" t="s">
        <v>140</v>
      </c>
      <c r="L158" s="192"/>
      <c r="M158" s="193" t="s">
        <v>1</v>
      </c>
      <c r="N158" s="194" t="s">
        <v>39</v>
      </c>
      <c r="O158" s="73"/>
      <c r="P158" s="175">
        <f>O158*H158</f>
        <v>0</v>
      </c>
      <c r="Q158" s="175">
        <v>0.00022</v>
      </c>
      <c r="R158" s="175">
        <f>Q158*H158</f>
        <v>0.0021648</v>
      </c>
      <c r="S158" s="175">
        <v>0</v>
      </c>
      <c r="T158" s="17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7" t="s">
        <v>215</v>
      </c>
      <c r="AT158" s="177" t="s">
        <v>130</v>
      </c>
      <c r="AU158" s="177" t="s">
        <v>84</v>
      </c>
      <c r="AY158" s="15" t="s">
        <v>133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5" t="s">
        <v>79</v>
      </c>
      <c r="BK158" s="178">
        <f>ROUND(I158*H158,2)</f>
        <v>0</v>
      </c>
      <c r="BL158" s="15" t="s">
        <v>185</v>
      </c>
      <c r="BM158" s="177" t="s">
        <v>590</v>
      </c>
    </row>
    <row r="159" spans="1:63" s="12" customFormat="1" ht="22.8" customHeight="1">
      <c r="A159" s="12"/>
      <c r="B159" s="152"/>
      <c r="C159" s="12"/>
      <c r="D159" s="153" t="s">
        <v>73</v>
      </c>
      <c r="E159" s="163" t="s">
        <v>187</v>
      </c>
      <c r="F159" s="163" t="s">
        <v>188</v>
      </c>
      <c r="G159" s="12"/>
      <c r="H159" s="12"/>
      <c r="I159" s="155"/>
      <c r="J159" s="164">
        <f>BK159</f>
        <v>0</v>
      </c>
      <c r="K159" s="12"/>
      <c r="L159" s="152"/>
      <c r="M159" s="157"/>
      <c r="N159" s="158"/>
      <c r="O159" s="158"/>
      <c r="P159" s="159">
        <f>SUM(P160:P163)</f>
        <v>0</v>
      </c>
      <c r="Q159" s="158"/>
      <c r="R159" s="159">
        <f>SUM(R160:R163)</f>
        <v>0.00052946</v>
      </c>
      <c r="S159" s="158"/>
      <c r="T159" s="160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3" t="s">
        <v>84</v>
      </c>
      <c r="AT159" s="161" t="s">
        <v>73</v>
      </c>
      <c r="AU159" s="161" t="s">
        <v>79</v>
      </c>
      <c r="AY159" s="153" t="s">
        <v>133</v>
      </c>
      <c r="BK159" s="162">
        <f>SUM(BK160:BK163)</f>
        <v>0</v>
      </c>
    </row>
    <row r="160" spans="1:65" s="2" customFormat="1" ht="24.15" customHeight="1">
      <c r="A160" s="34"/>
      <c r="B160" s="165"/>
      <c r="C160" s="166" t="s">
        <v>333</v>
      </c>
      <c r="D160" s="166" t="s">
        <v>136</v>
      </c>
      <c r="E160" s="167" t="s">
        <v>189</v>
      </c>
      <c r="F160" s="168" t="s">
        <v>190</v>
      </c>
      <c r="G160" s="169" t="s">
        <v>176</v>
      </c>
      <c r="H160" s="170">
        <v>1.151</v>
      </c>
      <c r="I160" s="171"/>
      <c r="J160" s="172">
        <f>ROUND(I160*H160,2)</f>
        <v>0</v>
      </c>
      <c r="K160" s="168" t="s">
        <v>140</v>
      </c>
      <c r="L160" s="35"/>
      <c r="M160" s="173" t="s">
        <v>1</v>
      </c>
      <c r="N160" s="174" t="s">
        <v>39</v>
      </c>
      <c r="O160" s="73"/>
      <c r="P160" s="175">
        <f>O160*H160</f>
        <v>0</v>
      </c>
      <c r="Q160" s="175">
        <v>8E-05</v>
      </c>
      <c r="R160" s="175">
        <f>Q160*H160</f>
        <v>9.208000000000001E-05</v>
      </c>
      <c r="S160" s="175">
        <v>0</v>
      </c>
      <c r="T160" s="17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7" t="s">
        <v>185</v>
      </c>
      <c r="AT160" s="177" t="s">
        <v>136</v>
      </c>
      <c r="AU160" s="177" t="s">
        <v>84</v>
      </c>
      <c r="AY160" s="15" t="s">
        <v>133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5" t="s">
        <v>79</v>
      </c>
      <c r="BK160" s="178">
        <f>ROUND(I160*H160,2)</f>
        <v>0</v>
      </c>
      <c r="BL160" s="15" t="s">
        <v>185</v>
      </c>
      <c r="BM160" s="177" t="s">
        <v>591</v>
      </c>
    </row>
    <row r="161" spans="1:65" s="2" customFormat="1" ht="24.15" customHeight="1">
      <c r="A161" s="34"/>
      <c r="B161" s="165"/>
      <c r="C161" s="166" t="s">
        <v>337</v>
      </c>
      <c r="D161" s="166" t="s">
        <v>136</v>
      </c>
      <c r="E161" s="167" t="s">
        <v>192</v>
      </c>
      <c r="F161" s="168" t="s">
        <v>193</v>
      </c>
      <c r="G161" s="169" t="s">
        <v>176</v>
      </c>
      <c r="H161" s="170">
        <v>1.151</v>
      </c>
      <c r="I161" s="171"/>
      <c r="J161" s="172">
        <f>ROUND(I161*H161,2)</f>
        <v>0</v>
      </c>
      <c r="K161" s="168" t="s">
        <v>140</v>
      </c>
      <c r="L161" s="35"/>
      <c r="M161" s="173" t="s">
        <v>1</v>
      </c>
      <c r="N161" s="174" t="s">
        <v>39</v>
      </c>
      <c r="O161" s="73"/>
      <c r="P161" s="175">
        <f>O161*H161</f>
        <v>0</v>
      </c>
      <c r="Q161" s="175">
        <v>0.00014</v>
      </c>
      <c r="R161" s="175">
        <f>Q161*H161</f>
        <v>0.00016114</v>
      </c>
      <c r="S161" s="175">
        <v>0</v>
      </c>
      <c r="T161" s="17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7" t="s">
        <v>185</v>
      </c>
      <c r="AT161" s="177" t="s">
        <v>136</v>
      </c>
      <c r="AU161" s="177" t="s">
        <v>84</v>
      </c>
      <c r="AY161" s="15" t="s">
        <v>133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5" t="s">
        <v>79</v>
      </c>
      <c r="BK161" s="178">
        <f>ROUND(I161*H161,2)</f>
        <v>0</v>
      </c>
      <c r="BL161" s="15" t="s">
        <v>185</v>
      </c>
      <c r="BM161" s="177" t="s">
        <v>592</v>
      </c>
    </row>
    <row r="162" spans="1:65" s="2" customFormat="1" ht="24.15" customHeight="1">
      <c r="A162" s="34"/>
      <c r="B162" s="165"/>
      <c r="C162" s="166" t="s">
        <v>341</v>
      </c>
      <c r="D162" s="166" t="s">
        <v>136</v>
      </c>
      <c r="E162" s="167" t="s">
        <v>195</v>
      </c>
      <c r="F162" s="168" t="s">
        <v>196</v>
      </c>
      <c r="G162" s="169" t="s">
        <v>176</v>
      </c>
      <c r="H162" s="170">
        <v>1.151</v>
      </c>
      <c r="I162" s="171"/>
      <c r="J162" s="172">
        <f>ROUND(I162*H162,2)</f>
        <v>0</v>
      </c>
      <c r="K162" s="168" t="s">
        <v>140</v>
      </c>
      <c r="L162" s="35"/>
      <c r="M162" s="173" t="s">
        <v>1</v>
      </c>
      <c r="N162" s="174" t="s">
        <v>39</v>
      </c>
      <c r="O162" s="73"/>
      <c r="P162" s="175">
        <f>O162*H162</f>
        <v>0</v>
      </c>
      <c r="Q162" s="175">
        <v>0.00012</v>
      </c>
      <c r="R162" s="175">
        <f>Q162*H162</f>
        <v>0.00013812</v>
      </c>
      <c r="S162" s="175">
        <v>0</v>
      </c>
      <c r="T162" s="17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7" t="s">
        <v>185</v>
      </c>
      <c r="AT162" s="177" t="s">
        <v>136</v>
      </c>
      <c r="AU162" s="177" t="s">
        <v>84</v>
      </c>
      <c r="AY162" s="15" t="s">
        <v>133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5" t="s">
        <v>79</v>
      </c>
      <c r="BK162" s="178">
        <f>ROUND(I162*H162,2)</f>
        <v>0</v>
      </c>
      <c r="BL162" s="15" t="s">
        <v>185</v>
      </c>
      <c r="BM162" s="177" t="s">
        <v>593</v>
      </c>
    </row>
    <row r="163" spans="1:65" s="2" customFormat="1" ht="24.15" customHeight="1">
      <c r="A163" s="34"/>
      <c r="B163" s="165"/>
      <c r="C163" s="166" t="s">
        <v>345</v>
      </c>
      <c r="D163" s="166" t="s">
        <v>136</v>
      </c>
      <c r="E163" s="167" t="s">
        <v>199</v>
      </c>
      <c r="F163" s="168" t="s">
        <v>200</v>
      </c>
      <c r="G163" s="169" t="s">
        <v>176</v>
      </c>
      <c r="H163" s="170">
        <v>1.151</v>
      </c>
      <c r="I163" s="171"/>
      <c r="J163" s="172">
        <f>ROUND(I163*H163,2)</f>
        <v>0</v>
      </c>
      <c r="K163" s="168" t="s">
        <v>140</v>
      </c>
      <c r="L163" s="35"/>
      <c r="M163" s="173" t="s">
        <v>1</v>
      </c>
      <c r="N163" s="174" t="s">
        <v>39</v>
      </c>
      <c r="O163" s="73"/>
      <c r="P163" s="175">
        <f>O163*H163</f>
        <v>0</v>
      </c>
      <c r="Q163" s="175">
        <v>0.00012</v>
      </c>
      <c r="R163" s="175">
        <f>Q163*H163</f>
        <v>0.00013812</v>
      </c>
      <c r="S163" s="175">
        <v>0</v>
      </c>
      <c r="T163" s="17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7" t="s">
        <v>185</v>
      </c>
      <c r="AT163" s="177" t="s">
        <v>136</v>
      </c>
      <c r="AU163" s="177" t="s">
        <v>84</v>
      </c>
      <c r="AY163" s="15" t="s">
        <v>133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5" t="s">
        <v>79</v>
      </c>
      <c r="BK163" s="178">
        <f>ROUND(I163*H163,2)</f>
        <v>0</v>
      </c>
      <c r="BL163" s="15" t="s">
        <v>185</v>
      </c>
      <c r="BM163" s="177" t="s">
        <v>594</v>
      </c>
    </row>
    <row r="164" spans="1:63" s="12" customFormat="1" ht="22.8" customHeight="1">
      <c r="A164" s="12"/>
      <c r="B164" s="152"/>
      <c r="C164" s="12"/>
      <c r="D164" s="153" t="s">
        <v>73</v>
      </c>
      <c r="E164" s="163" t="s">
        <v>202</v>
      </c>
      <c r="F164" s="163" t="s">
        <v>203</v>
      </c>
      <c r="G164" s="12"/>
      <c r="H164" s="12"/>
      <c r="I164" s="155"/>
      <c r="J164" s="164">
        <f>BK164</f>
        <v>0</v>
      </c>
      <c r="K164" s="12"/>
      <c r="L164" s="152"/>
      <c r="M164" s="157"/>
      <c r="N164" s="158"/>
      <c r="O164" s="158"/>
      <c r="P164" s="159">
        <f>SUM(P165:P171)</f>
        <v>0</v>
      </c>
      <c r="Q164" s="158"/>
      <c r="R164" s="159">
        <f>SUM(R165:R171)</f>
        <v>0.01364912</v>
      </c>
      <c r="S164" s="158"/>
      <c r="T164" s="160">
        <f>SUM(T165:T171)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3" t="s">
        <v>84</v>
      </c>
      <c r="AT164" s="161" t="s">
        <v>73</v>
      </c>
      <c r="AU164" s="161" t="s">
        <v>79</v>
      </c>
      <c r="AY164" s="153" t="s">
        <v>133</v>
      </c>
      <c r="BK164" s="162">
        <f>SUM(BK165:BK171)</f>
        <v>0</v>
      </c>
    </row>
    <row r="165" spans="1:65" s="2" customFormat="1" ht="24.15" customHeight="1">
      <c r="A165" s="34"/>
      <c r="B165" s="165"/>
      <c r="C165" s="166" t="s">
        <v>349</v>
      </c>
      <c r="D165" s="166" t="s">
        <v>136</v>
      </c>
      <c r="E165" s="167" t="s">
        <v>205</v>
      </c>
      <c r="F165" s="168" t="s">
        <v>206</v>
      </c>
      <c r="G165" s="169" t="s">
        <v>176</v>
      </c>
      <c r="H165" s="170">
        <v>29.672</v>
      </c>
      <c r="I165" s="171"/>
      <c r="J165" s="172">
        <f>ROUND(I165*H165,2)</f>
        <v>0</v>
      </c>
      <c r="K165" s="168" t="s">
        <v>140</v>
      </c>
      <c r="L165" s="35"/>
      <c r="M165" s="173" t="s">
        <v>1</v>
      </c>
      <c r="N165" s="174" t="s">
        <v>39</v>
      </c>
      <c r="O165" s="73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7" t="s">
        <v>185</v>
      </c>
      <c r="AT165" s="177" t="s">
        <v>136</v>
      </c>
      <c r="AU165" s="177" t="s">
        <v>84</v>
      </c>
      <c r="AY165" s="15" t="s">
        <v>133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5" t="s">
        <v>79</v>
      </c>
      <c r="BK165" s="178">
        <f>ROUND(I165*H165,2)</f>
        <v>0</v>
      </c>
      <c r="BL165" s="15" t="s">
        <v>185</v>
      </c>
      <c r="BM165" s="177" t="s">
        <v>595</v>
      </c>
    </row>
    <row r="166" spans="1:65" s="2" customFormat="1" ht="24.15" customHeight="1">
      <c r="A166" s="34"/>
      <c r="B166" s="165"/>
      <c r="C166" s="166" t="s">
        <v>353</v>
      </c>
      <c r="D166" s="166" t="s">
        <v>136</v>
      </c>
      <c r="E166" s="167" t="s">
        <v>209</v>
      </c>
      <c r="F166" s="168" t="s">
        <v>210</v>
      </c>
      <c r="G166" s="169" t="s">
        <v>211</v>
      </c>
      <c r="H166" s="170">
        <v>14.4</v>
      </c>
      <c r="I166" s="171"/>
      <c r="J166" s="172">
        <f>ROUND(I166*H166,2)</f>
        <v>0</v>
      </c>
      <c r="K166" s="168" t="s">
        <v>140</v>
      </c>
      <c r="L166" s="35"/>
      <c r="M166" s="173" t="s">
        <v>1</v>
      </c>
      <c r="N166" s="174" t="s">
        <v>39</v>
      </c>
      <c r="O166" s="73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7" t="s">
        <v>185</v>
      </c>
      <c r="AT166" s="177" t="s">
        <v>136</v>
      </c>
      <c r="AU166" s="177" t="s">
        <v>84</v>
      </c>
      <c r="AY166" s="15" t="s">
        <v>133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5" t="s">
        <v>79</v>
      </c>
      <c r="BK166" s="178">
        <f>ROUND(I166*H166,2)</f>
        <v>0</v>
      </c>
      <c r="BL166" s="15" t="s">
        <v>185</v>
      </c>
      <c r="BM166" s="177" t="s">
        <v>596</v>
      </c>
    </row>
    <row r="167" spans="1:65" s="2" customFormat="1" ht="24.15" customHeight="1">
      <c r="A167" s="34"/>
      <c r="B167" s="165"/>
      <c r="C167" s="185" t="s">
        <v>357</v>
      </c>
      <c r="D167" s="185" t="s">
        <v>130</v>
      </c>
      <c r="E167" s="186" t="s">
        <v>213</v>
      </c>
      <c r="F167" s="187" t="s">
        <v>214</v>
      </c>
      <c r="G167" s="188" t="s">
        <v>211</v>
      </c>
      <c r="H167" s="189">
        <v>14.4</v>
      </c>
      <c r="I167" s="190"/>
      <c r="J167" s="191">
        <f>ROUND(I167*H167,2)</f>
        <v>0</v>
      </c>
      <c r="K167" s="187" t="s">
        <v>140</v>
      </c>
      <c r="L167" s="192"/>
      <c r="M167" s="193" t="s">
        <v>1</v>
      </c>
      <c r="N167" s="194" t="s">
        <v>39</v>
      </c>
      <c r="O167" s="73"/>
      <c r="P167" s="175">
        <f>O167*H167</f>
        <v>0</v>
      </c>
      <c r="Q167" s="175">
        <v>0</v>
      </c>
      <c r="R167" s="175">
        <f>Q167*H167</f>
        <v>0</v>
      </c>
      <c r="S167" s="175">
        <v>0</v>
      </c>
      <c r="T167" s="17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7" t="s">
        <v>215</v>
      </c>
      <c r="AT167" s="177" t="s">
        <v>130</v>
      </c>
      <c r="AU167" s="177" t="s">
        <v>84</v>
      </c>
      <c r="AY167" s="15" t="s">
        <v>133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5" t="s">
        <v>79</v>
      </c>
      <c r="BK167" s="178">
        <f>ROUND(I167*H167,2)</f>
        <v>0</v>
      </c>
      <c r="BL167" s="15" t="s">
        <v>185</v>
      </c>
      <c r="BM167" s="177" t="s">
        <v>597</v>
      </c>
    </row>
    <row r="168" spans="1:65" s="2" customFormat="1" ht="16.5" customHeight="1">
      <c r="A168" s="34"/>
      <c r="B168" s="165"/>
      <c r="C168" s="166" t="s">
        <v>361</v>
      </c>
      <c r="D168" s="166" t="s">
        <v>136</v>
      </c>
      <c r="E168" s="167" t="s">
        <v>218</v>
      </c>
      <c r="F168" s="168" t="s">
        <v>219</v>
      </c>
      <c r="G168" s="169" t="s">
        <v>176</v>
      </c>
      <c r="H168" s="170">
        <v>5.072</v>
      </c>
      <c r="I168" s="171"/>
      <c r="J168" s="172">
        <f>ROUND(I168*H168,2)</f>
        <v>0</v>
      </c>
      <c r="K168" s="168" t="s">
        <v>140</v>
      </c>
      <c r="L168" s="35"/>
      <c r="M168" s="173" t="s">
        <v>1</v>
      </c>
      <c r="N168" s="174" t="s">
        <v>39</v>
      </c>
      <c r="O168" s="73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77" t="s">
        <v>185</v>
      </c>
      <c r="AT168" s="177" t="s">
        <v>136</v>
      </c>
      <c r="AU168" s="177" t="s">
        <v>84</v>
      </c>
      <c r="AY168" s="15" t="s">
        <v>133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5" t="s">
        <v>79</v>
      </c>
      <c r="BK168" s="178">
        <f>ROUND(I168*H168,2)</f>
        <v>0</v>
      </c>
      <c r="BL168" s="15" t="s">
        <v>185</v>
      </c>
      <c r="BM168" s="177" t="s">
        <v>598</v>
      </c>
    </row>
    <row r="169" spans="1:65" s="2" customFormat="1" ht="24.15" customHeight="1">
      <c r="A169" s="34"/>
      <c r="B169" s="165"/>
      <c r="C169" s="185" t="s">
        <v>365</v>
      </c>
      <c r="D169" s="185" t="s">
        <v>130</v>
      </c>
      <c r="E169" s="186" t="s">
        <v>222</v>
      </c>
      <c r="F169" s="187" t="s">
        <v>223</v>
      </c>
      <c r="G169" s="188" t="s">
        <v>184</v>
      </c>
      <c r="H169" s="189">
        <v>5.072</v>
      </c>
      <c r="I169" s="190"/>
      <c r="J169" s="191">
        <f>ROUND(I169*H169,2)</f>
        <v>0</v>
      </c>
      <c r="K169" s="187" t="s">
        <v>1</v>
      </c>
      <c r="L169" s="192"/>
      <c r="M169" s="193" t="s">
        <v>1</v>
      </c>
      <c r="N169" s="194" t="s">
        <v>39</v>
      </c>
      <c r="O169" s="73"/>
      <c r="P169" s="175">
        <f>O169*H169</f>
        <v>0</v>
      </c>
      <c r="Q169" s="175">
        <v>0</v>
      </c>
      <c r="R169" s="175">
        <f>Q169*H169</f>
        <v>0</v>
      </c>
      <c r="S169" s="175">
        <v>0</v>
      </c>
      <c r="T169" s="17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7" t="s">
        <v>215</v>
      </c>
      <c r="AT169" s="177" t="s">
        <v>130</v>
      </c>
      <c r="AU169" s="177" t="s">
        <v>84</v>
      </c>
      <c r="AY169" s="15" t="s">
        <v>133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5" t="s">
        <v>79</v>
      </c>
      <c r="BK169" s="178">
        <f>ROUND(I169*H169,2)</f>
        <v>0</v>
      </c>
      <c r="BL169" s="15" t="s">
        <v>185</v>
      </c>
      <c r="BM169" s="177" t="s">
        <v>599</v>
      </c>
    </row>
    <row r="170" spans="1:65" s="2" customFormat="1" ht="24.15" customHeight="1">
      <c r="A170" s="34"/>
      <c r="B170" s="165"/>
      <c r="C170" s="166" t="s">
        <v>215</v>
      </c>
      <c r="D170" s="166" t="s">
        <v>136</v>
      </c>
      <c r="E170" s="167" t="s">
        <v>533</v>
      </c>
      <c r="F170" s="168" t="s">
        <v>534</v>
      </c>
      <c r="G170" s="169" t="s">
        <v>176</v>
      </c>
      <c r="H170" s="170">
        <v>29.672</v>
      </c>
      <c r="I170" s="171"/>
      <c r="J170" s="172">
        <f>ROUND(I170*H170,2)</f>
        <v>0</v>
      </c>
      <c r="K170" s="168" t="s">
        <v>140</v>
      </c>
      <c r="L170" s="35"/>
      <c r="M170" s="173" t="s">
        <v>1</v>
      </c>
      <c r="N170" s="174" t="s">
        <v>39</v>
      </c>
      <c r="O170" s="73"/>
      <c r="P170" s="175">
        <f>O170*H170</f>
        <v>0</v>
      </c>
      <c r="Q170" s="175">
        <v>0.0002</v>
      </c>
      <c r="R170" s="175">
        <f>Q170*H170</f>
        <v>0.0059344</v>
      </c>
      <c r="S170" s="175">
        <v>0</v>
      </c>
      <c r="T170" s="17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7" t="s">
        <v>185</v>
      </c>
      <c r="AT170" s="177" t="s">
        <v>136</v>
      </c>
      <c r="AU170" s="177" t="s">
        <v>84</v>
      </c>
      <c r="AY170" s="15" t="s">
        <v>133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15" t="s">
        <v>79</v>
      </c>
      <c r="BK170" s="178">
        <f>ROUND(I170*H170,2)</f>
        <v>0</v>
      </c>
      <c r="BL170" s="15" t="s">
        <v>185</v>
      </c>
      <c r="BM170" s="177" t="s">
        <v>600</v>
      </c>
    </row>
    <row r="171" spans="1:65" s="2" customFormat="1" ht="33" customHeight="1">
      <c r="A171" s="34"/>
      <c r="B171" s="165"/>
      <c r="C171" s="166" t="s">
        <v>372</v>
      </c>
      <c r="D171" s="166" t="s">
        <v>136</v>
      </c>
      <c r="E171" s="167" t="s">
        <v>226</v>
      </c>
      <c r="F171" s="168" t="s">
        <v>227</v>
      </c>
      <c r="G171" s="169" t="s">
        <v>176</v>
      </c>
      <c r="H171" s="170">
        <v>29.672</v>
      </c>
      <c r="I171" s="171"/>
      <c r="J171" s="172">
        <f>ROUND(I171*H171,2)</f>
        <v>0</v>
      </c>
      <c r="K171" s="168" t="s">
        <v>140</v>
      </c>
      <c r="L171" s="35"/>
      <c r="M171" s="173" t="s">
        <v>1</v>
      </c>
      <c r="N171" s="174" t="s">
        <v>39</v>
      </c>
      <c r="O171" s="73"/>
      <c r="P171" s="175">
        <f>O171*H171</f>
        <v>0</v>
      </c>
      <c r="Q171" s="175">
        <v>0.00026</v>
      </c>
      <c r="R171" s="175">
        <f>Q171*H171</f>
        <v>0.0077147199999999996</v>
      </c>
      <c r="S171" s="175">
        <v>0</v>
      </c>
      <c r="T171" s="17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7" t="s">
        <v>185</v>
      </c>
      <c r="AT171" s="177" t="s">
        <v>136</v>
      </c>
      <c r="AU171" s="177" t="s">
        <v>84</v>
      </c>
      <c r="AY171" s="15" t="s">
        <v>133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5" t="s">
        <v>79</v>
      </c>
      <c r="BK171" s="178">
        <f>ROUND(I171*H171,2)</f>
        <v>0</v>
      </c>
      <c r="BL171" s="15" t="s">
        <v>185</v>
      </c>
      <c r="BM171" s="177" t="s">
        <v>601</v>
      </c>
    </row>
    <row r="172" spans="1:63" s="12" customFormat="1" ht="25.9" customHeight="1">
      <c r="A172" s="12"/>
      <c r="B172" s="152"/>
      <c r="C172" s="12"/>
      <c r="D172" s="153" t="s">
        <v>73</v>
      </c>
      <c r="E172" s="154" t="s">
        <v>130</v>
      </c>
      <c r="F172" s="154" t="s">
        <v>131</v>
      </c>
      <c r="G172" s="12"/>
      <c r="H172" s="12"/>
      <c r="I172" s="155"/>
      <c r="J172" s="156">
        <f>BK172</f>
        <v>0</v>
      </c>
      <c r="K172" s="12"/>
      <c r="L172" s="152"/>
      <c r="M172" s="157"/>
      <c r="N172" s="158"/>
      <c r="O172" s="158"/>
      <c r="P172" s="159">
        <f>P173</f>
        <v>0</v>
      </c>
      <c r="Q172" s="158"/>
      <c r="R172" s="159">
        <f>R173</f>
        <v>0</v>
      </c>
      <c r="S172" s="158"/>
      <c r="T172" s="160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53" t="s">
        <v>132</v>
      </c>
      <c r="AT172" s="161" t="s">
        <v>73</v>
      </c>
      <c r="AU172" s="161" t="s">
        <v>74</v>
      </c>
      <c r="AY172" s="153" t="s">
        <v>133</v>
      </c>
      <c r="BK172" s="162">
        <f>BK173</f>
        <v>0</v>
      </c>
    </row>
    <row r="173" spans="1:63" s="12" customFormat="1" ht="22.8" customHeight="1">
      <c r="A173" s="12"/>
      <c r="B173" s="152"/>
      <c r="C173" s="12"/>
      <c r="D173" s="153" t="s">
        <v>73</v>
      </c>
      <c r="E173" s="163" t="s">
        <v>229</v>
      </c>
      <c r="F173" s="163" t="s">
        <v>230</v>
      </c>
      <c r="G173" s="12"/>
      <c r="H173" s="12"/>
      <c r="I173" s="155"/>
      <c r="J173" s="164">
        <f>BK173</f>
        <v>0</v>
      </c>
      <c r="K173" s="12"/>
      <c r="L173" s="152"/>
      <c r="M173" s="157"/>
      <c r="N173" s="158"/>
      <c r="O173" s="158"/>
      <c r="P173" s="159">
        <f>SUM(P174:P178)</f>
        <v>0</v>
      </c>
      <c r="Q173" s="158"/>
      <c r="R173" s="159">
        <f>SUM(R174:R178)</f>
        <v>0</v>
      </c>
      <c r="S173" s="158"/>
      <c r="T173" s="160">
        <f>SUM(T174:T178)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3" t="s">
        <v>132</v>
      </c>
      <c r="AT173" s="161" t="s">
        <v>73</v>
      </c>
      <c r="AU173" s="161" t="s">
        <v>79</v>
      </c>
      <c r="AY173" s="153" t="s">
        <v>133</v>
      </c>
      <c r="BK173" s="162">
        <f>SUM(BK174:BK178)</f>
        <v>0</v>
      </c>
    </row>
    <row r="174" spans="1:65" s="2" customFormat="1" ht="16.5" customHeight="1">
      <c r="A174" s="34"/>
      <c r="B174" s="165"/>
      <c r="C174" s="166" t="s">
        <v>379</v>
      </c>
      <c r="D174" s="166" t="s">
        <v>136</v>
      </c>
      <c r="E174" s="167" t="s">
        <v>232</v>
      </c>
      <c r="F174" s="168" t="s">
        <v>602</v>
      </c>
      <c r="G174" s="169" t="s">
        <v>139</v>
      </c>
      <c r="H174" s="170">
        <v>1</v>
      </c>
      <c r="I174" s="171"/>
      <c r="J174" s="172">
        <f>ROUND(I174*H174,2)</f>
        <v>0</v>
      </c>
      <c r="K174" s="168" t="s">
        <v>140</v>
      </c>
      <c r="L174" s="35"/>
      <c r="M174" s="173" t="s">
        <v>1</v>
      </c>
      <c r="N174" s="174" t="s">
        <v>39</v>
      </c>
      <c r="O174" s="73"/>
      <c r="P174" s="175">
        <f>O174*H174</f>
        <v>0</v>
      </c>
      <c r="Q174" s="175">
        <v>0</v>
      </c>
      <c r="R174" s="175">
        <f>Q174*H174</f>
        <v>0</v>
      </c>
      <c r="S174" s="175">
        <v>0</v>
      </c>
      <c r="T174" s="17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7" t="s">
        <v>141</v>
      </c>
      <c r="AT174" s="177" t="s">
        <v>136</v>
      </c>
      <c r="AU174" s="177" t="s">
        <v>84</v>
      </c>
      <c r="AY174" s="15" t="s">
        <v>133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5" t="s">
        <v>79</v>
      </c>
      <c r="BK174" s="178">
        <f>ROUND(I174*H174,2)</f>
        <v>0</v>
      </c>
      <c r="BL174" s="15" t="s">
        <v>141</v>
      </c>
      <c r="BM174" s="177" t="s">
        <v>603</v>
      </c>
    </row>
    <row r="175" spans="1:65" s="2" customFormat="1" ht="16.5" customHeight="1">
      <c r="A175" s="34"/>
      <c r="B175" s="165"/>
      <c r="C175" s="166" t="s">
        <v>383</v>
      </c>
      <c r="D175" s="166" t="s">
        <v>136</v>
      </c>
      <c r="E175" s="167" t="s">
        <v>236</v>
      </c>
      <c r="F175" s="168" t="s">
        <v>237</v>
      </c>
      <c r="G175" s="169" t="s">
        <v>139</v>
      </c>
      <c r="H175" s="170">
        <v>1</v>
      </c>
      <c r="I175" s="171"/>
      <c r="J175" s="172">
        <f>ROUND(I175*H175,2)</f>
        <v>0</v>
      </c>
      <c r="K175" s="168" t="s">
        <v>1</v>
      </c>
      <c r="L175" s="35"/>
      <c r="M175" s="173" t="s">
        <v>1</v>
      </c>
      <c r="N175" s="174" t="s">
        <v>39</v>
      </c>
      <c r="O175" s="73"/>
      <c r="P175" s="175">
        <f>O175*H175</f>
        <v>0</v>
      </c>
      <c r="Q175" s="175">
        <v>0</v>
      </c>
      <c r="R175" s="175">
        <f>Q175*H175</f>
        <v>0</v>
      </c>
      <c r="S175" s="175">
        <v>0</v>
      </c>
      <c r="T175" s="17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7" t="s">
        <v>141</v>
      </c>
      <c r="AT175" s="177" t="s">
        <v>136</v>
      </c>
      <c r="AU175" s="177" t="s">
        <v>84</v>
      </c>
      <c r="AY175" s="15" t="s">
        <v>133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5" t="s">
        <v>79</v>
      </c>
      <c r="BK175" s="178">
        <f>ROUND(I175*H175,2)</f>
        <v>0</v>
      </c>
      <c r="BL175" s="15" t="s">
        <v>141</v>
      </c>
      <c r="BM175" s="177" t="s">
        <v>604</v>
      </c>
    </row>
    <row r="176" spans="1:65" s="2" customFormat="1" ht="16.5" customHeight="1">
      <c r="A176" s="34"/>
      <c r="B176" s="165"/>
      <c r="C176" s="166" t="s">
        <v>387</v>
      </c>
      <c r="D176" s="166" t="s">
        <v>136</v>
      </c>
      <c r="E176" s="167" t="s">
        <v>239</v>
      </c>
      <c r="F176" s="168" t="s">
        <v>240</v>
      </c>
      <c r="G176" s="169" t="s">
        <v>184</v>
      </c>
      <c r="H176" s="170">
        <v>2</v>
      </c>
      <c r="I176" s="171"/>
      <c r="J176" s="172">
        <f>ROUND(I176*H176,2)</f>
        <v>0</v>
      </c>
      <c r="K176" s="168" t="s">
        <v>140</v>
      </c>
      <c r="L176" s="35"/>
      <c r="M176" s="173" t="s">
        <v>1</v>
      </c>
      <c r="N176" s="174" t="s">
        <v>39</v>
      </c>
      <c r="O176" s="73"/>
      <c r="P176" s="175">
        <f>O176*H176</f>
        <v>0</v>
      </c>
      <c r="Q176" s="175">
        <v>0</v>
      </c>
      <c r="R176" s="175">
        <f>Q176*H176</f>
        <v>0</v>
      </c>
      <c r="S176" s="175">
        <v>0</v>
      </c>
      <c r="T176" s="17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77" t="s">
        <v>141</v>
      </c>
      <c r="AT176" s="177" t="s">
        <v>136</v>
      </c>
      <c r="AU176" s="177" t="s">
        <v>84</v>
      </c>
      <c r="AY176" s="15" t="s">
        <v>133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5" t="s">
        <v>79</v>
      </c>
      <c r="BK176" s="178">
        <f>ROUND(I176*H176,2)</f>
        <v>0</v>
      </c>
      <c r="BL176" s="15" t="s">
        <v>141</v>
      </c>
      <c r="BM176" s="177" t="s">
        <v>605</v>
      </c>
    </row>
    <row r="177" spans="1:65" s="2" customFormat="1" ht="16.5" customHeight="1">
      <c r="A177" s="34"/>
      <c r="B177" s="165"/>
      <c r="C177" s="185" t="s">
        <v>391</v>
      </c>
      <c r="D177" s="185" t="s">
        <v>130</v>
      </c>
      <c r="E177" s="186" t="s">
        <v>242</v>
      </c>
      <c r="F177" s="187" t="s">
        <v>243</v>
      </c>
      <c r="G177" s="188" t="s">
        <v>184</v>
      </c>
      <c r="H177" s="189">
        <v>2</v>
      </c>
      <c r="I177" s="190"/>
      <c r="J177" s="191">
        <f>ROUND(I177*H177,2)</f>
        <v>0</v>
      </c>
      <c r="K177" s="187" t="s">
        <v>1</v>
      </c>
      <c r="L177" s="192"/>
      <c r="M177" s="193" t="s">
        <v>1</v>
      </c>
      <c r="N177" s="194" t="s">
        <v>39</v>
      </c>
      <c r="O177" s="73"/>
      <c r="P177" s="175">
        <f>O177*H177</f>
        <v>0</v>
      </c>
      <c r="Q177" s="175">
        <v>0</v>
      </c>
      <c r="R177" s="175">
        <f>Q177*H177</f>
        <v>0</v>
      </c>
      <c r="S177" s="175">
        <v>0</v>
      </c>
      <c r="T177" s="17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7" t="s">
        <v>244</v>
      </c>
      <c r="AT177" s="177" t="s">
        <v>130</v>
      </c>
      <c r="AU177" s="177" t="s">
        <v>84</v>
      </c>
      <c r="AY177" s="15" t="s">
        <v>133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5" t="s">
        <v>79</v>
      </c>
      <c r="BK177" s="178">
        <f>ROUND(I177*H177,2)</f>
        <v>0</v>
      </c>
      <c r="BL177" s="15" t="s">
        <v>244</v>
      </c>
      <c r="BM177" s="177" t="s">
        <v>606</v>
      </c>
    </row>
    <row r="178" spans="1:65" s="2" customFormat="1" ht="16.5" customHeight="1">
      <c r="A178" s="34"/>
      <c r="B178" s="165"/>
      <c r="C178" s="166" t="s">
        <v>395</v>
      </c>
      <c r="D178" s="166" t="s">
        <v>136</v>
      </c>
      <c r="E178" s="167" t="s">
        <v>247</v>
      </c>
      <c r="F178" s="168" t="s">
        <v>248</v>
      </c>
      <c r="G178" s="169" t="s">
        <v>184</v>
      </c>
      <c r="H178" s="170">
        <v>1</v>
      </c>
      <c r="I178" s="171"/>
      <c r="J178" s="172">
        <f>ROUND(I178*H178,2)</f>
        <v>0</v>
      </c>
      <c r="K178" s="168" t="s">
        <v>140</v>
      </c>
      <c r="L178" s="35"/>
      <c r="M178" s="179" t="s">
        <v>1</v>
      </c>
      <c r="N178" s="180" t="s">
        <v>39</v>
      </c>
      <c r="O178" s="181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7" t="s">
        <v>141</v>
      </c>
      <c r="AT178" s="177" t="s">
        <v>136</v>
      </c>
      <c r="AU178" s="177" t="s">
        <v>84</v>
      </c>
      <c r="AY178" s="15" t="s">
        <v>133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5" t="s">
        <v>79</v>
      </c>
      <c r="BK178" s="178">
        <f>ROUND(I178*H178,2)</f>
        <v>0</v>
      </c>
      <c r="BL178" s="15" t="s">
        <v>141</v>
      </c>
      <c r="BM178" s="177" t="s">
        <v>607</v>
      </c>
    </row>
    <row r="179" spans="1:31" s="2" customFormat="1" ht="6.95" customHeight="1">
      <c r="A179" s="34"/>
      <c r="B179" s="56"/>
      <c r="C179" s="57"/>
      <c r="D179" s="57"/>
      <c r="E179" s="57"/>
      <c r="F179" s="57"/>
      <c r="G179" s="57"/>
      <c r="H179" s="57"/>
      <c r="I179" s="57"/>
      <c r="J179" s="57"/>
      <c r="K179" s="57"/>
      <c r="L179" s="35"/>
      <c r="M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</sheetData>
  <autoFilter ref="C127:K17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106</v>
      </c>
      <c r="L4" s="18"/>
      <c r="M4" s="115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8" t="s">
        <v>16</v>
      </c>
      <c r="L6" s="18"/>
    </row>
    <row r="7" spans="2:12" s="1" customFormat="1" ht="16.5" customHeight="1" hidden="1">
      <c r="B7" s="18"/>
      <c r="E7" s="184" t="str">
        <f>'Rekapitulace zakázky'!K6</f>
        <v>HNsP - autodoprava</v>
      </c>
      <c r="F7" s="28"/>
      <c r="G7" s="28"/>
      <c r="H7" s="28"/>
      <c r="L7" s="18"/>
    </row>
    <row r="8" spans="1:31" s="2" customFormat="1" ht="12" customHeight="1" hidden="1">
      <c r="A8" s="34"/>
      <c r="B8" s="35"/>
      <c r="C8" s="34"/>
      <c r="D8" s="28" t="s">
        <v>161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5"/>
      <c r="C9" s="34"/>
      <c r="D9" s="34"/>
      <c r="E9" s="63" t="s">
        <v>608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zakázky'!AN8</f>
        <v>28. 10. 2023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zakázky'!AN10="","",'Rekapitulace zakázky'!AN10)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5"/>
      <c r="C15" s="34"/>
      <c r="D15" s="34"/>
      <c r="E15" s="23" t="str">
        <f>IF('Rekapitulace zakázky'!E11="","",'Rekapitulace zakázky'!E11)</f>
        <v xml:space="preserve"> </v>
      </c>
      <c r="F15" s="34"/>
      <c r="G15" s="34"/>
      <c r="H15" s="34"/>
      <c r="I15" s="28" t="s">
        <v>27</v>
      </c>
      <c r="J15" s="23" t="str">
        <f>IF('Rekapitulace zakázky'!AN11="","",'Rekapitulace zakázky'!AN11)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5"/>
      <c r="C17" s="34"/>
      <c r="D17" s="28" t="s">
        <v>28</v>
      </c>
      <c r="E17" s="34"/>
      <c r="F17" s="34"/>
      <c r="G17" s="34"/>
      <c r="H17" s="34"/>
      <c r="I17" s="28" t="s">
        <v>25</v>
      </c>
      <c r="J17" s="29" t="str">
        <f>'Rekapitulace zakázky'!AN13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5"/>
      <c r="C18" s="34"/>
      <c r="D18" s="34"/>
      <c r="E18" s="29" t="str">
        <f>'Rekapitulace zakázky'!E14</f>
        <v>Vyplň údaj</v>
      </c>
      <c r="F18" s="23"/>
      <c r="G18" s="23"/>
      <c r="H18" s="23"/>
      <c r="I18" s="28" t="s">
        <v>27</v>
      </c>
      <c r="J18" s="29" t="str">
        <f>'Rekapitulace zakázky'!AN14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25</v>
      </c>
      <c r="J20" s="23" t="str">
        <f>IF('Rekapitulace zakázky'!AN16="","",'Rekapitulace zakázky'!AN16)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5"/>
      <c r="C21" s="34"/>
      <c r="D21" s="34"/>
      <c r="E21" s="23" t="str">
        <f>IF('Rekapitulace zakázky'!E17="","",'Rekapitulace zakázky'!E17)</f>
        <v xml:space="preserve"> </v>
      </c>
      <c r="F21" s="34"/>
      <c r="G21" s="34"/>
      <c r="H21" s="34"/>
      <c r="I21" s="28" t="s">
        <v>27</v>
      </c>
      <c r="J21" s="23" t="str">
        <f>IF('Rekapitulace zakázky'!AN17="","",'Rekapitulace zakázky'!AN17)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zakázky'!AN19="","",'Rekapitulace zakázky'!AN19)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5"/>
      <c r="C24" s="34"/>
      <c r="D24" s="34"/>
      <c r="E24" s="23" t="str">
        <f>IF('Rekapitulace zakázky'!E20="","",'Rekapitulace zakázky'!E20)</f>
        <v xml:space="preserve"> </v>
      </c>
      <c r="F24" s="34"/>
      <c r="G24" s="34"/>
      <c r="H24" s="34"/>
      <c r="I24" s="28" t="s">
        <v>27</v>
      </c>
      <c r="J24" s="23" t="str">
        <f>IF('Rekapitulace zakázky'!AN20="","",'Rekapitulace zakázky'!AN20)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6"/>
      <c r="B27" s="117"/>
      <c r="C27" s="116"/>
      <c r="D27" s="116"/>
      <c r="E27" s="32" t="s">
        <v>1</v>
      </c>
      <c r="F27" s="32"/>
      <c r="G27" s="32"/>
      <c r="H27" s="3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35"/>
      <c r="C30" s="34"/>
      <c r="D30" s="119" t="s">
        <v>34</v>
      </c>
      <c r="E30" s="34"/>
      <c r="F30" s="34"/>
      <c r="G30" s="34"/>
      <c r="H30" s="34"/>
      <c r="I30" s="34"/>
      <c r="J30" s="92">
        <f>ROUND(J129,2)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120" t="s">
        <v>38</v>
      </c>
      <c r="E33" s="28" t="s">
        <v>39</v>
      </c>
      <c r="F33" s="121">
        <f>ROUND((SUM(BE129:BE185)),2)</f>
        <v>0</v>
      </c>
      <c r="G33" s="34"/>
      <c r="H33" s="34"/>
      <c r="I33" s="122">
        <v>0.21</v>
      </c>
      <c r="J33" s="121">
        <f>ROUND(((SUM(BE129:BE185))*I33),2)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40</v>
      </c>
      <c r="F34" s="121">
        <f>ROUND((SUM(BF129:BF185)),2)</f>
        <v>0</v>
      </c>
      <c r="G34" s="34"/>
      <c r="H34" s="34"/>
      <c r="I34" s="122">
        <v>0.15</v>
      </c>
      <c r="J34" s="121">
        <f>ROUND(((SUM(BF129:BF185))*I34),2)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41</v>
      </c>
      <c r="F35" s="121">
        <f>ROUND((SUM(BG129:BG185)),2)</f>
        <v>0</v>
      </c>
      <c r="G35" s="34"/>
      <c r="H35" s="34"/>
      <c r="I35" s="122">
        <v>0.21</v>
      </c>
      <c r="J35" s="12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42</v>
      </c>
      <c r="F36" s="121">
        <f>ROUND((SUM(BH129:BH185)),2)</f>
        <v>0</v>
      </c>
      <c r="G36" s="34"/>
      <c r="H36" s="34"/>
      <c r="I36" s="122">
        <v>0.15</v>
      </c>
      <c r="J36" s="12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43</v>
      </c>
      <c r="F37" s="121">
        <f>ROUND((SUM(BI129:BI185)),2)</f>
        <v>0</v>
      </c>
      <c r="G37" s="34"/>
      <c r="H37" s="34"/>
      <c r="I37" s="122">
        <v>0</v>
      </c>
      <c r="J37" s="12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35"/>
      <c r="C39" s="123"/>
      <c r="D39" s="124" t="s">
        <v>44</v>
      </c>
      <c r="E39" s="77"/>
      <c r="F39" s="77"/>
      <c r="G39" s="125" t="s">
        <v>45</v>
      </c>
      <c r="H39" s="126" t="s">
        <v>46</v>
      </c>
      <c r="I39" s="77"/>
      <c r="J39" s="127">
        <f>SUM(J30:J37)</f>
        <v>0</v>
      </c>
      <c r="K39" s="12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 hidden="1">
      <c r="B41" s="18"/>
      <c r="L41" s="18"/>
    </row>
    <row r="42" spans="2:12" s="1" customFormat="1" ht="14.4" customHeight="1" hidden="1">
      <c r="B42" s="18"/>
      <c r="L42" s="18"/>
    </row>
    <row r="43" spans="2:12" s="1" customFormat="1" ht="14.4" customHeight="1" hidden="1">
      <c r="B43" s="18"/>
      <c r="L43" s="18"/>
    </row>
    <row r="44" spans="2:12" s="1" customFormat="1" ht="14.4" customHeight="1" hidden="1">
      <c r="B44" s="18"/>
      <c r="L44" s="18"/>
    </row>
    <row r="45" spans="2:12" s="1" customFormat="1" ht="14.4" customHeight="1" hidden="1">
      <c r="B45" s="18"/>
      <c r="L45" s="18"/>
    </row>
    <row r="46" spans="2:12" s="1" customFormat="1" ht="14.4" customHeight="1" hidden="1">
      <c r="B46" s="18"/>
      <c r="L46" s="18"/>
    </row>
    <row r="47" spans="2:12" s="1" customFormat="1" ht="14.4" customHeight="1" hidden="1">
      <c r="B47" s="18"/>
      <c r="L47" s="18"/>
    </row>
    <row r="48" spans="2:12" s="1" customFormat="1" ht="14.4" customHeight="1" hidden="1">
      <c r="B48" s="18"/>
      <c r="L48" s="18"/>
    </row>
    <row r="49" spans="2:12" s="1" customFormat="1" ht="14.4" customHeight="1" hidden="1">
      <c r="B49" s="18"/>
      <c r="L49" s="18"/>
    </row>
    <row r="50" spans="2:12" s="2" customFormat="1" ht="14.4" customHeight="1" hidden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1:31" s="2" customFormat="1" ht="12" hidden="1">
      <c r="A61" s="34"/>
      <c r="B61" s="35"/>
      <c r="C61" s="34"/>
      <c r="D61" s="54" t="s">
        <v>49</v>
      </c>
      <c r="E61" s="37"/>
      <c r="F61" s="129" t="s">
        <v>50</v>
      </c>
      <c r="G61" s="54" t="s">
        <v>49</v>
      </c>
      <c r="H61" s="37"/>
      <c r="I61" s="37"/>
      <c r="J61" s="130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1:31" s="2" customFormat="1" ht="12" hidden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1:31" s="2" customFormat="1" ht="12" hidden="1">
      <c r="A76" s="34"/>
      <c r="B76" s="35"/>
      <c r="C76" s="34"/>
      <c r="D76" s="54" t="s">
        <v>49</v>
      </c>
      <c r="E76" s="37"/>
      <c r="F76" s="129" t="s">
        <v>50</v>
      </c>
      <c r="G76" s="54" t="s">
        <v>49</v>
      </c>
      <c r="H76" s="37"/>
      <c r="I76" s="37"/>
      <c r="J76" s="130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107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84" t="str">
        <f>E7</f>
        <v>HNsP - autodoprava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161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29-10-2023-6 - Sklad léků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>Bílina</v>
      </c>
      <c r="G89" s="34"/>
      <c r="H89" s="34"/>
      <c r="I89" s="28" t="s">
        <v>22</v>
      </c>
      <c r="J89" s="65" t="str">
        <f>IF(J12="","",J12)</f>
        <v>28. 10. 2023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30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28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1" t="s">
        <v>108</v>
      </c>
      <c r="D94" s="123"/>
      <c r="E94" s="123"/>
      <c r="F94" s="123"/>
      <c r="G94" s="123"/>
      <c r="H94" s="123"/>
      <c r="I94" s="123"/>
      <c r="J94" s="132" t="s">
        <v>109</v>
      </c>
      <c r="K94" s="12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3" t="s">
        <v>110</v>
      </c>
      <c r="D96" s="34"/>
      <c r="E96" s="34"/>
      <c r="F96" s="34"/>
      <c r="G96" s="34"/>
      <c r="H96" s="34"/>
      <c r="I96" s="34"/>
      <c r="J96" s="92">
        <f>J129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111</v>
      </c>
    </row>
    <row r="97" spans="1:31" s="9" customFormat="1" ht="24.95" customHeight="1">
      <c r="A97" s="9"/>
      <c r="B97" s="134"/>
      <c r="C97" s="9"/>
      <c r="D97" s="135" t="s">
        <v>163</v>
      </c>
      <c r="E97" s="136"/>
      <c r="F97" s="136"/>
      <c r="G97" s="136"/>
      <c r="H97" s="136"/>
      <c r="I97" s="136"/>
      <c r="J97" s="137">
        <f>J130</f>
        <v>0</v>
      </c>
      <c r="K97" s="9"/>
      <c r="L97" s="13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8"/>
      <c r="C98" s="10"/>
      <c r="D98" s="139" t="s">
        <v>164</v>
      </c>
      <c r="E98" s="140"/>
      <c r="F98" s="140"/>
      <c r="G98" s="140"/>
      <c r="H98" s="140"/>
      <c r="I98" s="140"/>
      <c r="J98" s="141">
        <f>J131</f>
        <v>0</v>
      </c>
      <c r="K98" s="10"/>
      <c r="L98" s="13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8"/>
      <c r="C99" s="10"/>
      <c r="D99" s="139" t="s">
        <v>253</v>
      </c>
      <c r="E99" s="140"/>
      <c r="F99" s="140"/>
      <c r="G99" s="140"/>
      <c r="H99" s="140"/>
      <c r="I99" s="140"/>
      <c r="J99" s="141">
        <f>J134</f>
        <v>0</v>
      </c>
      <c r="K99" s="10"/>
      <c r="L99" s="13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8"/>
      <c r="C100" s="10"/>
      <c r="D100" s="139" t="s">
        <v>254</v>
      </c>
      <c r="E100" s="140"/>
      <c r="F100" s="140"/>
      <c r="G100" s="140"/>
      <c r="H100" s="140"/>
      <c r="I100" s="140"/>
      <c r="J100" s="141">
        <f>J138</f>
        <v>0</v>
      </c>
      <c r="K100" s="10"/>
      <c r="L100" s="13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4"/>
      <c r="C101" s="9"/>
      <c r="D101" s="135" t="s">
        <v>165</v>
      </c>
      <c r="E101" s="136"/>
      <c r="F101" s="136"/>
      <c r="G101" s="136"/>
      <c r="H101" s="136"/>
      <c r="I101" s="136"/>
      <c r="J101" s="137">
        <f>J140</f>
        <v>0</v>
      </c>
      <c r="K101" s="9"/>
      <c r="L101" s="13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38"/>
      <c r="C102" s="10"/>
      <c r="D102" s="139" t="s">
        <v>609</v>
      </c>
      <c r="E102" s="140"/>
      <c r="F102" s="140"/>
      <c r="G102" s="140"/>
      <c r="H102" s="140"/>
      <c r="I102" s="140"/>
      <c r="J102" s="141">
        <f>J141</f>
        <v>0</v>
      </c>
      <c r="K102" s="10"/>
      <c r="L102" s="13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38"/>
      <c r="C103" s="10"/>
      <c r="D103" s="139" t="s">
        <v>166</v>
      </c>
      <c r="E103" s="140"/>
      <c r="F103" s="140"/>
      <c r="G103" s="140"/>
      <c r="H103" s="140"/>
      <c r="I103" s="140"/>
      <c r="J103" s="141">
        <f>J145</f>
        <v>0</v>
      </c>
      <c r="K103" s="10"/>
      <c r="L103" s="13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38"/>
      <c r="C104" s="10"/>
      <c r="D104" s="139" t="s">
        <v>610</v>
      </c>
      <c r="E104" s="140"/>
      <c r="F104" s="140"/>
      <c r="G104" s="140"/>
      <c r="H104" s="140"/>
      <c r="I104" s="140"/>
      <c r="J104" s="141">
        <f>J152</f>
        <v>0</v>
      </c>
      <c r="K104" s="10"/>
      <c r="L104" s="13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38"/>
      <c r="C105" s="10"/>
      <c r="D105" s="139" t="s">
        <v>439</v>
      </c>
      <c r="E105" s="140"/>
      <c r="F105" s="140"/>
      <c r="G105" s="140"/>
      <c r="H105" s="140"/>
      <c r="I105" s="140"/>
      <c r="J105" s="141">
        <f>J155</f>
        <v>0</v>
      </c>
      <c r="K105" s="10"/>
      <c r="L105" s="13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38"/>
      <c r="C106" s="10"/>
      <c r="D106" s="139" t="s">
        <v>167</v>
      </c>
      <c r="E106" s="140"/>
      <c r="F106" s="140"/>
      <c r="G106" s="140"/>
      <c r="H106" s="140"/>
      <c r="I106" s="140"/>
      <c r="J106" s="141">
        <f>J166</f>
        <v>0</v>
      </c>
      <c r="K106" s="10"/>
      <c r="L106" s="13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38"/>
      <c r="C107" s="10"/>
      <c r="D107" s="139" t="s">
        <v>168</v>
      </c>
      <c r="E107" s="140"/>
      <c r="F107" s="140"/>
      <c r="G107" s="140"/>
      <c r="H107" s="140"/>
      <c r="I107" s="140"/>
      <c r="J107" s="141">
        <f>J171</f>
        <v>0</v>
      </c>
      <c r="K107" s="10"/>
      <c r="L107" s="13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34"/>
      <c r="C108" s="9"/>
      <c r="D108" s="135" t="s">
        <v>112</v>
      </c>
      <c r="E108" s="136"/>
      <c r="F108" s="136"/>
      <c r="G108" s="136"/>
      <c r="H108" s="136"/>
      <c r="I108" s="136"/>
      <c r="J108" s="137">
        <f>J179</f>
        <v>0</v>
      </c>
      <c r="K108" s="9"/>
      <c r="L108" s="13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38"/>
      <c r="C109" s="10"/>
      <c r="D109" s="139" t="s">
        <v>169</v>
      </c>
      <c r="E109" s="140"/>
      <c r="F109" s="140"/>
      <c r="G109" s="140"/>
      <c r="H109" s="140"/>
      <c r="I109" s="140"/>
      <c r="J109" s="141">
        <f>J180</f>
        <v>0</v>
      </c>
      <c r="K109" s="10"/>
      <c r="L109" s="13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19" t="s">
        <v>117</v>
      </c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8" t="s">
        <v>16</v>
      </c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4"/>
      <c r="D119" s="34"/>
      <c r="E119" s="184" t="str">
        <f>E7</f>
        <v>HNsP - autodoprava</v>
      </c>
      <c r="F119" s="28"/>
      <c r="G119" s="28"/>
      <c r="H119" s="28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8" t="s">
        <v>161</v>
      </c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4"/>
      <c r="D121" s="34"/>
      <c r="E121" s="63" t="str">
        <f>E9</f>
        <v>29-10-2023-6 - Sklad léků</v>
      </c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8" t="s">
        <v>20</v>
      </c>
      <c r="D123" s="34"/>
      <c r="E123" s="34"/>
      <c r="F123" s="23" t="str">
        <f>F12</f>
        <v>Bílina</v>
      </c>
      <c r="G123" s="34"/>
      <c r="H123" s="34"/>
      <c r="I123" s="28" t="s">
        <v>22</v>
      </c>
      <c r="J123" s="65" t="str">
        <f>IF(J12="","",J12)</f>
        <v>28. 10. 2023</v>
      </c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15" customHeight="1">
      <c r="A125" s="34"/>
      <c r="B125" s="35"/>
      <c r="C125" s="28" t="s">
        <v>24</v>
      </c>
      <c r="D125" s="34"/>
      <c r="E125" s="34"/>
      <c r="F125" s="23" t="str">
        <f>E15</f>
        <v xml:space="preserve"> </v>
      </c>
      <c r="G125" s="34"/>
      <c r="H125" s="34"/>
      <c r="I125" s="28" t="s">
        <v>30</v>
      </c>
      <c r="J125" s="32" t="str">
        <f>E21</f>
        <v xml:space="preserve"> </v>
      </c>
      <c r="K125" s="34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15" customHeight="1">
      <c r="A126" s="34"/>
      <c r="B126" s="35"/>
      <c r="C126" s="28" t="s">
        <v>28</v>
      </c>
      <c r="D126" s="34"/>
      <c r="E126" s="34"/>
      <c r="F126" s="23" t="str">
        <f>IF(E18="","",E18)</f>
        <v>Vyplň údaj</v>
      </c>
      <c r="G126" s="34"/>
      <c r="H126" s="34"/>
      <c r="I126" s="28" t="s">
        <v>32</v>
      </c>
      <c r="J126" s="32" t="str">
        <f>E24</f>
        <v xml:space="preserve"> </v>
      </c>
      <c r="K126" s="34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42"/>
      <c r="B128" s="143"/>
      <c r="C128" s="144" t="s">
        <v>118</v>
      </c>
      <c r="D128" s="145" t="s">
        <v>59</v>
      </c>
      <c r="E128" s="145" t="s">
        <v>55</v>
      </c>
      <c r="F128" s="145" t="s">
        <v>56</v>
      </c>
      <c r="G128" s="145" t="s">
        <v>119</v>
      </c>
      <c r="H128" s="145" t="s">
        <v>120</v>
      </c>
      <c r="I128" s="145" t="s">
        <v>121</v>
      </c>
      <c r="J128" s="145" t="s">
        <v>109</v>
      </c>
      <c r="K128" s="146" t="s">
        <v>122</v>
      </c>
      <c r="L128" s="147"/>
      <c r="M128" s="82" t="s">
        <v>1</v>
      </c>
      <c r="N128" s="83" t="s">
        <v>38</v>
      </c>
      <c r="O128" s="83" t="s">
        <v>123</v>
      </c>
      <c r="P128" s="83" t="s">
        <v>124</v>
      </c>
      <c r="Q128" s="83" t="s">
        <v>125</v>
      </c>
      <c r="R128" s="83" t="s">
        <v>126</v>
      </c>
      <c r="S128" s="83" t="s">
        <v>127</v>
      </c>
      <c r="T128" s="84" t="s">
        <v>128</v>
      </c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</row>
    <row r="129" spans="1:63" s="2" customFormat="1" ht="22.8" customHeight="1">
      <c r="A129" s="34"/>
      <c r="B129" s="35"/>
      <c r="C129" s="89" t="s">
        <v>129</v>
      </c>
      <c r="D129" s="34"/>
      <c r="E129" s="34"/>
      <c r="F129" s="34"/>
      <c r="G129" s="34"/>
      <c r="H129" s="34"/>
      <c r="I129" s="34"/>
      <c r="J129" s="148">
        <f>BK129</f>
        <v>0</v>
      </c>
      <c r="K129" s="34"/>
      <c r="L129" s="35"/>
      <c r="M129" s="85"/>
      <c r="N129" s="69"/>
      <c r="O129" s="86"/>
      <c r="P129" s="149">
        <f>P130+P140+P179</f>
        <v>0</v>
      </c>
      <c r="Q129" s="86"/>
      <c r="R129" s="149">
        <f>R130+R140+R179</f>
        <v>0.6790551</v>
      </c>
      <c r="S129" s="86"/>
      <c r="T129" s="150">
        <f>T130+T140+T179</f>
        <v>0.051144999999999996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73</v>
      </c>
      <c r="AU129" s="15" t="s">
        <v>111</v>
      </c>
      <c r="BK129" s="151">
        <f>BK130+BK140+BK179</f>
        <v>0</v>
      </c>
    </row>
    <row r="130" spans="1:63" s="12" customFormat="1" ht="25.9" customHeight="1">
      <c r="A130" s="12"/>
      <c r="B130" s="152"/>
      <c r="C130" s="12"/>
      <c r="D130" s="153" t="s">
        <v>73</v>
      </c>
      <c r="E130" s="154" t="s">
        <v>170</v>
      </c>
      <c r="F130" s="154" t="s">
        <v>171</v>
      </c>
      <c r="G130" s="12"/>
      <c r="H130" s="12"/>
      <c r="I130" s="155"/>
      <c r="J130" s="156">
        <f>BK130</f>
        <v>0</v>
      </c>
      <c r="K130" s="12"/>
      <c r="L130" s="152"/>
      <c r="M130" s="157"/>
      <c r="N130" s="158"/>
      <c r="O130" s="158"/>
      <c r="P130" s="159">
        <f>P131+P134+P138</f>
        <v>0</v>
      </c>
      <c r="Q130" s="158"/>
      <c r="R130" s="159">
        <f>R131+R134+R138</f>
        <v>0.00117385</v>
      </c>
      <c r="S130" s="158"/>
      <c r="T130" s="160">
        <f>T131+T134+T138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3" t="s">
        <v>79</v>
      </c>
      <c r="AT130" s="161" t="s">
        <v>73</v>
      </c>
      <c r="AU130" s="161" t="s">
        <v>74</v>
      </c>
      <c r="AY130" s="153" t="s">
        <v>133</v>
      </c>
      <c r="BK130" s="162">
        <f>BK131+BK134+BK138</f>
        <v>0</v>
      </c>
    </row>
    <row r="131" spans="1:63" s="12" customFormat="1" ht="22.8" customHeight="1">
      <c r="A131" s="12"/>
      <c r="B131" s="152"/>
      <c r="C131" s="12"/>
      <c r="D131" s="153" t="s">
        <v>73</v>
      </c>
      <c r="E131" s="163" t="s">
        <v>172</v>
      </c>
      <c r="F131" s="163" t="s">
        <v>173</v>
      </c>
      <c r="G131" s="12"/>
      <c r="H131" s="12"/>
      <c r="I131" s="155"/>
      <c r="J131" s="164">
        <f>BK131</f>
        <v>0</v>
      </c>
      <c r="K131" s="12"/>
      <c r="L131" s="152"/>
      <c r="M131" s="157"/>
      <c r="N131" s="158"/>
      <c r="O131" s="158"/>
      <c r="P131" s="159">
        <f>SUM(P132:P133)</f>
        <v>0</v>
      </c>
      <c r="Q131" s="158"/>
      <c r="R131" s="159">
        <f>SUM(R132:R133)</f>
        <v>0.00117385</v>
      </c>
      <c r="S131" s="158"/>
      <c r="T131" s="16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3" t="s">
        <v>79</v>
      </c>
      <c r="AT131" s="161" t="s">
        <v>73</v>
      </c>
      <c r="AU131" s="161" t="s">
        <v>79</v>
      </c>
      <c r="AY131" s="153" t="s">
        <v>133</v>
      </c>
      <c r="BK131" s="162">
        <f>SUM(BK132:BK133)</f>
        <v>0</v>
      </c>
    </row>
    <row r="132" spans="1:65" s="2" customFormat="1" ht="33" customHeight="1">
      <c r="A132" s="34"/>
      <c r="B132" s="165"/>
      <c r="C132" s="166" t="s">
        <v>79</v>
      </c>
      <c r="D132" s="166" t="s">
        <v>136</v>
      </c>
      <c r="E132" s="167" t="s">
        <v>285</v>
      </c>
      <c r="F132" s="168" t="s">
        <v>286</v>
      </c>
      <c r="G132" s="169" t="s">
        <v>176</v>
      </c>
      <c r="H132" s="170">
        <v>6.905</v>
      </c>
      <c r="I132" s="171"/>
      <c r="J132" s="172">
        <f>ROUND(I132*H132,2)</f>
        <v>0</v>
      </c>
      <c r="K132" s="168" t="s">
        <v>140</v>
      </c>
      <c r="L132" s="35"/>
      <c r="M132" s="173" t="s">
        <v>1</v>
      </c>
      <c r="N132" s="174" t="s">
        <v>39</v>
      </c>
      <c r="O132" s="73"/>
      <c r="P132" s="175">
        <f>O132*H132</f>
        <v>0</v>
      </c>
      <c r="Q132" s="175">
        <v>0.00013</v>
      </c>
      <c r="R132" s="175">
        <f>Q132*H132</f>
        <v>0.0008976499999999999</v>
      </c>
      <c r="S132" s="175">
        <v>0</v>
      </c>
      <c r="T132" s="17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7" t="s">
        <v>157</v>
      </c>
      <c r="AT132" s="177" t="s">
        <v>136</v>
      </c>
      <c r="AU132" s="177" t="s">
        <v>84</v>
      </c>
      <c r="AY132" s="15" t="s">
        <v>133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5" t="s">
        <v>79</v>
      </c>
      <c r="BK132" s="178">
        <f>ROUND(I132*H132,2)</f>
        <v>0</v>
      </c>
      <c r="BL132" s="15" t="s">
        <v>157</v>
      </c>
      <c r="BM132" s="177" t="s">
        <v>611</v>
      </c>
    </row>
    <row r="133" spans="1:65" s="2" customFormat="1" ht="24.15" customHeight="1">
      <c r="A133" s="34"/>
      <c r="B133" s="165"/>
      <c r="C133" s="166" t="s">
        <v>84</v>
      </c>
      <c r="D133" s="166" t="s">
        <v>136</v>
      </c>
      <c r="E133" s="167" t="s">
        <v>174</v>
      </c>
      <c r="F133" s="168" t="s">
        <v>175</v>
      </c>
      <c r="G133" s="169" t="s">
        <v>176</v>
      </c>
      <c r="H133" s="170">
        <v>6.905</v>
      </c>
      <c r="I133" s="171"/>
      <c r="J133" s="172">
        <f>ROUND(I133*H133,2)</f>
        <v>0</v>
      </c>
      <c r="K133" s="168" t="s">
        <v>140</v>
      </c>
      <c r="L133" s="35"/>
      <c r="M133" s="173" t="s">
        <v>1</v>
      </c>
      <c r="N133" s="174" t="s">
        <v>39</v>
      </c>
      <c r="O133" s="73"/>
      <c r="P133" s="175">
        <f>O133*H133</f>
        <v>0</v>
      </c>
      <c r="Q133" s="175">
        <v>4E-05</v>
      </c>
      <c r="R133" s="175">
        <f>Q133*H133</f>
        <v>0.00027620000000000005</v>
      </c>
      <c r="S133" s="175">
        <v>0</v>
      </c>
      <c r="T133" s="17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7" t="s">
        <v>157</v>
      </c>
      <c r="AT133" s="177" t="s">
        <v>136</v>
      </c>
      <c r="AU133" s="177" t="s">
        <v>84</v>
      </c>
      <c r="AY133" s="15" t="s">
        <v>133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5" t="s">
        <v>79</v>
      </c>
      <c r="BK133" s="178">
        <f>ROUND(I133*H133,2)</f>
        <v>0</v>
      </c>
      <c r="BL133" s="15" t="s">
        <v>157</v>
      </c>
      <c r="BM133" s="177" t="s">
        <v>612</v>
      </c>
    </row>
    <row r="134" spans="1:63" s="12" customFormat="1" ht="22.8" customHeight="1">
      <c r="A134" s="12"/>
      <c r="B134" s="152"/>
      <c r="C134" s="12"/>
      <c r="D134" s="153" t="s">
        <v>73</v>
      </c>
      <c r="E134" s="163" t="s">
        <v>295</v>
      </c>
      <c r="F134" s="163" t="s">
        <v>296</v>
      </c>
      <c r="G134" s="12"/>
      <c r="H134" s="12"/>
      <c r="I134" s="155"/>
      <c r="J134" s="164">
        <f>BK134</f>
        <v>0</v>
      </c>
      <c r="K134" s="12"/>
      <c r="L134" s="152"/>
      <c r="M134" s="157"/>
      <c r="N134" s="158"/>
      <c r="O134" s="158"/>
      <c r="P134" s="159">
        <f>SUM(P135:P137)</f>
        <v>0</v>
      </c>
      <c r="Q134" s="158"/>
      <c r="R134" s="159">
        <f>SUM(R135:R137)</f>
        <v>0</v>
      </c>
      <c r="S134" s="158"/>
      <c r="T134" s="160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3" t="s">
        <v>79</v>
      </c>
      <c r="AT134" s="161" t="s">
        <v>73</v>
      </c>
      <c r="AU134" s="161" t="s">
        <v>79</v>
      </c>
      <c r="AY134" s="153" t="s">
        <v>133</v>
      </c>
      <c r="BK134" s="162">
        <f>SUM(BK135:BK137)</f>
        <v>0</v>
      </c>
    </row>
    <row r="135" spans="1:65" s="2" customFormat="1" ht="24.15" customHeight="1">
      <c r="A135" s="34"/>
      <c r="B135" s="165"/>
      <c r="C135" s="166" t="s">
        <v>132</v>
      </c>
      <c r="D135" s="166" t="s">
        <v>136</v>
      </c>
      <c r="E135" s="167" t="s">
        <v>297</v>
      </c>
      <c r="F135" s="168" t="s">
        <v>298</v>
      </c>
      <c r="G135" s="169" t="s">
        <v>264</v>
      </c>
      <c r="H135" s="170">
        <v>0.051</v>
      </c>
      <c r="I135" s="171"/>
      <c r="J135" s="172">
        <f>ROUND(I135*H135,2)</f>
        <v>0</v>
      </c>
      <c r="K135" s="168" t="s">
        <v>140</v>
      </c>
      <c r="L135" s="35"/>
      <c r="M135" s="173" t="s">
        <v>1</v>
      </c>
      <c r="N135" s="174" t="s">
        <v>39</v>
      </c>
      <c r="O135" s="73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7" t="s">
        <v>157</v>
      </c>
      <c r="AT135" s="177" t="s">
        <v>136</v>
      </c>
      <c r="AU135" s="177" t="s">
        <v>84</v>
      </c>
      <c r="AY135" s="15" t="s">
        <v>133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5" t="s">
        <v>79</v>
      </c>
      <c r="BK135" s="178">
        <f>ROUND(I135*H135,2)</f>
        <v>0</v>
      </c>
      <c r="BL135" s="15" t="s">
        <v>157</v>
      </c>
      <c r="BM135" s="177" t="s">
        <v>613</v>
      </c>
    </row>
    <row r="136" spans="1:65" s="2" customFormat="1" ht="33" customHeight="1">
      <c r="A136" s="34"/>
      <c r="B136" s="165"/>
      <c r="C136" s="166" t="s">
        <v>157</v>
      </c>
      <c r="D136" s="166" t="s">
        <v>136</v>
      </c>
      <c r="E136" s="167" t="s">
        <v>300</v>
      </c>
      <c r="F136" s="168" t="s">
        <v>301</v>
      </c>
      <c r="G136" s="169" t="s">
        <v>264</v>
      </c>
      <c r="H136" s="170">
        <v>0.051</v>
      </c>
      <c r="I136" s="171"/>
      <c r="J136" s="172">
        <f>ROUND(I136*H136,2)</f>
        <v>0</v>
      </c>
      <c r="K136" s="168" t="s">
        <v>140</v>
      </c>
      <c r="L136" s="35"/>
      <c r="M136" s="173" t="s">
        <v>1</v>
      </c>
      <c r="N136" s="174" t="s">
        <v>39</v>
      </c>
      <c r="O136" s="73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7" t="s">
        <v>157</v>
      </c>
      <c r="AT136" s="177" t="s">
        <v>136</v>
      </c>
      <c r="AU136" s="177" t="s">
        <v>84</v>
      </c>
      <c r="AY136" s="15" t="s">
        <v>133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5" t="s">
        <v>79</v>
      </c>
      <c r="BK136" s="178">
        <f>ROUND(I136*H136,2)</f>
        <v>0</v>
      </c>
      <c r="BL136" s="15" t="s">
        <v>157</v>
      </c>
      <c r="BM136" s="177" t="s">
        <v>614</v>
      </c>
    </row>
    <row r="137" spans="1:65" s="2" customFormat="1" ht="37.8" customHeight="1">
      <c r="A137" s="34"/>
      <c r="B137" s="165"/>
      <c r="C137" s="166" t="s">
        <v>148</v>
      </c>
      <c r="D137" s="166" t="s">
        <v>136</v>
      </c>
      <c r="E137" s="167" t="s">
        <v>462</v>
      </c>
      <c r="F137" s="168" t="s">
        <v>463</v>
      </c>
      <c r="G137" s="169" t="s">
        <v>264</v>
      </c>
      <c r="H137" s="170">
        <v>0.051</v>
      </c>
      <c r="I137" s="171"/>
      <c r="J137" s="172">
        <f>ROUND(I137*H137,2)</f>
        <v>0</v>
      </c>
      <c r="K137" s="168" t="s">
        <v>140</v>
      </c>
      <c r="L137" s="35"/>
      <c r="M137" s="173" t="s">
        <v>1</v>
      </c>
      <c r="N137" s="174" t="s">
        <v>39</v>
      </c>
      <c r="O137" s="73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7" t="s">
        <v>157</v>
      </c>
      <c r="AT137" s="177" t="s">
        <v>136</v>
      </c>
      <c r="AU137" s="177" t="s">
        <v>84</v>
      </c>
      <c r="AY137" s="15" t="s">
        <v>133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5" t="s">
        <v>79</v>
      </c>
      <c r="BK137" s="178">
        <f>ROUND(I137*H137,2)</f>
        <v>0</v>
      </c>
      <c r="BL137" s="15" t="s">
        <v>157</v>
      </c>
      <c r="BM137" s="177" t="s">
        <v>615</v>
      </c>
    </row>
    <row r="138" spans="1:63" s="12" customFormat="1" ht="22.8" customHeight="1">
      <c r="A138" s="12"/>
      <c r="B138" s="152"/>
      <c r="C138" s="12"/>
      <c r="D138" s="153" t="s">
        <v>73</v>
      </c>
      <c r="E138" s="163" t="s">
        <v>309</v>
      </c>
      <c r="F138" s="163" t="s">
        <v>310</v>
      </c>
      <c r="G138" s="12"/>
      <c r="H138" s="12"/>
      <c r="I138" s="155"/>
      <c r="J138" s="164">
        <f>BK138</f>
        <v>0</v>
      </c>
      <c r="K138" s="12"/>
      <c r="L138" s="152"/>
      <c r="M138" s="157"/>
      <c r="N138" s="158"/>
      <c r="O138" s="158"/>
      <c r="P138" s="159">
        <f>P139</f>
        <v>0</v>
      </c>
      <c r="Q138" s="158"/>
      <c r="R138" s="159">
        <f>R139</f>
        <v>0</v>
      </c>
      <c r="S138" s="158"/>
      <c r="T138" s="160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3" t="s">
        <v>79</v>
      </c>
      <c r="AT138" s="161" t="s">
        <v>73</v>
      </c>
      <c r="AU138" s="161" t="s">
        <v>79</v>
      </c>
      <c r="AY138" s="153" t="s">
        <v>133</v>
      </c>
      <c r="BK138" s="162">
        <f>BK139</f>
        <v>0</v>
      </c>
    </row>
    <row r="139" spans="1:65" s="2" customFormat="1" ht="16.5" customHeight="1">
      <c r="A139" s="34"/>
      <c r="B139" s="165"/>
      <c r="C139" s="166" t="s">
        <v>198</v>
      </c>
      <c r="D139" s="166" t="s">
        <v>136</v>
      </c>
      <c r="E139" s="167" t="s">
        <v>311</v>
      </c>
      <c r="F139" s="168" t="s">
        <v>312</v>
      </c>
      <c r="G139" s="169" t="s">
        <v>264</v>
      </c>
      <c r="H139" s="170">
        <v>0.001</v>
      </c>
      <c r="I139" s="171"/>
      <c r="J139" s="172">
        <f>ROUND(I139*H139,2)</f>
        <v>0</v>
      </c>
      <c r="K139" s="168" t="s">
        <v>140</v>
      </c>
      <c r="L139" s="35"/>
      <c r="M139" s="173" t="s">
        <v>1</v>
      </c>
      <c r="N139" s="174" t="s">
        <v>39</v>
      </c>
      <c r="O139" s="73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7" t="s">
        <v>157</v>
      </c>
      <c r="AT139" s="177" t="s">
        <v>136</v>
      </c>
      <c r="AU139" s="177" t="s">
        <v>84</v>
      </c>
      <c r="AY139" s="15" t="s">
        <v>133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5" t="s">
        <v>79</v>
      </c>
      <c r="BK139" s="178">
        <f>ROUND(I139*H139,2)</f>
        <v>0</v>
      </c>
      <c r="BL139" s="15" t="s">
        <v>157</v>
      </c>
      <c r="BM139" s="177" t="s">
        <v>616</v>
      </c>
    </row>
    <row r="140" spans="1:63" s="12" customFormat="1" ht="25.9" customHeight="1">
      <c r="A140" s="12"/>
      <c r="B140" s="152"/>
      <c r="C140" s="12"/>
      <c r="D140" s="153" t="s">
        <v>73</v>
      </c>
      <c r="E140" s="154" t="s">
        <v>178</v>
      </c>
      <c r="F140" s="154" t="s">
        <v>179</v>
      </c>
      <c r="G140" s="12"/>
      <c r="H140" s="12"/>
      <c r="I140" s="155"/>
      <c r="J140" s="156">
        <f>BK140</f>
        <v>0</v>
      </c>
      <c r="K140" s="12"/>
      <c r="L140" s="152"/>
      <c r="M140" s="157"/>
      <c r="N140" s="158"/>
      <c r="O140" s="158"/>
      <c r="P140" s="159">
        <f>P141+P145+P152+P155+P166+P171</f>
        <v>0</v>
      </c>
      <c r="Q140" s="158"/>
      <c r="R140" s="159">
        <f>R141+R145+R152+R155+R166+R171</f>
        <v>0.67788125</v>
      </c>
      <c r="S140" s="158"/>
      <c r="T140" s="160">
        <f>T141+T145+T152+T155+T166+T171</f>
        <v>0.051144999999999996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3" t="s">
        <v>84</v>
      </c>
      <c r="AT140" s="161" t="s">
        <v>73</v>
      </c>
      <c r="AU140" s="161" t="s">
        <v>74</v>
      </c>
      <c r="AY140" s="153" t="s">
        <v>133</v>
      </c>
      <c r="BK140" s="162">
        <f>BK141+BK145+BK152+BK155+BK166+BK171</f>
        <v>0</v>
      </c>
    </row>
    <row r="141" spans="1:63" s="12" customFormat="1" ht="22.8" customHeight="1">
      <c r="A141" s="12"/>
      <c r="B141" s="152"/>
      <c r="C141" s="12"/>
      <c r="D141" s="153" t="s">
        <v>73</v>
      </c>
      <c r="E141" s="163" t="s">
        <v>617</v>
      </c>
      <c r="F141" s="163" t="s">
        <v>618</v>
      </c>
      <c r="G141" s="12"/>
      <c r="H141" s="12"/>
      <c r="I141" s="155"/>
      <c r="J141" s="164">
        <f>BK141</f>
        <v>0</v>
      </c>
      <c r="K141" s="12"/>
      <c r="L141" s="152"/>
      <c r="M141" s="157"/>
      <c r="N141" s="158"/>
      <c r="O141" s="158"/>
      <c r="P141" s="159">
        <f>SUM(P142:P144)</f>
        <v>0</v>
      </c>
      <c r="Q141" s="158"/>
      <c r="R141" s="159">
        <f>SUM(R142:R144)</f>
        <v>0.0246</v>
      </c>
      <c r="S141" s="158"/>
      <c r="T141" s="160">
        <f>SUM(T142:T144)</f>
        <v>0.02493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3" t="s">
        <v>84</v>
      </c>
      <c r="AT141" s="161" t="s">
        <v>73</v>
      </c>
      <c r="AU141" s="161" t="s">
        <v>79</v>
      </c>
      <c r="AY141" s="153" t="s">
        <v>133</v>
      </c>
      <c r="BK141" s="162">
        <f>SUM(BK142:BK144)</f>
        <v>0</v>
      </c>
    </row>
    <row r="142" spans="1:65" s="2" customFormat="1" ht="37.8" customHeight="1">
      <c r="A142" s="34"/>
      <c r="B142" s="165"/>
      <c r="C142" s="166" t="s">
        <v>204</v>
      </c>
      <c r="D142" s="166" t="s">
        <v>136</v>
      </c>
      <c r="E142" s="167" t="s">
        <v>619</v>
      </c>
      <c r="F142" s="168" t="s">
        <v>620</v>
      </c>
      <c r="G142" s="169" t="s">
        <v>184</v>
      </c>
      <c r="H142" s="170">
        <v>1</v>
      </c>
      <c r="I142" s="171"/>
      <c r="J142" s="172">
        <f>ROUND(I142*H142,2)</f>
        <v>0</v>
      </c>
      <c r="K142" s="168" t="s">
        <v>1</v>
      </c>
      <c r="L142" s="35"/>
      <c r="M142" s="173" t="s">
        <v>1</v>
      </c>
      <c r="N142" s="174" t="s">
        <v>39</v>
      </c>
      <c r="O142" s="73"/>
      <c r="P142" s="175">
        <f>O142*H142</f>
        <v>0</v>
      </c>
      <c r="Q142" s="175">
        <v>0.02452</v>
      </c>
      <c r="R142" s="175">
        <f>Q142*H142</f>
        <v>0.02452</v>
      </c>
      <c r="S142" s="175">
        <v>0</v>
      </c>
      <c r="T142" s="17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7" t="s">
        <v>185</v>
      </c>
      <c r="AT142" s="177" t="s">
        <v>136</v>
      </c>
      <c r="AU142" s="177" t="s">
        <v>84</v>
      </c>
      <c r="AY142" s="15" t="s">
        <v>133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5" t="s">
        <v>79</v>
      </c>
      <c r="BK142" s="178">
        <f>ROUND(I142*H142,2)</f>
        <v>0</v>
      </c>
      <c r="BL142" s="15" t="s">
        <v>185</v>
      </c>
      <c r="BM142" s="177" t="s">
        <v>621</v>
      </c>
    </row>
    <row r="143" spans="1:65" s="2" customFormat="1" ht="24.15" customHeight="1">
      <c r="A143" s="34"/>
      <c r="B143" s="165"/>
      <c r="C143" s="166" t="s">
        <v>208</v>
      </c>
      <c r="D143" s="166" t="s">
        <v>136</v>
      </c>
      <c r="E143" s="167" t="s">
        <v>622</v>
      </c>
      <c r="F143" s="168" t="s">
        <v>623</v>
      </c>
      <c r="G143" s="169" t="s">
        <v>184</v>
      </c>
      <c r="H143" s="170">
        <v>1</v>
      </c>
      <c r="I143" s="171"/>
      <c r="J143" s="172">
        <f>ROUND(I143*H143,2)</f>
        <v>0</v>
      </c>
      <c r="K143" s="168" t="s">
        <v>140</v>
      </c>
      <c r="L143" s="35"/>
      <c r="M143" s="173" t="s">
        <v>1</v>
      </c>
      <c r="N143" s="174" t="s">
        <v>39</v>
      </c>
      <c r="O143" s="73"/>
      <c r="P143" s="175">
        <f>O143*H143</f>
        <v>0</v>
      </c>
      <c r="Q143" s="175">
        <v>8E-05</v>
      </c>
      <c r="R143" s="175">
        <f>Q143*H143</f>
        <v>8E-05</v>
      </c>
      <c r="S143" s="175">
        <v>0.02493</v>
      </c>
      <c r="T143" s="176">
        <f>S143*H143</f>
        <v>0.02493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7" t="s">
        <v>185</v>
      </c>
      <c r="AT143" s="177" t="s">
        <v>136</v>
      </c>
      <c r="AU143" s="177" t="s">
        <v>84</v>
      </c>
      <c r="AY143" s="15" t="s">
        <v>133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5" t="s">
        <v>79</v>
      </c>
      <c r="BK143" s="178">
        <f>ROUND(I143*H143,2)</f>
        <v>0</v>
      </c>
      <c r="BL143" s="15" t="s">
        <v>185</v>
      </c>
      <c r="BM143" s="177" t="s">
        <v>624</v>
      </c>
    </row>
    <row r="144" spans="1:65" s="2" customFormat="1" ht="24.15" customHeight="1">
      <c r="A144" s="34"/>
      <c r="B144" s="165"/>
      <c r="C144" s="166" t="s">
        <v>172</v>
      </c>
      <c r="D144" s="166" t="s">
        <v>136</v>
      </c>
      <c r="E144" s="167" t="s">
        <v>625</v>
      </c>
      <c r="F144" s="168" t="s">
        <v>626</v>
      </c>
      <c r="G144" s="169" t="s">
        <v>375</v>
      </c>
      <c r="H144" s="195"/>
      <c r="I144" s="171"/>
      <c r="J144" s="172">
        <f>ROUND(I144*H144,2)</f>
        <v>0</v>
      </c>
      <c r="K144" s="168" t="s">
        <v>140</v>
      </c>
      <c r="L144" s="35"/>
      <c r="M144" s="173" t="s">
        <v>1</v>
      </c>
      <c r="N144" s="174" t="s">
        <v>39</v>
      </c>
      <c r="O144" s="73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7" t="s">
        <v>185</v>
      </c>
      <c r="AT144" s="177" t="s">
        <v>136</v>
      </c>
      <c r="AU144" s="177" t="s">
        <v>84</v>
      </c>
      <c r="AY144" s="15" t="s">
        <v>133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15" t="s">
        <v>79</v>
      </c>
      <c r="BK144" s="178">
        <f>ROUND(I144*H144,2)</f>
        <v>0</v>
      </c>
      <c r="BL144" s="15" t="s">
        <v>185</v>
      </c>
      <c r="BM144" s="177" t="s">
        <v>627</v>
      </c>
    </row>
    <row r="145" spans="1:63" s="12" customFormat="1" ht="22.8" customHeight="1">
      <c r="A145" s="12"/>
      <c r="B145" s="152"/>
      <c r="C145" s="12"/>
      <c r="D145" s="153" t="s">
        <v>73</v>
      </c>
      <c r="E145" s="163" t="s">
        <v>180</v>
      </c>
      <c r="F145" s="163" t="s">
        <v>181</v>
      </c>
      <c r="G145" s="12"/>
      <c r="H145" s="12"/>
      <c r="I145" s="155"/>
      <c r="J145" s="164">
        <f>BK145</f>
        <v>0</v>
      </c>
      <c r="K145" s="12"/>
      <c r="L145" s="152"/>
      <c r="M145" s="157"/>
      <c r="N145" s="158"/>
      <c r="O145" s="158"/>
      <c r="P145" s="159">
        <f>SUM(P146:P151)</f>
        <v>0</v>
      </c>
      <c r="Q145" s="158"/>
      <c r="R145" s="159">
        <f>SUM(R146:R151)</f>
        <v>0.49982548</v>
      </c>
      <c r="S145" s="158"/>
      <c r="T145" s="160">
        <f>SUM(T146:T151)</f>
        <v>0.0055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3" t="s">
        <v>84</v>
      </c>
      <c r="AT145" s="161" t="s">
        <v>73</v>
      </c>
      <c r="AU145" s="161" t="s">
        <v>79</v>
      </c>
      <c r="AY145" s="153" t="s">
        <v>133</v>
      </c>
      <c r="BK145" s="162">
        <f>SUM(BK146:BK151)</f>
        <v>0</v>
      </c>
    </row>
    <row r="146" spans="1:65" s="2" customFormat="1" ht="33" customHeight="1">
      <c r="A146" s="34"/>
      <c r="B146" s="165"/>
      <c r="C146" s="166" t="s">
        <v>217</v>
      </c>
      <c r="D146" s="166" t="s">
        <v>136</v>
      </c>
      <c r="E146" s="167" t="s">
        <v>573</v>
      </c>
      <c r="F146" s="168" t="s">
        <v>574</v>
      </c>
      <c r="G146" s="169" t="s">
        <v>176</v>
      </c>
      <c r="H146" s="170">
        <v>27.856</v>
      </c>
      <c r="I146" s="171"/>
      <c r="J146" s="172">
        <f>ROUND(I146*H146,2)</f>
        <v>0</v>
      </c>
      <c r="K146" s="168" t="s">
        <v>1</v>
      </c>
      <c r="L146" s="35"/>
      <c r="M146" s="173" t="s">
        <v>1</v>
      </c>
      <c r="N146" s="174" t="s">
        <v>39</v>
      </c>
      <c r="O146" s="73"/>
      <c r="P146" s="175">
        <f>O146*H146</f>
        <v>0</v>
      </c>
      <c r="Q146" s="175">
        <v>0.01483</v>
      </c>
      <c r="R146" s="175">
        <f>Q146*H146</f>
        <v>0.41310448</v>
      </c>
      <c r="S146" s="175">
        <v>0</v>
      </c>
      <c r="T146" s="17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7" t="s">
        <v>185</v>
      </c>
      <c r="AT146" s="177" t="s">
        <v>136</v>
      </c>
      <c r="AU146" s="177" t="s">
        <v>84</v>
      </c>
      <c r="AY146" s="15" t="s">
        <v>133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5" t="s">
        <v>79</v>
      </c>
      <c r="BK146" s="178">
        <f>ROUND(I146*H146,2)</f>
        <v>0</v>
      </c>
      <c r="BL146" s="15" t="s">
        <v>185</v>
      </c>
      <c r="BM146" s="177" t="s">
        <v>628</v>
      </c>
    </row>
    <row r="147" spans="1:65" s="2" customFormat="1" ht="24.15" customHeight="1">
      <c r="A147" s="34"/>
      <c r="B147" s="165"/>
      <c r="C147" s="166" t="s">
        <v>221</v>
      </c>
      <c r="D147" s="166" t="s">
        <v>136</v>
      </c>
      <c r="E147" s="167" t="s">
        <v>471</v>
      </c>
      <c r="F147" s="168" t="s">
        <v>472</v>
      </c>
      <c r="G147" s="169" t="s">
        <v>176</v>
      </c>
      <c r="H147" s="170">
        <v>6.905</v>
      </c>
      <c r="I147" s="171"/>
      <c r="J147" s="172">
        <f>ROUND(I147*H147,2)</f>
        <v>0</v>
      </c>
      <c r="K147" s="168" t="s">
        <v>1</v>
      </c>
      <c r="L147" s="35"/>
      <c r="M147" s="173" t="s">
        <v>1</v>
      </c>
      <c r="N147" s="174" t="s">
        <v>39</v>
      </c>
      <c r="O147" s="73"/>
      <c r="P147" s="175">
        <f>O147*H147</f>
        <v>0</v>
      </c>
      <c r="Q147" s="175">
        <v>0.0122</v>
      </c>
      <c r="R147" s="175">
        <f>Q147*H147</f>
        <v>0.08424100000000001</v>
      </c>
      <c r="S147" s="175">
        <v>0</v>
      </c>
      <c r="T147" s="17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7" t="s">
        <v>185</v>
      </c>
      <c r="AT147" s="177" t="s">
        <v>136</v>
      </c>
      <c r="AU147" s="177" t="s">
        <v>84</v>
      </c>
      <c r="AY147" s="15" t="s">
        <v>133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5" t="s">
        <v>79</v>
      </c>
      <c r="BK147" s="178">
        <f>ROUND(I147*H147,2)</f>
        <v>0</v>
      </c>
      <c r="BL147" s="15" t="s">
        <v>185</v>
      </c>
      <c r="BM147" s="177" t="s">
        <v>629</v>
      </c>
    </row>
    <row r="148" spans="1:65" s="2" customFormat="1" ht="24.15" customHeight="1">
      <c r="A148" s="34"/>
      <c r="B148" s="165"/>
      <c r="C148" s="166" t="s">
        <v>225</v>
      </c>
      <c r="D148" s="166" t="s">
        <v>136</v>
      </c>
      <c r="E148" s="167" t="s">
        <v>182</v>
      </c>
      <c r="F148" s="168" t="s">
        <v>183</v>
      </c>
      <c r="G148" s="169" t="s">
        <v>184</v>
      </c>
      <c r="H148" s="170">
        <v>1</v>
      </c>
      <c r="I148" s="171"/>
      <c r="J148" s="172">
        <f>ROUND(I148*H148,2)</f>
        <v>0</v>
      </c>
      <c r="K148" s="168" t="s">
        <v>140</v>
      </c>
      <c r="L148" s="35"/>
      <c r="M148" s="173" t="s">
        <v>1</v>
      </c>
      <c r="N148" s="174" t="s">
        <v>39</v>
      </c>
      <c r="O148" s="73"/>
      <c r="P148" s="175">
        <f>O148*H148</f>
        <v>0</v>
      </c>
      <c r="Q148" s="175">
        <v>0.00105</v>
      </c>
      <c r="R148" s="175">
        <f>Q148*H148</f>
        <v>0.00105</v>
      </c>
      <c r="S148" s="175">
        <v>0.0055</v>
      </c>
      <c r="T148" s="176">
        <f>S148*H148</f>
        <v>0.0055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7" t="s">
        <v>185</v>
      </c>
      <c r="AT148" s="177" t="s">
        <v>136</v>
      </c>
      <c r="AU148" s="177" t="s">
        <v>84</v>
      </c>
      <c r="AY148" s="15" t="s">
        <v>133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5" t="s">
        <v>79</v>
      </c>
      <c r="BK148" s="178">
        <f>ROUND(I148*H148,2)</f>
        <v>0</v>
      </c>
      <c r="BL148" s="15" t="s">
        <v>185</v>
      </c>
      <c r="BM148" s="177" t="s">
        <v>630</v>
      </c>
    </row>
    <row r="149" spans="1:65" s="2" customFormat="1" ht="24.15" customHeight="1">
      <c r="A149" s="34"/>
      <c r="B149" s="165"/>
      <c r="C149" s="166" t="s">
        <v>231</v>
      </c>
      <c r="D149" s="166" t="s">
        <v>136</v>
      </c>
      <c r="E149" s="167" t="s">
        <v>321</v>
      </c>
      <c r="F149" s="168" t="s">
        <v>322</v>
      </c>
      <c r="G149" s="169" t="s">
        <v>184</v>
      </c>
      <c r="H149" s="170">
        <v>1</v>
      </c>
      <c r="I149" s="171"/>
      <c r="J149" s="172">
        <f>ROUND(I149*H149,2)</f>
        <v>0</v>
      </c>
      <c r="K149" s="168" t="s">
        <v>140</v>
      </c>
      <c r="L149" s="35"/>
      <c r="M149" s="173" t="s">
        <v>1</v>
      </c>
      <c r="N149" s="174" t="s">
        <v>39</v>
      </c>
      <c r="O149" s="73"/>
      <c r="P149" s="175">
        <f>O149*H149</f>
        <v>0</v>
      </c>
      <c r="Q149" s="175">
        <v>3E-05</v>
      </c>
      <c r="R149" s="175">
        <f>Q149*H149</f>
        <v>3E-05</v>
      </c>
      <c r="S149" s="175">
        <v>0</v>
      </c>
      <c r="T149" s="17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7" t="s">
        <v>185</v>
      </c>
      <c r="AT149" s="177" t="s">
        <v>136</v>
      </c>
      <c r="AU149" s="177" t="s">
        <v>84</v>
      </c>
      <c r="AY149" s="15" t="s">
        <v>133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5" t="s">
        <v>79</v>
      </c>
      <c r="BK149" s="178">
        <f>ROUND(I149*H149,2)</f>
        <v>0</v>
      </c>
      <c r="BL149" s="15" t="s">
        <v>185</v>
      </c>
      <c r="BM149" s="177" t="s">
        <v>631</v>
      </c>
    </row>
    <row r="150" spans="1:65" s="2" customFormat="1" ht="24.15" customHeight="1">
      <c r="A150" s="34"/>
      <c r="B150" s="165"/>
      <c r="C150" s="185" t="s">
        <v>235</v>
      </c>
      <c r="D150" s="185" t="s">
        <v>130</v>
      </c>
      <c r="E150" s="186" t="s">
        <v>324</v>
      </c>
      <c r="F150" s="187" t="s">
        <v>325</v>
      </c>
      <c r="G150" s="188" t="s">
        <v>184</v>
      </c>
      <c r="H150" s="189">
        <v>1</v>
      </c>
      <c r="I150" s="190"/>
      <c r="J150" s="191">
        <f>ROUND(I150*H150,2)</f>
        <v>0</v>
      </c>
      <c r="K150" s="187" t="s">
        <v>140</v>
      </c>
      <c r="L150" s="192"/>
      <c r="M150" s="193" t="s">
        <v>1</v>
      </c>
      <c r="N150" s="194" t="s">
        <v>39</v>
      </c>
      <c r="O150" s="73"/>
      <c r="P150" s="175">
        <f>O150*H150</f>
        <v>0</v>
      </c>
      <c r="Q150" s="175">
        <v>0.0014</v>
      </c>
      <c r="R150" s="175">
        <f>Q150*H150</f>
        <v>0.0014</v>
      </c>
      <c r="S150" s="175">
        <v>0</v>
      </c>
      <c r="T150" s="17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7" t="s">
        <v>215</v>
      </c>
      <c r="AT150" s="177" t="s">
        <v>130</v>
      </c>
      <c r="AU150" s="177" t="s">
        <v>84</v>
      </c>
      <c r="AY150" s="15" t="s">
        <v>133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5" t="s">
        <v>79</v>
      </c>
      <c r="BK150" s="178">
        <f>ROUND(I150*H150,2)</f>
        <v>0</v>
      </c>
      <c r="BL150" s="15" t="s">
        <v>185</v>
      </c>
      <c r="BM150" s="177" t="s">
        <v>632</v>
      </c>
    </row>
    <row r="151" spans="1:65" s="2" customFormat="1" ht="24.15" customHeight="1">
      <c r="A151" s="34"/>
      <c r="B151" s="165"/>
      <c r="C151" s="166" t="s">
        <v>8</v>
      </c>
      <c r="D151" s="166" t="s">
        <v>136</v>
      </c>
      <c r="E151" s="167" t="s">
        <v>480</v>
      </c>
      <c r="F151" s="168" t="s">
        <v>481</v>
      </c>
      <c r="G151" s="169" t="s">
        <v>375</v>
      </c>
      <c r="H151" s="195"/>
      <c r="I151" s="171"/>
      <c r="J151" s="172">
        <f>ROUND(I151*H151,2)</f>
        <v>0</v>
      </c>
      <c r="K151" s="168" t="s">
        <v>140</v>
      </c>
      <c r="L151" s="35"/>
      <c r="M151" s="173" t="s">
        <v>1</v>
      </c>
      <c r="N151" s="174" t="s">
        <v>39</v>
      </c>
      <c r="O151" s="73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7" t="s">
        <v>185</v>
      </c>
      <c r="AT151" s="177" t="s">
        <v>136</v>
      </c>
      <c r="AU151" s="177" t="s">
        <v>84</v>
      </c>
      <c r="AY151" s="15" t="s">
        <v>133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5" t="s">
        <v>79</v>
      </c>
      <c r="BK151" s="178">
        <f>ROUND(I151*H151,2)</f>
        <v>0</v>
      </c>
      <c r="BL151" s="15" t="s">
        <v>185</v>
      </c>
      <c r="BM151" s="177" t="s">
        <v>633</v>
      </c>
    </row>
    <row r="152" spans="1:63" s="12" customFormat="1" ht="22.8" customHeight="1">
      <c r="A152" s="12"/>
      <c r="B152" s="152"/>
      <c r="C152" s="12"/>
      <c r="D152" s="153" t="s">
        <v>73</v>
      </c>
      <c r="E152" s="163" t="s">
        <v>634</v>
      </c>
      <c r="F152" s="163" t="s">
        <v>635</v>
      </c>
      <c r="G152" s="12"/>
      <c r="H152" s="12"/>
      <c r="I152" s="155"/>
      <c r="J152" s="164">
        <f>BK152</f>
        <v>0</v>
      </c>
      <c r="K152" s="12"/>
      <c r="L152" s="152"/>
      <c r="M152" s="157"/>
      <c r="N152" s="158"/>
      <c r="O152" s="158"/>
      <c r="P152" s="159">
        <f>SUM(P153:P154)</f>
        <v>0</v>
      </c>
      <c r="Q152" s="158"/>
      <c r="R152" s="159">
        <f>SUM(R153:R154)</f>
        <v>0.0108108</v>
      </c>
      <c r="S152" s="158"/>
      <c r="T152" s="160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3" t="s">
        <v>84</v>
      </c>
      <c r="AT152" s="161" t="s">
        <v>73</v>
      </c>
      <c r="AU152" s="161" t="s">
        <v>79</v>
      </c>
      <c r="AY152" s="153" t="s">
        <v>133</v>
      </c>
      <c r="BK152" s="162">
        <f>SUM(BK153:BK154)</f>
        <v>0</v>
      </c>
    </row>
    <row r="153" spans="1:65" s="2" customFormat="1" ht="16.5" customHeight="1">
      <c r="A153" s="34"/>
      <c r="B153" s="165"/>
      <c r="C153" s="166" t="s">
        <v>185</v>
      </c>
      <c r="D153" s="166" t="s">
        <v>136</v>
      </c>
      <c r="E153" s="167" t="s">
        <v>636</v>
      </c>
      <c r="F153" s="168" t="s">
        <v>637</v>
      </c>
      <c r="G153" s="169" t="s">
        <v>176</v>
      </c>
      <c r="H153" s="170">
        <v>1.08</v>
      </c>
      <c r="I153" s="171"/>
      <c r="J153" s="172">
        <f>ROUND(I153*H153,2)</f>
        <v>0</v>
      </c>
      <c r="K153" s="168" t="s">
        <v>140</v>
      </c>
      <c r="L153" s="35"/>
      <c r="M153" s="173" t="s">
        <v>1</v>
      </c>
      <c r="N153" s="174" t="s">
        <v>39</v>
      </c>
      <c r="O153" s="73"/>
      <c r="P153" s="175">
        <f>O153*H153</f>
        <v>0</v>
      </c>
      <c r="Q153" s="175">
        <v>1E-05</v>
      </c>
      <c r="R153" s="175">
        <f>Q153*H153</f>
        <v>1.0800000000000002E-05</v>
      </c>
      <c r="S153" s="175">
        <v>0</v>
      </c>
      <c r="T153" s="17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7" t="s">
        <v>185</v>
      </c>
      <c r="AT153" s="177" t="s">
        <v>136</v>
      </c>
      <c r="AU153" s="177" t="s">
        <v>84</v>
      </c>
      <c r="AY153" s="15" t="s">
        <v>133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5" t="s">
        <v>79</v>
      </c>
      <c r="BK153" s="178">
        <f>ROUND(I153*H153,2)</f>
        <v>0</v>
      </c>
      <c r="BL153" s="15" t="s">
        <v>185</v>
      </c>
      <c r="BM153" s="177" t="s">
        <v>638</v>
      </c>
    </row>
    <row r="154" spans="1:65" s="2" customFormat="1" ht="16.5" customHeight="1">
      <c r="A154" s="34"/>
      <c r="B154" s="165"/>
      <c r="C154" s="185" t="s">
        <v>246</v>
      </c>
      <c r="D154" s="185" t="s">
        <v>130</v>
      </c>
      <c r="E154" s="186" t="s">
        <v>639</v>
      </c>
      <c r="F154" s="187" t="s">
        <v>640</v>
      </c>
      <c r="G154" s="188" t="s">
        <v>176</v>
      </c>
      <c r="H154" s="189">
        <v>1.08</v>
      </c>
      <c r="I154" s="190"/>
      <c r="J154" s="191">
        <f>ROUND(I154*H154,2)</f>
        <v>0</v>
      </c>
      <c r="K154" s="187" t="s">
        <v>140</v>
      </c>
      <c r="L154" s="192"/>
      <c r="M154" s="193" t="s">
        <v>1</v>
      </c>
      <c r="N154" s="194" t="s">
        <v>39</v>
      </c>
      <c r="O154" s="73"/>
      <c r="P154" s="175">
        <f>O154*H154</f>
        <v>0</v>
      </c>
      <c r="Q154" s="175">
        <v>0.01</v>
      </c>
      <c r="R154" s="175">
        <f>Q154*H154</f>
        <v>0.0108</v>
      </c>
      <c r="S154" s="175">
        <v>0</v>
      </c>
      <c r="T154" s="17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7" t="s">
        <v>215</v>
      </c>
      <c r="AT154" s="177" t="s">
        <v>130</v>
      </c>
      <c r="AU154" s="177" t="s">
        <v>84</v>
      </c>
      <c r="AY154" s="15" t="s">
        <v>133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5" t="s">
        <v>79</v>
      </c>
      <c r="BK154" s="178">
        <f>ROUND(I154*H154,2)</f>
        <v>0</v>
      </c>
      <c r="BL154" s="15" t="s">
        <v>185</v>
      </c>
      <c r="BM154" s="177" t="s">
        <v>641</v>
      </c>
    </row>
    <row r="155" spans="1:63" s="12" customFormat="1" ht="22.8" customHeight="1">
      <c r="A155" s="12"/>
      <c r="B155" s="152"/>
      <c r="C155" s="12"/>
      <c r="D155" s="153" t="s">
        <v>73</v>
      </c>
      <c r="E155" s="163" t="s">
        <v>483</v>
      </c>
      <c r="F155" s="163" t="s">
        <v>484</v>
      </c>
      <c r="G155" s="12"/>
      <c r="H155" s="12"/>
      <c r="I155" s="155"/>
      <c r="J155" s="164">
        <f>BK155</f>
        <v>0</v>
      </c>
      <c r="K155" s="12"/>
      <c r="L155" s="152"/>
      <c r="M155" s="157"/>
      <c r="N155" s="158"/>
      <c r="O155" s="158"/>
      <c r="P155" s="159">
        <f>SUM(P156:P165)</f>
        <v>0</v>
      </c>
      <c r="Q155" s="158"/>
      <c r="R155" s="159">
        <f>SUM(R156:R165)</f>
        <v>0.12612545</v>
      </c>
      <c r="S155" s="158"/>
      <c r="T155" s="160">
        <f>SUM(T156:T165)</f>
        <v>0.020715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3" t="s">
        <v>84</v>
      </c>
      <c r="AT155" s="161" t="s">
        <v>73</v>
      </c>
      <c r="AU155" s="161" t="s">
        <v>79</v>
      </c>
      <c r="AY155" s="153" t="s">
        <v>133</v>
      </c>
      <c r="BK155" s="162">
        <f>SUM(BK156:BK165)</f>
        <v>0</v>
      </c>
    </row>
    <row r="156" spans="1:65" s="2" customFormat="1" ht="21.75" customHeight="1">
      <c r="A156" s="34"/>
      <c r="B156" s="165"/>
      <c r="C156" s="166" t="s">
        <v>314</v>
      </c>
      <c r="D156" s="166" t="s">
        <v>136</v>
      </c>
      <c r="E156" s="167" t="s">
        <v>485</v>
      </c>
      <c r="F156" s="168" t="s">
        <v>486</v>
      </c>
      <c r="G156" s="169" t="s">
        <v>176</v>
      </c>
      <c r="H156" s="170">
        <v>6.905</v>
      </c>
      <c r="I156" s="171"/>
      <c r="J156" s="172">
        <f>ROUND(I156*H156,2)</f>
        <v>0</v>
      </c>
      <c r="K156" s="168" t="s">
        <v>140</v>
      </c>
      <c r="L156" s="35"/>
      <c r="M156" s="173" t="s">
        <v>1</v>
      </c>
      <c r="N156" s="174" t="s">
        <v>39</v>
      </c>
      <c r="O156" s="73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7" t="s">
        <v>185</v>
      </c>
      <c r="AT156" s="177" t="s">
        <v>136</v>
      </c>
      <c r="AU156" s="177" t="s">
        <v>84</v>
      </c>
      <c r="AY156" s="15" t="s">
        <v>133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5" t="s">
        <v>79</v>
      </c>
      <c r="BK156" s="178">
        <f>ROUND(I156*H156,2)</f>
        <v>0</v>
      </c>
      <c r="BL156" s="15" t="s">
        <v>185</v>
      </c>
      <c r="BM156" s="177" t="s">
        <v>642</v>
      </c>
    </row>
    <row r="157" spans="1:65" s="2" customFormat="1" ht="24.15" customHeight="1">
      <c r="A157" s="34"/>
      <c r="B157" s="165"/>
      <c r="C157" s="166" t="s">
        <v>316</v>
      </c>
      <c r="D157" s="166" t="s">
        <v>136</v>
      </c>
      <c r="E157" s="167" t="s">
        <v>488</v>
      </c>
      <c r="F157" s="168" t="s">
        <v>489</v>
      </c>
      <c r="G157" s="169" t="s">
        <v>176</v>
      </c>
      <c r="H157" s="170">
        <v>6.905</v>
      </c>
      <c r="I157" s="171"/>
      <c r="J157" s="172">
        <f>ROUND(I157*H157,2)</f>
        <v>0</v>
      </c>
      <c r="K157" s="168" t="s">
        <v>140</v>
      </c>
      <c r="L157" s="35"/>
      <c r="M157" s="173" t="s">
        <v>1</v>
      </c>
      <c r="N157" s="174" t="s">
        <v>39</v>
      </c>
      <c r="O157" s="73"/>
      <c r="P157" s="175">
        <f>O157*H157</f>
        <v>0</v>
      </c>
      <c r="Q157" s="175">
        <v>0</v>
      </c>
      <c r="R157" s="175">
        <f>Q157*H157</f>
        <v>0</v>
      </c>
      <c r="S157" s="175">
        <v>0</v>
      </c>
      <c r="T157" s="17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7" t="s">
        <v>185</v>
      </c>
      <c r="AT157" s="177" t="s">
        <v>136</v>
      </c>
      <c r="AU157" s="177" t="s">
        <v>84</v>
      </c>
      <c r="AY157" s="15" t="s">
        <v>133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5" t="s">
        <v>79</v>
      </c>
      <c r="BK157" s="178">
        <f>ROUND(I157*H157,2)</f>
        <v>0</v>
      </c>
      <c r="BL157" s="15" t="s">
        <v>185</v>
      </c>
      <c r="BM157" s="177" t="s">
        <v>643</v>
      </c>
    </row>
    <row r="158" spans="1:65" s="2" customFormat="1" ht="16.5" customHeight="1">
      <c r="A158" s="34"/>
      <c r="B158" s="165"/>
      <c r="C158" s="166" t="s">
        <v>320</v>
      </c>
      <c r="D158" s="166" t="s">
        <v>136</v>
      </c>
      <c r="E158" s="167" t="s">
        <v>491</v>
      </c>
      <c r="F158" s="168" t="s">
        <v>492</v>
      </c>
      <c r="G158" s="169" t="s">
        <v>176</v>
      </c>
      <c r="H158" s="170">
        <v>6.905</v>
      </c>
      <c r="I158" s="171"/>
      <c r="J158" s="172">
        <f>ROUND(I158*H158,2)</f>
        <v>0</v>
      </c>
      <c r="K158" s="168" t="s">
        <v>140</v>
      </c>
      <c r="L158" s="35"/>
      <c r="M158" s="173" t="s">
        <v>1</v>
      </c>
      <c r="N158" s="174" t="s">
        <v>39</v>
      </c>
      <c r="O158" s="73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7" t="s">
        <v>185</v>
      </c>
      <c r="AT158" s="177" t="s">
        <v>136</v>
      </c>
      <c r="AU158" s="177" t="s">
        <v>84</v>
      </c>
      <c r="AY158" s="15" t="s">
        <v>133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5" t="s">
        <v>79</v>
      </c>
      <c r="BK158" s="178">
        <f>ROUND(I158*H158,2)</f>
        <v>0</v>
      </c>
      <c r="BL158" s="15" t="s">
        <v>185</v>
      </c>
      <c r="BM158" s="177" t="s">
        <v>644</v>
      </c>
    </row>
    <row r="159" spans="1:65" s="2" customFormat="1" ht="24.15" customHeight="1">
      <c r="A159" s="34"/>
      <c r="B159" s="165"/>
      <c r="C159" s="166" t="s">
        <v>7</v>
      </c>
      <c r="D159" s="166" t="s">
        <v>136</v>
      </c>
      <c r="E159" s="167" t="s">
        <v>494</v>
      </c>
      <c r="F159" s="168" t="s">
        <v>495</v>
      </c>
      <c r="G159" s="169" t="s">
        <v>176</v>
      </c>
      <c r="H159" s="170">
        <v>6.905</v>
      </c>
      <c r="I159" s="171"/>
      <c r="J159" s="172">
        <f>ROUND(I159*H159,2)</f>
        <v>0</v>
      </c>
      <c r="K159" s="168" t="s">
        <v>140</v>
      </c>
      <c r="L159" s="35"/>
      <c r="M159" s="173" t="s">
        <v>1</v>
      </c>
      <c r="N159" s="174" t="s">
        <v>39</v>
      </c>
      <c r="O159" s="73"/>
      <c r="P159" s="175">
        <f>O159*H159</f>
        <v>0</v>
      </c>
      <c r="Q159" s="175">
        <v>0.0002</v>
      </c>
      <c r="R159" s="175">
        <f>Q159*H159</f>
        <v>0.001381</v>
      </c>
      <c r="S159" s="175">
        <v>0</v>
      </c>
      <c r="T159" s="17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7" t="s">
        <v>185</v>
      </c>
      <c r="AT159" s="177" t="s">
        <v>136</v>
      </c>
      <c r="AU159" s="177" t="s">
        <v>84</v>
      </c>
      <c r="AY159" s="15" t="s">
        <v>133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5" t="s">
        <v>79</v>
      </c>
      <c r="BK159" s="178">
        <f>ROUND(I159*H159,2)</f>
        <v>0</v>
      </c>
      <c r="BL159" s="15" t="s">
        <v>185</v>
      </c>
      <c r="BM159" s="177" t="s">
        <v>645</v>
      </c>
    </row>
    <row r="160" spans="1:65" s="2" customFormat="1" ht="37.8" customHeight="1">
      <c r="A160" s="34"/>
      <c r="B160" s="165"/>
      <c r="C160" s="166" t="s">
        <v>329</v>
      </c>
      <c r="D160" s="166" t="s">
        <v>136</v>
      </c>
      <c r="E160" s="167" t="s">
        <v>497</v>
      </c>
      <c r="F160" s="168" t="s">
        <v>498</v>
      </c>
      <c r="G160" s="169" t="s">
        <v>176</v>
      </c>
      <c r="H160" s="170">
        <v>6.905</v>
      </c>
      <c r="I160" s="171"/>
      <c r="J160" s="172">
        <f>ROUND(I160*H160,2)</f>
        <v>0</v>
      </c>
      <c r="K160" s="168" t="s">
        <v>140</v>
      </c>
      <c r="L160" s="35"/>
      <c r="M160" s="173" t="s">
        <v>1</v>
      </c>
      <c r="N160" s="174" t="s">
        <v>39</v>
      </c>
      <c r="O160" s="73"/>
      <c r="P160" s="175">
        <f>O160*H160</f>
        <v>0</v>
      </c>
      <c r="Q160" s="175">
        <v>0.015</v>
      </c>
      <c r="R160" s="175">
        <f>Q160*H160</f>
        <v>0.103575</v>
      </c>
      <c r="S160" s="175">
        <v>0</v>
      </c>
      <c r="T160" s="17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7" t="s">
        <v>185</v>
      </c>
      <c r="AT160" s="177" t="s">
        <v>136</v>
      </c>
      <c r="AU160" s="177" t="s">
        <v>84</v>
      </c>
      <c r="AY160" s="15" t="s">
        <v>133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15" t="s">
        <v>79</v>
      </c>
      <c r="BK160" s="178">
        <f>ROUND(I160*H160,2)</f>
        <v>0</v>
      </c>
      <c r="BL160" s="15" t="s">
        <v>185</v>
      </c>
      <c r="BM160" s="177" t="s">
        <v>646</v>
      </c>
    </row>
    <row r="161" spans="1:65" s="2" customFormat="1" ht="24.15" customHeight="1">
      <c r="A161" s="34"/>
      <c r="B161" s="165"/>
      <c r="C161" s="166" t="s">
        <v>333</v>
      </c>
      <c r="D161" s="166" t="s">
        <v>136</v>
      </c>
      <c r="E161" s="167" t="s">
        <v>500</v>
      </c>
      <c r="F161" s="168" t="s">
        <v>501</v>
      </c>
      <c r="G161" s="169" t="s">
        <v>176</v>
      </c>
      <c r="H161" s="170">
        <v>6.905</v>
      </c>
      <c r="I161" s="171"/>
      <c r="J161" s="172">
        <f>ROUND(I161*H161,2)</f>
        <v>0</v>
      </c>
      <c r="K161" s="168" t="s">
        <v>140</v>
      </c>
      <c r="L161" s="35"/>
      <c r="M161" s="173" t="s">
        <v>1</v>
      </c>
      <c r="N161" s="174" t="s">
        <v>39</v>
      </c>
      <c r="O161" s="73"/>
      <c r="P161" s="175">
        <f>O161*H161</f>
        <v>0</v>
      </c>
      <c r="Q161" s="175">
        <v>0</v>
      </c>
      <c r="R161" s="175">
        <f>Q161*H161</f>
        <v>0</v>
      </c>
      <c r="S161" s="175">
        <v>0.003</v>
      </c>
      <c r="T161" s="176">
        <f>S161*H161</f>
        <v>0.020715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7" t="s">
        <v>185</v>
      </c>
      <c r="AT161" s="177" t="s">
        <v>136</v>
      </c>
      <c r="AU161" s="177" t="s">
        <v>84</v>
      </c>
      <c r="AY161" s="15" t="s">
        <v>133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5" t="s">
        <v>79</v>
      </c>
      <c r="BK161" s="178">
        <f>ROUND(I161*H161,2)</f>
        <v>0</v>
      </c>
      <c r="BL161" s="15" t="s">
        <v>185</v>
      </c>
      <c r="BM161" s="177" t="s">
        <v>647</v>
      </c>
    </row>
    <row r="162" spans="1:65" s="2" customFormat="1" ht="16.5" customHeight="1">
      <c r="A162" s="34"/>
      <c r="B162" s="165"/>
      <c r="C162" s="166" t="s">
        <v>337</v>
      </c>
      <c r="D162" s="166" t="s">
        <v>136</v>
      </c>
      <c r="E162" s="167" t="s">
        <v>503</v>
      </c>
      <c r="F162" s="168" t="s">
        <v>504</v>
      </c>
      <c r="G162" s="169" t="s">
        <v>176</v>
      </c>
      <c r="H162" s="170">
        <v>6.905</v>
      </c>
      <c r="I162" s="171"/>
      <c r="J162" s="172">
        <f>ROUND(I162*H162,2)</f>
        <v>0</v>
      </c>
      <c r="K162" s="168" t="s">
        <v>140</v>
      </c>
      <c r="L162" s="35"/>
      <c r="M162" s="173" t="s">
        <v>1</v>
      </c>
      <c r="N162" s="174" t="s">
        <v>39</v>
      </c>
      <c r="O162" s="73"/>
      <c r="P162" s="175">
        <f>O162*H162</f>
        <v>0</v>
      </c>
      <c r="Q162" s="175">
        <v>0.0003</v>
      </c>
      <c r="R162" s="175">
        <f>Q162*H162</f>
        <v>0.0020715</v>
      </c>
      <c r="S162" s="175">
        <v>0</v>
      </c>
      <c r="T162" s="17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7" t="s">
        <v>185</v>
      </c>
      <c r="AT162" s="177" t="s">
        <v>136</v>
      </c>
      <c r="AU162" s="177" t="s">
        <v>84</v>
      </c>
      <c r="AY162" s="15" t="s">
        <v>133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5" t="s">
        <v>79</v>
      </c>
      <c r="BK162" s="178">
        <f>ROUND(I162*H162,2)</f>
        <v>0</v>
      </c>
      <c r="BL162" s="15" t="s">
        <v>185</v>
      </c>
      <c r="BM162" s="177" t="s">
        <v>648</v>
      </c>
    </row>
    <row r="163" spans="1:65" s="2" customFormat="1" ht="37.8" customHeight="1">
      <c r="A163" s="34"/>
      <c r="B163" s="165"/>
      <c r="C163" s="185" t="s">
        <v>341</v>
      </c>
      <c r="D163" s="185" t="s">
        <v>130</v>
      </c>
      <c r="E163" s="186" t="s">
        <v>506</v>
      </c>
      <c r="F163" s="187" t="s">
        <v>507</v>
      </c>
      <c r="G163" s="188" t="s">
        <v>176</v>
      </c>
      <c r="H163" s="189">
        <v>6.905</v>
      </c>
      <c r="I163" s="190"/>
      <c r="J163" s="191">
        <f>ROUND(I163*H163,2)</f>
        <v>0</v>
      </c>
      <c r="K163" s="187" t="s">
        <v>140</v>
      </c>
      <c r="L163" s="192"/>
      <c r="M163" s="193" t="s">
        <v>1</v>
      </c>
      <c r="N163" s="194" t="s">
        <v>39</v>
      </c>
      <c r="O163" s="73"/>
      <c r="P163" s="175">
        <f>O163*H163</f>
        <v>0</v>
      </c>
      <c r="Q163" s="175">
        <v>0.00275</v>
      </c>
      <c r="R163" s="175">
        <f>Q163*H163</f>
        <v>0.01898875</v>
      </c>
      <c r="S163" s="175">
        <v>0</v>
      </c>
      <c r="T163" s="17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7" t="s">
        <v>215</v>
      </c>
      <c r="AT163" s="177" t="s">
        <v>130</v>
      </c>
      <c r="AU163" s="177" t="s">
        <v>84</v>
      </c>
      <c r="AY163" s="15" t="s">
        <v>133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5" t="s">
        <v>79</v>
      </c>
      <c r="BK163" s="178">
        <f>ROUND(I163*H163,2)</f>
        <v>0</v>
      </c>
      <c r="BL163" s="15" t="s">
        <v>185</v>
      </c>
      <c r="BM163" s="177" t="s">
        <v>649</v>
      </c>
    </row>
    <row r="164" spans="1:65" s="2" customFormat="1" ht="16.5" customHeight="1">
      <c r="A164" s="34"/>
      <c r="B164" s="165"/>
      <c r="C164" s="166" t="s">
        <v>345</v>
      </c>
      <c r="D164" s="166" t="s">
        <v>136</v>
      </c>
      <c r="E164" s="167" t="s">
        <v>512</v>
      </c>
      <c r="F164" s="168" t="s">
        <v>513</v>
      </c>
      <c r="G164" s="169" t="s">
        <v>211</v>
      </c>
      <c r="H164" s="170">
        <v>10.92</v>
      </c>
      <c r="I164" s="171"/>
      <c r="J164" s="172">
        <f>ROUND(I164*H164,2)</f>
        <v>0</v>
      </c>
      <c r="K164" s="168" t="s">
        <v>140</v>
      </c>
      <c r="L164" s="35"/>
      <c r="M164" s="173" t="s">
        <v>1</v>
      </c>
      <c r="N164" s="174" t="s">
        <v>39</v>
      </c>
      <c r="O164" s="73"/>
      <c r="P164" s="175">
        <f>O164*H164</f>
        <v>0</v>
      </c>
      <c r="Q164" s="175">
        <v>1E-05</v>
      </c>
      <c r="R164" s="175">
        <f>Q164*H164</f>
        <v>0.00010920000000000001</v>
      </c>
      <c r="S164" s="175">
        <v>0</v>
      </c>
      <c r="T164" s="17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7" t="s">
        <v>185</v>
      </c>
      <c r="AT164" s="177" t="s">
        <v>136</v>
      </c>
      <c r="AU164" s="177" t="s">
        <v>84</v>
      </c>
      <c r="AY164" s="15" t="s">
        <v>133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15" t="s">
        <v>79</v>
      </c>
      <c r="BK164" s="178">
        <f>ROUND(I164*H164,2)</f>
        <v>0</v>
      </c>
      <c r="BL164" s="15" t="s">
        <v>185</v>
      </c>
      <c r="BM164" s="177" t="s">
        <v>650</v>
      </c>
    </row>
    <row r="165" spans="1:65" s="2" customFormat="1" ht="16.5" customHeight="1">
      <c r="A165" s="34"/>
      <c r="B165" s="165"/>
      <c r="C165" s="185" t="s">
        <v>349</v>
      </c>
      <c r="D165" s="185" t="s">
        <v>130</v>
      </c>
      <c r="E165" s="186" t="s">
        <v>515</v>
      </c>
      <c r="F165" s="187" t="s">
        <v>516</v>
      </c>
      <c r="G165" s="188" t="s">
        <v>211</v>
      </c>
      <c r="H165" s="189">
        <v>0</v>
      </c>
      <c r="I165" s="190"/>
      <c r="J165" s="191">
        <f>ROUND(I165*H165,2)</f>
        <v>0</v>
      </c>
      <c r="K165" s="187" t="s">
        <v>140</v>
      </c>
      <c r="L165" s="192"/>
      <c r="M165" s="193" t="s">
        <v>1</v>
      </c>
      <c r="N165" s="194" t="s">
        <v>39</v>
      </c>
      <c r="O165" s="73"/>
      <c r="P165" s="175">
        <f>O165*H165</f>
        <v>0</v>
      </c>
      <c r="Q165" s="175">
        <v>0.00022</v>
      </c>
      <c r="R165" s="175">
        <f>Q165*H165</f>
        <v>0</v>
      </c>
      <c r="S165" s="175">
        <v>0</v>
      </c>
      <c r="T165" s="17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7" t="s">
        <v>215</v>
      </c>
      <c r="AT165" s="177" t="s">
        <v>130</v>
      </c>
      <c r="AU165" s="177" t="s">
        <v>84</v>
      </c>
      <c r="AY165" s="15" t="s">
        <v>133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5" t="s">
        <v>79</v>
      </c>
      <c r="BK165" s="178">
        <f>ROUND(I165*H165,2)</f>
        <v>0</v>
      </c>
      <c r="BL165" s="15" t="s">
        <v>185</v>
      </c>
      <c r="BM165" s="177" t="s">
        <v>651</v>
      </c>
    </row>
    <row r="166" spans="1:63" s="12" customFormat="1" ht="22.8" customHeight="1">
      <c r="A166" s="12"/>
      <c r="B166" s="152"/>
      <c r="C166" s="12"/>
      <c r="D166" s="153" t="s">
        <v>73</v>
      </c>
      <c r="E166" s="163" t="s">
        <v>187</v>
      </c>
      <c r="F166" s="163" t="s">
        <v>188</v>
      </c>
      <c r="G166" s="12"/>
      <c r="H166" s="12"/>
      <c r="I166" s="155"/>
      <c r="J166" s="164">
        <f>BK166</f>
        <v>0</v>
      </c>
      <c r="K166" s="12"/>
      <c r="L166" s="152"/>
      <c r="M166" s="157"/>
      <c r="N166" s="158"/>
      <c r="O166" s="158"/>
      <c r="P166" s="159">
        <f>SUM(P167:P170)</f>
        <v>0</v>
      </c>
      <c r="Q166" s="158"/>
      <c r="R166" s="159">
        <f>SUM(R167:R170)</f>
        <v>0.00052946</v>
      </c>
      <c r="S166" s="158"/>
      <c r="T166" s="160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3" t="s">
        <v>84</v>
      </c>
      <c r="AT166" s="161" t="s">
        <v>73</v>
      </c>
      <c r="AU166" s="161" t="s">
        <v>79</v>
      </c>
      <c r="AY166" s="153" t="s">
        <v>133</v>
      </c>
      <c r="BK166" s="162">
        <f>SUM(BK167:BK170)</f>
        <v>0</v>
      </c>
    </row>
    <row r="167" spans="1:65" s="2" customFormat="1" ht="24.15" customHeight="1">
      <c r="A167" s="34"/>
      <c r="B167" s="165"/>
      <c r="C167" s="166" t="s">
        <v>353</v>
      </c>
      <c r="D167" s="166" t="s">
        <v>136</v>
      </c>
      <c r="E167" s="167" t="s">
        <v>189</v>
      </c>
      <c r="F167" s="168" t="s">
        <v>190</v>
      </c>
      <c r="G167" s="169" t="s">
        <v>176</v>
      </c>
      <c r="H167" s="170">
        <v>1.151</v>
      </c>
      <c r="I167" s="171"/>
      <c r="J167" s="172">
        <f>ROUND(I167*H167,2)</f>
        <v>0</v>
      </c>
      <c r="K167" s="168" t="s">
        <v>140</v>
      </c>
      <c r="L167" s="35"/>
      <c r="M167" s="173" t="s">
        <v>1</v>
      </c>
      <c r="N167" s="174" t="s">
        <v>39</v>
      </c>
      <c r="O167" s="73"/>
      <c r="P167" s="175">
        <f>O167*H167</f>
        <v>0</v>
      </c>
      <c r="Q167" s="175">
        <v>8E-05</v>
      </c>
      <c r="R167" s="175">
        <f>Q167*H167</f>
        <v>9.208000000000001E-05</v>
      </c>
      <c r="S167" s="175">
        <v>0</v>
      </c>
      <c r="T167" s="17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7" t="s">
        <v>185</v>
      </c>
      <c r="AT167" s="177" t="s">
        <v>136</v>
      </c>
      <c r="AU167" s="177" t="s">
        <v>84</v>
      </c>
      <c r="AY167" s="15" t="s">
        <v>133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5" t="s">
        <v>79</v>
      </c>
      <c r="BK167" s="178">
        <f>ROUND(I167*H167,2)</f>
        <v>0</v>
      </c>
      <c r="BL167" s="15" t="s">
        <v>185</v>
      </c>
      <c r="BM167" s="177" t="s">
        <v>652</v>
      </c>
    </row>
    <row r="168" spans="1:65" s="2" customFormat="1" ht="24.15" customHeight="1">
      <c r="A168" s="34"/>
      <c r="B168" s="165"/>
      <c r="C168" s="166" t="s">
        <v>357</v>
      </c>
      <c r="D168" s="166" t="s">
        <v>136</v>
      </c>
      <c r="E168" s="167" t="s">
        <v>192</v>
      </c>
      <c r="F168" s="168" t="s">
        <v>193</v>
      </c>
      <c r="G168" s="169" t="s">
        <v>176</v>
      </c>
      <c r="H168" s="170">
        <v>1.151</v>
      </c>
      <c r="I168" s="171"/>
      <c r="J168" s="172">
        <f>ROUND(I168*H168,2)</f>
        <v>0</v>
      </c>
      <c r="K168" s="168" t="s">
        <v>140</v>
      </c>
      <c r="L168" s="35"/>
      <c r="M168" s="173" t="s">
        <v>1</v>
      </c>
      <c r="N168" s="174" t="s">
        <v>39</v>
      </c>
      <c r="O168" s="73"/>
      <c r="P168" s="175">
        <f>O168*H168</f>
        <v>0</v>
      </c>
      <c r="Q168" s="175">
        <v>0.00014</v>
      </c>
      <c r="R168" s="175">
        <f>Q168*H168</f>
        <v>0.00016114</v>
      </c>
      <c r="S168" s="175">
        <v>0</v>
      </c>
      <c r="T168" s="17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77" t="s">
        <v>185</v>
      </c>
      <c r="AT168" s="177" t="s">
        <v>136</v>
      </c>
      <c r="AU168" s="177" t="s">
        <v>84</v>
      </c>
      <c r="AY168" s="15" t="s">
        <v>133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5" t="s">
        <v>79</v>
      </c>
      <c r="BK168" s="178">
        <f>ROUND(I168*H168,2)</f>
        <v>0</v>
      </c>
      <c r="BL168" s="15" t="s">
        <v>185</v>
      </c>
      <c r="BM168" s="177" t="s">
        <v>653</v>
      </c>
    </row>
    <row r="169" spans="1:65" s="2" customFormat="1" ht="24.15" customHeight="1">
      <c r="A169" s="34"/>
      <c r="B169" s="165"/>
      <c r="C169" s="166" t="s">
        <v>361</v>
      </c>
      <c r="D169" s="166" t="s">
        <v>136</v>
      </c>
      <c r="E169" s="167" t="s">
        <v>195</v>
      </c>
      <c r="F169" s="168" t="s">
        <v>196</v>
      </c>
      <c r="G169" s="169" t="s">
        <v>176</v>
      </c>
      <c r="H169" s="170">
        <v>1.151</v>
      </c>
      <c r="I169" s="171"/>
      <c r="J169" s="172">
        <f>ROUND(I169*H169,2)</f>
        <v>0</v>
      </c>
      <c r="K169" s="168" t="s">
        <v>140</v>
      </c>
      <c r="L169" s="35"/>
      <c r="M169" s="173" t="s">
        <v>1</v>
      </c>
      <c r="N169" s="174" t="s">
        <v>39</v>
      </c>
      <c r="O169" s="73"/>
      <c r="P169" s="175">
        <f>O169*H169</f>
        <v>0</v>
      </c>
      <c r="Q169" s="175">
        <v>0.00012</v>
      </c>
      <c r="R169" s="175">
        <f>Q169*H169</f>
        <v>0.00013812</v>
      </c>
      <c r="S169" s="175">
        <v>0</v>
      </c>
      <c r="T169" s="17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7" t="s">
        <v>185</v>
      </c>
      <c r="AT169" s="177" t="s">
        <v>136</v>
      </c>
      <c r="AU169" s="177" t="s">
        <v>84</v>
      </c>
      <c r="AY169" s="15" t="s">
        <v>133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5" t="s">
        <v>79</v>
      </c>
      <c r="BK169" s="178">
        <f>ROUND(I169*H169,2)</f>
        <v>0</v>
      </c>
      <c r="BL169" s="15" t="s">
        <v>185</v>
      </c>
      <c r="BM169" s="177" t="s">
        <v>654</v>
      </c>
    </row>
    <row r="170" spans="1:65" s="2" customFormat="1" ht="24.15" customHeight="1">
      <c r="A170" s="34"/>
      <c r="B170" s="165"/>
      <c r="C170" s="166" t="s">
        <v>365</v>
      </c>
      <c r="D170" s="166" t="s">
        <v>136</v>
      </c>
      <c r="E170" s="167" t="s">
        <v>199</v>
      </c>
      <c r="F170" s="168" t="s">
        <v>200</v>
      </c>
      <c r="G170" s="169" t="s">
        <v>176</v>
      </c>
      <c r="H170" s="170">
        <v>1.151</v>
      </c>
      <c r="I170" s="171"/>
      <c r="J170" s="172">
        <f>ROUND(I170*H170,2)</f>
        <v>0</v>
      </c>
      <c r="K170" s="168" t="s">
        <v>140</v>
      </c>
      <c r="L170" s="35"/>
      <c r="M170" s="173" t="s">
        <v>1</v>
      </c>
      <c r="N170" s="174" t="s">
        <v>39</v>
      </c>
      <c r="O170" s="73"/>
      <c r="P170" s="175">
        <f>O170*H170</f>
        <v>0</v>
      </c>
      <c r="Q170" s="175">
        <v>0.00012</v>
      </c>
      <c r="R170" s="175">
        <f>Q170*H170</f>
        <v>0.00013812</v>
      </c>
      <c r="S170" s="175">
        <v>0</v>
      </c>
      <c r="T170" s="17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7" t="s">
        <v>185</v>
      </c>
      <c r="AT170" s="177" t="s">
        <v>136</v>
      </c>
      <c r="AU170" s="177" t="s">
        <v>84</v>
      </c>
      <c r="AY170" s="15" t="s">
        <v>133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15" t="s">
        <v>79</v>
      </c>
      <c r="BK170" s="178">
        <f>ROUND(I170*H170,2)</f>
        <v>0</v>
      </c>
      <c r="BL170" s="15" t="s">
        <v>185</v>
      </c>
      <c r="BM170" s="177" t="s">
        <v>655</v>
      </c>
    </row>
    <row r="171" spans="1:63" s="12" customFormat="1" ht="22.8" customHeight="1">
      <c r="A171" s="12"/>
      <c r="B171" s="152"/>
      <c r="C171" s="12"/>
      <c r="D171" s="153" t="s">
        <v>73</v>
      </c>
      <c r="E171" s="163" t="s">
        <v>202</v>
      </c>
      <c r="F171" s="163" t="s">
        <v>203</v>
      </c>
      <c r="G171" s="12"/>
      <c r="H171" s="12"/>
      <c r="I171" s="155"/>
      <c r="J171" s="164">
        <f>BK171</f>
        <v>0</v>
      </c>
      <c r="K171" s="12"/>
      <c r="L171" s="152"/>
      <c r="M171" s="157"/>
      <c r="N171" s="158"/>
      <c r="O171" s="158"/>
      <c r="P171" s="159">
        <f>SUM(P172:P178)</f>
        <v>0</v>
      </c>
      <c r="Q171" s="158"/>
      <c r="R171" s="159">
        <f>SUM(R172:R178)</f>
        <v>0.01599006</v>
      </c>
      <c r="S171" s="158"/>
      <c r="T171" s="160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3" t="s">
        <v>84</v>
      </c>
      <c r="AT171" s="161" t="s">
        <v>73</v>
      </c>
      <c r="AU171" s="161" t="s">
        <v>79</v>
      </c>
      <c r="AY171" s="153" t="s">
        <v>133</v>
      </c>
      <c r="BK171" s="162">
        <f>SUM(BK172:BK178)</f>
        <v>0</v>
      </c>
    </row>
    <row r="172" spans="1:65" s="2" customFormat="1" ht="24.15" customHeight="1">
      <c r="A172" s="34"/>
      <c r="B172" s="165"/>
      <c r="C172" s="166" t="s">
        <v>215</v>
      </c>
      <c r="D172" s="166" t="s">
        <v>136</v>
      </c>
      <c r="E172" s="167" t="s">
        <v>205</v>
      </c>
      <c r="F172" s="168" t="s">
        <v>206</v>
      </c>
      <c r="G172" s="169" t="s">
        <v>176</v>
      </c>
      <c r="H172" s="170">
        <v>34.761</v>
      </c>
      <c r="I172" s="171"/>
      <c r="J172" s="172">
        <f>ROUND(I172*H172,2)</f>
        <v>0</v>
      </c>
      <c r="K172" s="168" t="s">
        <v>140</v>
      </c>
      <c r="L172" s="35"/>
      <c r="M172" s="173" t="s">
        <v>1</v>
      </c>
      <c r="N172" s="174" t="s">
        <v>39</v>
      </c>
      <c r="O172" s="73"/>
      <c r="P172" s="175">
        <f>O172*H172</f>
        <v>0</v>
      </c>
      <c r="Q172" s="175">
        <v>0</v>
      </c>
      <c r="R172" s="175">
        <f>Q172*H172</f>
        <v>0</v>
      </c>
      <c r="S172" s="175">
        <v>0</v>
      </c>
      <c r="T172" s="17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7" t="s">
        <v>185</v>
      </c>
      <c r="AT172" s="177" t="s">
        <v>136</v>
      </c>
      <c r="AU172" s="177" t="s">
        <v>84</v>
      </c>
      <c r="AY172" s="15" t="s">
        <v>133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5" t="s">
        <v>79</v>
      </c>
      <c r="BK172" s="178">
        <f>ROUND(I172*H172,2)</f>
        <v>0</v>
      </c>
      <c r="BL172" s="15" t="s">
        <v>185</v>
      </c>
      <c r="BM172" s="177" t="s">
        <v>656</v>
      </c>
    </row>
    <row r="173" spans="1:65" s="2" customFormat="1" ht="24.15" customHeight="1">
      <c r="A173" s="34"/>
      <c r="B173" s="165"/>
      <c r="C173" s="166" t="s">
        <v>372</v>
      </c>
      <c r="D173" s="166" t="s">
        <v>136</v>
      </c>
      <c r="E173" s="167" t="s">
        <v>209</v>
      </c>
      <c r="F173" s="168" t="s">
        <v>210</v>
      </c>
      <c r="G173" s="169" t="s">
        <v>211</v>
      </c>
      <c r="H173" s="170">
        <v>4.8</v>
      </c>
      <c r="I173" s="171"/>
      <c r="J173" s="172">
        <f>ROUND(I173*H173,2)</f>
        <v>0</v>
      </c>
      <c r="K173" s="168" t="s">
        <v>140</v>
      </c>
      <c r="L173" s="35"/>
      <c r="M173" s="173" t="s">
        <v>1</v>
      </c>
      <c r="N173" s="174" t="s">
        <v>39</v>
      </c>
      <c r="O173" s="73"/>
      <c r="P173" s="175">
        <f>O173*H173</f>
        <v>0</v>
      </c>
      <c r="Q173" s="175">
        <v>0</v>
      </c>
      <c r="R173" s="175">
        <f>Q173*H173</f>
        <v>0</v>
      </c>
      <c r="S173" s="175">
        <v>0</v>
      </c>
      <c r="T173" s="17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7" t="s">
        <v>185</v>
      </c>
      <c r="AT173" s="177" t="s">
        <v>136</v>
      </c>
      <c r="AU173" s="177" t="s">
        <v>84</v>
      </c>
      <c r="AY173" s="15" t="s">
        <v>133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15" t="s">
        <v>79</v>
      </c>
      <c r="BK173" s="178">
        <f>ROUND(I173*H173,2)</f>
        <v>0</v>
      </c>
      <c r="BL173" s="15" t="s">
        <v>185</v>
      </c>
      <c r="BM173" s="177" t="s">
        <v>657</v>
      </c>
    </row>
    <row r="174" spans="1:65" s="2" customFormat="1" ht="24.15" customHeight="1">
      <c r="A174" s="34"/>
      <c r="B174" s="165"/>
      <c r="C174" s="185" t="s">
        <v>379</v>
      </c>
      <c r="D174" s="185" t="s">
        <v>130</v>
      </c>
      <c r="E174" s="186" t="s">
        <v>213</v>
      </c>
      <c r="F174" s="187" t="s">
        <v>214</v>
      </c>
      <c r="G174" s="188" t="s">
        <v>211</v>
      </c>
      <c r="H174" s="189">
        <v>4.8</v>
      </c>
      <c r="I174" s="190"/>
      <c r="J174" s="191">
        <f>ROUND(I174*H174,2)</f>
        <v>0</v>
      </c>
      <c r="K174" s="187" t="s">
        <v>140</v>
      </c>
      <c r="L174" s="192"/>
      <c r="M174" s="193" t="s">
        <v>1</v>
      </c>
      <c r="N174" s="194" t="s">
        <v>39</v>
      </c>
      <c r="O174" s="73"/>
      <c r="P174" s="175">
        <f>O174*H174</f>
        <v>0</v>
      </c>
      <c r="Q174" s="175">
        <v>0</v>
      </c>
      <c r="R174" s="175">
        <f>Q174*H174</f>
        <v>0</v>
      </c>
      <c r="S174" s="175">
        <v>0</v>
      </c>
      <c r="T174" s="17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7" t="s">
        <v>215</v>
      </c>
      <c r="AT174" s="177" t="s">
        <v>130</v>
      </c>
      <c r="AU174" s="177" t="s">
        <v>84</v>
      </c>
      <c r="AY174" s="15" t="s">
        <v>133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5" t="s">
        <v>79</v>
      </c>
      <c r="BK174" s="178">
        <f>ROUND(I174*H174,2)</f>
        <v>0</v>
      </c>
      <c r="BL174" s="15" t="s">
        <v>185</v>
      </c>
      <c r="BM174" s="177" t="s">
        <v>658</v>
      </c>
    </row>
    <row r="175" spans="1:65" s="2" customFormat="1" ht="16.5" customHeight="1">
      <c r="A175" s="34"/>
      <c r="B175" s="165"/>
      <c r="C175" s="166" t="s">
        <v>383</v>
      </c>
      <c r="D175" s="166" t="s">
        <v>136</v>
      </c>
      <c r="E175" s="167" t="s">
        <v>218</v>
      </c>
      <c r="F175" s="168" t="s">
        <v>219</v>
      </c>
      <c r="G175" s="169" t="s">
        <v>176</v>
      </c>
      <c r="H175" s="170">
        <v>6.905</v>
      </c>
      <c r="I175" s="171"/>
      <c r="J175" s="172">
        <f>ROUND(I175*H175,2)</f>
        <v>0</v>
      </c>
      <c r="K175" s="168" t="s">
        <v>140</v>
      </c>
      <c r="L175" s="35"/>
      <c r="M175" s="173" t="s">
        <v>1</v>
      </c>
      <c r="N175" s="174" t="s">
        <v>39</v>
      </c>
      <c r="O175" s="73"/>
      <c r="P175" s="175">
        <f>O175*H175</f>
        <v>0</v>
      </c>
      <c r="Q175" s="175">
        <v>0</v>
      </c>
      <c r="R175" s="175">
        <f>Q175*H175</f>
        <v>0</v>
      </c>
      <c r="S175" s="175">
        <v>0</v>
      </c>
      <c r="T175" s="17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7" t="s">
        <v>185</v>
      </c>
      <c r="AT175" s="177" t="s">
        <v>136</v>
      </c>
      <c r="AU175" s="177" t="s">
        <v>84</v>
      </c>
      <c r="AY175" s="15" t="s">
        <v>133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5" t="s">
        <v>79</v>
      </c>
      <c r="BK175" s="178">
        <f>ROUND(I175*H175,2)</f>
        <v>0</v>
      </c>
      <c r="BL175" s="15" t="s">
        <v>185</v>
      </c>
      <c r="BM175" s="177" t="s">
        <v>659</v>
      </c>
    </row>
    <row r="176" spans="1:65" s="2" customFormat="1" ht="24.15" customHeight="1">
      <c r="A176" s="34"/>
      <c r="B176" s="165"/>
      <c r="C176" s="185" t="s">
        <v>387</v>
      </c>
      <c r="D176" s="185" t="s">
        <v>130</v>
      </c>
      <c r="E176" s="186" t="s">
        <v>222</v>
      </c>
      <c r="F176" s="187" t="s">
        <v>223</v>
      </c>
      <c r="G176" s="188" t="s">
        <v>184</v>
      </c>
      <c r="H176" s="189">
        <v>6.905</v>
      </c>
      <c r="I176" s="190"/>
      <c r="J176" s="191">
        <f>ROUND(I176*H176,2)</f>
        <v>0</v>
      </c>
      <c r="K176" s="187" t="s">
        <v>1</v>
      </c>
      <c r="L176" s="192"/>
      <c r="M176" s="193" t="s">
        <v>1</v>
      </c>
      <c r="N176" s="194" t="s">
        <v>39</v>
      </c>
      <c r="O176" s="73"/>
      <c r="P176" s="175">
        <f>O176*H176</f>
        <v>0</v>
      </c>
      <c r="Q176" s="175">
        <v>0</v>
      </c>
      <c r="R176" s="175">
        <f>Q176*H176</f>
        <v>0</v>
      </c>
      <c r="S176" s="175">
        <v>0</v>
      </c>
      <c r="T176" s="17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77" t="s">
        <v>215</v>
      </c>
      <c r="AT176" s="177" t="s">
        <v>130</v>
      </c>
      <c r="AU176" s="177" t="s">
        <v>84</v>
      </c>
      <c r="AY176" s="15" t="s">
        <v>133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5" t="s">
        <v>79</v>
      </c>
      <c r="BK176" s="178">
        <f>ROUND(I176*H176,2)</f>
        <v>0</v>
      </c>
      <c r="BL176" s="15" t="s">
        <v>185</v>
      </c>
      <c r="BM176" s="177" t="s">
        <v>660</v>
      </c>
    </row>
    <row r="177" spans="1:65" s="2" customFormat="1" ht="24.15" customHeight="1">
      <c r="A177" s="34"/>
      <c r="B177" s="165"/>
      <c r="C177" s="166" t="s">
        <v>391</v>
      </c>
      <c r="D177" s="166" t="s">
        <v>136</v>
      </c>
      <c r="E177" s="167" t="s">
        <v>533</v>
      </c>
      <c r="F177" s="168" t="s">
        <v>534</v>
      </c>
      <c r="G177" s="169" t="s">
        <v>176</v>
      </c>
      <c r="H177" s="170">
        <v>34.761</v>
      </c>
      <c r="I177" s="171"/>
      <c r="J177" s="172">
        <f>ROUND(I177*H177,2)</f>
        <v>0</v>
      </c>
      <c r="K177" s="168" t="s">
        <v>140</v>
      </c>
      <c r="L177" s="35"/>
      <c r="M177" s="173" t="s">
        <v>1</v>
      </c>
      <c r="N177" s="174" t="s">
        <v>39</v>
      </c>
      <c r="O177" s="73"/>
      <c r="P177" s="175">
        <f>O177*H177</f>
        <v>0</v>
      </c>
      <c r="Q177" s="175">
        <v>0.0002</v>
      </c>
      <c r="R177" s="175">
        <f>Q177*H177</f>
        <v>0.006952200000000001</v>
      </c>
      <c r="S177" s="175">
        <v>0</v>
      </c>
      <c r="T177" s="17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7" t="s">
        <v>185</v>
      </c>
      <c r="AT177" s="177" t="s">
        <v>136</v>
      </c>
      <c r="AU177" s="177" t="s">
        <v>84</v>
      </c>
      <c r="AY177" s="15" t="s">
        <v>133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5" t="s">
        <v>79</v>
      </c>
      <c r="BK177" s="178">
        <f>ROUND(I177*H177,2)</f>
        <v>0</v>
      </c>
      <c r="BL177" s="15" t="s">
        <v>185</v>
      </c>
      <c r="BM177" s="177" t="s">
        <v>661</v>
      </c>
    </row>
    <row r="178" spans="1:65" s="2" customFormat="1" ht="33" customHeight="1">
      <c r="A178" s="34"/>
      <c r="B178" s="165"/>
      <c r="C178" s="166" t="s">
        <v>395</v>
      </c>
      <c r="D178" s="166" t="s">
        <v>136</v>
      </c>
      <c r="E178" s="167" t="s">
        <v>226</v>
      </c>
      <c r="F178" s="168" t="s">
        <v>227</v>
      </c>
      <c r="G178" s="169" t="s">
        <v>176</v>
      </c>
      <c r="H178" s="170">
        <v>34.761</v>
      </c>
      <c r="I178" s="171"/>
      <c r="J178" s="172">
        <f>ROUND(I178*H178,2)</f>
        <v>0</v>
      </c>
      <c r="K178" s="168" t="s">
        <v>140</v>
      </c>
      <c r="L178" s="35"/>
      <c r="M178" s="173" t="s">
        <v>1</v>
      </c>
      <c r="N178" s="174" t="s">
        <v>39</v>
      </c>
      <c r="O178" s="73"/>
      <c r="P178" s="175">
        <f>O178*H178</f>
        <v>0</v>
      </c>
      <c r="Q178" s="175">
        <v>0.00026</v>
      </c>
      <c r="R178" s="175">
        <f>Q178*H178</f>
        <v>0.00903786</v>
      </c>
      <c r="S178" s="175">
        <v>0</v>
      </c>
      <c r="T178" s="17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7" t="s">
        <v>185</v>
      </c>
      <c r="AT178" s="177" t="s">
        <v>136</v>
      </c>
      <c r="AU178" s="177" t="s">
        <v>84</v>
      </c>
      <c r="AY178" s="15" t="s">
        <v>133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5" t="s">
        <v>79</v>
      </c>
      <c r="BK178" s="178">
        <f>ROUND(I178*H178,2)</f>
        <v>0</v>
      </c>
      <c r="BL178" s="15" t="s">
        <v>185</v>
      </c>
      <c r="BM178" s="177" t="s">
        <v>662</v>
      </c>
    </row>
    <row r="179" spans="1:63" s="12" customFormat="1" ht="25.9" customHeight="1">
      <c r="A179" s="12"/>
      <c r="B179" s="152"/>
      <c r="C179" s="12"/>
      <c r="D179" s="153" t="s">
        <v>73</v>
      </c>
      <c r="E179" s="154" t="s">
        <v>130</v>
      </c>
      <c r="F179" s="154" t="s">
        <v>131</v>
      </c>
      <c r="G179" s="12"/>
      <c r="H179" s="12"/>
      <c r="I179" s="155"/>
      <c r="J179" s="156">
        <f>BK179</f>
        <v>0</v>
      </c>
      <c r="K179" s="12"/>
      <c r="L179" s="152"/>
      <c r="M179" s="157"/>
      <c r="N179" s="158"/>
      <c r="O179" s="158"/>
      <c r="P179" s="159">
        <f>P180</f>
        <v>0</v>
      </c>
      <c r="Q179" s="158"/>
      <c r="R179" s="159">
        <f>R180</f>
        <v>0</v>
      </c>
      <c r="S179" s="158"/>
      <c r="T179" s="160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3" t="s">
        <v>132</v>
      </c>
      <c r="AT179" s="161" t="s">
        <v>73</v>
      </c>
      <c r="AU179" s="161" t="s">
        <v>74</v>
      </c>
      <c r="AY179" s="153" t="s">
        <v>133</v>
      </c>
      <c r="BK179" s="162">
        <f>BK180</f>
        <v>0</v>
      </c>
    </row>
    <row r="180" spans="1:63" s="12" customFormat="1" ht="22.8" customHeight="1">
      <c r="A180" s="12"/>
      <c r="B180" s="152"/>
      <c r="C180" s="12"/>
      <c r="D180" s="153" t="s">
        <v>73</v>
      </c>
      <c r="E180" s="163" t="s">
        <v>229</v>
      </c>
      <c r="F180" s="163" t="s">
        <v>230</v>
      </c>
      <c r="G180" s="12"/>
      <c r="H180" s="12"/>
      <c r="I180" s="155"/>
      <c r="J180" s="164">
        <f>BK180</f>
        <v>0</v>
      </c>
      <c r="K180" s="12"/>
      <c r="L180" s="152"/>
      <c r="M180" s="157"/>
      <c r="N180" s="158"/>
      <c r="O180" s="158"/>
      <c r="P180" s="159">
        <f>SUM(P181:P185)</f>
        <v>0</v>
      </c>
      <c r="Q180" s="158"/>
      <c r="R180" s="159">
        <f>SUM(R181:R185)</f>
        <v>0</v>
      </c>
      <c r="S180" s="158"/>
      <c r="T180" s="160">
        <f>SUM(T181:T185)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53" t="s">
        <v>132</v>
      </c>
      <c r="AT180" s="161" t="s">
        <v>73</v>
      </c>
      <c r="AU180" s="161" t="s">
        <v>79</v>
      </c>
      <c r="AY180" s="153" t="s">
        <v>133</v>
      </c>
      <c r="BK180" s="162">
        <f>SUM(BK181:BK185)</f>
        <v>0</v>
      </c>
    </row>
    <row r="181" spans="1:65" s="2" customFormat="1" ht="16.5" customHeight="1">
      <c r="A181" s="34"/>
      <c r="B181" s="165"/>
      <c r="C181" s="166" t="s">
        <v>399</v>
      </c>
      <c r="D181" s="166" t="s">
        <v>136</v>
      </c>
      <c r="E181" s="167" t="s">
        <v>232</v>
      </c>
      <c r="F181" s="168" t="s">
        <v>602</v>
      </c>
      <c r="G181" s="169" t="s">
        <v>139</v>
      </c>
      <c r="H181" s="170">
        <v>1</v>
      </c>
      <c r="I181" s="171"/>
      <c r="J181" s="172">
        <f>ROUND(I181*H181,2)</f>
        <v>0</v>
      </c>
      <c r="K181" s="168" t="s">
        <v>140</v>
      </c>
      <c r="L181" s="35"/>
      <c r="M181" s="173" t="s">
        <v>1</v>
      </c>
      <c r="N181" s="174" t="s">
        <v>39</v>
      </c>
      <c r="O181" s="73"/>
      <c r="P181" s="175">
        <f>O181*H181</f>
        <v>0</v>
      </c>
      <c r="Q181" s="175">
        <v>0</v>
      </c>
      <c r="R181" s="175">
        <f>Q181*H181</f>
        <v>0</v>
      </c>
      <c r="S181" s="175">
        <v>0</v>
      </c>
      <c r="T181" s="17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77" t="s">
        <v>141</v>
      </c>
      <c r="AT181" s="177" t="s">
        <v>136</v>
      </c>
      <c r="AU181" s="177" t="s">
        <v>84</v>
      </c>
      <c r="AY181" s="15" t="s">
        <v>133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5" t="s">
        <v>79</v>
      </c>
      <c r="BK181" s="178">
        <f>ROUND(I181*H181,2)</f>
        <v>0</v>
      </c>
      <c r="BL181" s="15" t="s">
        <v>141</v>
      </c>
      <c r="BM181" s="177" t="s">
        <v>663</v>
      </c>
    </row>
    <row r="182" spans="1:65" s="2" customFormat="1" ht="16.5" customHeight="1">
      <c r="A182" s="34"/>
      <c r="B182" s="165"/>
      <c r="C182" s="166" t="s">
        <v>403</v>
      </c>
      <c r="D182" s="166" t="s">
        <v>136</v>
      </c>
      <c r="E182" s="167" t="s">
        <v>236</v>
      </c>
      <c r="F182" s="168" t="s">
        <v>237</v>
      </c>
      <c r="G182" s="169" t="s">
        <v>139</v>
      </c>
      <c r="H182" s="170">
        <v>1</v>
      </c>
      <c r="I182" s="171"/>
      <c r="J182" s="172">
        <f>ROUND(I182*H182,2)</f>
        <v>0</v>
      </c>
      <c r="K182" s="168" t="s">
        <v>1</v>
      </c>
      <c r="L182" s="35"/>
      <c r="M182" s="173" t="s">
        <v>1</v>
      </c>
      <c r="N182" s="174" t="s">
        <v>39</v>
      </c>
      <c r="O182" s="73"/>
      <c r="P182" s="175">
        <f>O182*H182</f>
        <v>0</v>
      </c>
      <c r="Q182" s="175">
        <v>0</v>
      </c>
      <c r="R182" s="175">
        <f>Q182*H182</f>
        <v>0</v>
      </c>
      <c r="S182" s="175">
        <v>0</v>
      </c>
      <c r="T182" s="17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77" t="s">
        <v>141</v>
      </c>
      <c r="AT182" s="177" t="s">
        <v>136</v>
      </c>
      <c r="AU182" s="177" t="s">
        <v>84</v>
      </c>
      <c r="AY182" s="15" t="s">
        <v>133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5" t="s">
        <v>79</v>
      </c>
      <c r="BK182" s="178">
        <f>ROUND(I182*H182,2)</f>
        <v>0</v>
      </c>
      <c r="BL182" s="15" t="s">
        <v>141</v>
      </c>
      <c r="BM182" s="177" t="s">
        <v>664</v>
      </c>
    </row>
    <row r="183" spans="1:65" s="2" customFormat="1" ht="16.5" customHeight="1">
      <c r="A183" s="34"/>
      <c r="B183" s="165"/>
      <c r="C183" s="166" t="s">
        <v>405</v>
      </c>
      <c r="D183" s="166" t="s">
        <v>136</v>
      </c>
      <c r="E183" s="167" t="s">
        <v>239</v>
      </c>
      <c r="F183" s="168" t="s">
        <v>240</v>
      </c>
      <c r="G183" s="169" t="s">
        <v>184</v>
      </c>
      <c r="H183" s="170">
        <v>2</v>
      </c>
      <c r="I183" s="171"/>
      <c r="J183" s="172">
        <f>ROUND(I183*H183,2)</f>
        <v>0</v>
      </c>
      <c r="K183" s="168" t="s">
        <v>140</v>
      </c>
      <c r="L183" s="35"/>
      <c r="M183" s="173" t="s">
        <v>1</v>
      </c>
      <c r="N183" s="174" t="s">
        <v>39</v>
      </c>
      <c r="O183" s="73"/>
      <c r="P183" s="175">
        <f>O183*H183</f>
        <v>0</v>
      </c>
      <c r="Q183" s="175">
        <v>0</v>
      </c>
      <c r="R183" s="175">
        <f>Q183*H183</f>
        <v>0</v>
      </c>
      <c r="S183" s="175">
        <v>0</v>
      </c>
      <c r="T183" s="17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77" t="s">
        <v>141</v>
      </c>
      <c r="AT183" s="177" t="s">
        <v>136</v>
      </c>
      <c r="AU183" s="177" t="s">
        <v>84</v>
      </c>
      <c r="AY183" s="15" t="s">
        <v>133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5" t="s">
        <v>79</v>
      </c>
      <c r="BK183" s="178">
        <f>ROUND(I183*H183,2)</f>
        <v>0</v>
      </c>
      <c r="BL183" s="15" t="s">
        <v>141</v>
      </c>
      <c r="BM183" s="177" t="s">
        <v>665</v>
      </c>
    </row>
    <row r="184" spans="1:65" s="2" customFormat="1" ht="16.5" customHeight="1">
      <c r="A184" s="34"/>
      <c r="B184" s="165"/>
      <c r="C184" s="185" t="s">
        <v>407</v>
      </c>
      <c r="D184" s="185" t="s">
        <v>130</v>
      </c>
      <c r="E184" s="186" t="s">
        <v>242</v>
      </c>
      <c r="F184" s="187" t="s">
        <v>243</v>
      </c>
      <c r="G184" s="188" t="s">
        <v>184</v>
      </c>
      <c r="H184" s="189">
        <v>2</v>
      </c>
      <c r="I184" s="190"/>
      <c r="J184" s="191">
        <f>ROUND(I184*H184,2)</f>
        <v>0</v>
      </c>
      <c r="K184" s="187" t="s">
        <v>1</v>
      </c>
      <c r="L184" s="192"/>
      <c r="M184" s="193" t="s">
        <v>1</v>
      </c>
      <c r="N184" s="194" t="s">
        <v>39</v>
      </c>
      <c r="O184" s="73"/>
      <c r="P184" s="175">
        <f>O184*H184</f>
        <v>0</v>
      </c>
      <c r="Q184" s="175">
        <v>0</v>
      </c>
      <c r="R184" s="175">
        <f>Q184*H184</f>
        <v>0</v>
      </c>
      <c r="S184" s="175">
        <v>0</v>
      </c>
      <c r="T184" s="17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7" t="s">
        <v>244</v>
      </c>
      <c r="AT184" s="177" t="s">
        <v>130</v>
      </c>
      <c r="AU184" s="177" t="s">
        <v>84</v>
      </c>
      <c r="AY184" s="15" t="s">
        <v>133</v>
      </c>
      <c r="BE184" s="178">
        <f>IF(N184="základní",J184,0)</f>
        <v>0</v>
      </c>
      <c r="BF184" s="178">
        <f>IF(N184="snížená",J184,0)</f>
        <v>0</v>
      </c>
      <c r="BG184" s="178">
        <f>IF(N184="zákl. přenesená",J184,0)</f>
        <v>0</v>
      </c>
      <c r="BH184" s="178">
        <f>IF(N184="sníž. přenesená",J184,0)</f>
        <v>0</v>
      </c>
      <c r="BI184" s="178">
        <f>IF(N184="nulová",J184,0)</f>
        <v>0</v>
      </c>
      <c r="BJ184" s="15" t="s">
        <v>79</v>
      </c>
      <c r="BK184" s="178">
        <f>ROUND(I184*H184,2)</f>
        <v>0</v>
      </c>
      <c r="BL184" s="15" t="s">
        <v>244</v>
      </c>
      <c r="BM184" s="177" t="s">
        <v>666</v>
      </c>
    </row>
    <row r="185" spans="1:65" s="2" customFormat="1" ht="16.5" customHeight="1">
      <c r="A185" s="34"/>
      <c r="B185" s="165"/>
      <c r="C185" s="166" t="s">
        <v>409</v>
      </c>
      <c r="D185" s="166" t="s">
        <v>136</v>
      </c>
      <c r="E185" s="167" t="s">
        <v>247</v>
      </c>
      <c r="F185" s="168" t="s">
        <v>248</v>
      </c>
      <c r="G185" s="169" t="s">
        <v>184</v>
      </c>
      <c r="H185" s="170">
        <v>2</v>
      </c>
      <c r="I185" s="171"/>
      <c r="J185" s="172">
        <f>ROUND(I185*H185,2)</f>
        <v>0</v>
      </c>
      <c r="K185" s="168" t="s">
        <v>140</v>
      </c>
      <c r="L185" s="35"/>
      <c r="M185" s="179" t="s">
        <v>1</v>
      </c>
      <c r="N185" s="180" t="s">
        <v>39</v>
      </c>
      <c r="O185" s="181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77" t="s">
        <v>141</v>
      </c>
      <c r="AT185" s="177" t="s">
        <v>136</v>
      </c>
      <c r="AU185" s="177" t="s">
        <v>84</v>
      </c>
      <c r="AY185" s="15" t="s">
        <v>133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15" t="s">
        <v>79</v>
      </c>
      <c r="BK185" s="178">
        <f>ROUND(I185*H185,2)</f>
        <v>0</v>
      </c>
      <c r="BL185" s="15" t="s">
        <v>141</v>
      </c>
      <c r="BM185" s="177" t="s">
        <v>667</v>
      </c>
    </row>
    <row r="186" spans="1:31" s="2" customFormat="1" ht="6.95" customHeight="1">
      <c r="A186" s="34"/>
      <c r="B186" s="56"/>
      <c r="C186" s="57"/>
      <c r="D186" s="57"/>
      <c r="E186" s="57"/>
      <c r="F186" s="57"/>
      <c r="G186" s="57"/>
      <c r="H186" s="57"/>
      <c r="I186" s="57"/>
      <c r="J186" s="57"/>
      <c r="K186" s="57"/>
      <c r="L186" s="35"/>
      <c r="M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</row>
  </sheetData>
  <autoFilter ref="C128:K185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102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106</v>
      </c>
      <c r="L4" s="18"/>
      <c r="M4" s="115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8" t="s">
        <v>16</v>
      </c>
      <c r="L6" s="18"/>
    </row>
    <row r="7" spans="2:12" s="1" customFormat="1" ht="16.5" customHeight="1" hidden="1">
      <c r="B7" s="18"/>
      <c r="E7" s="184" t="str">
        <f>'Rekapitulace zakázky'!K6</f>
        <v>HNsP - autodoprava</v>
      </c>
      <c r="F7" s="28"/>
      <c r="G7" s="28"/>
      <c r="H7" s="28"/>
      <c r="L7" s="18"/>
    </row>
    <row r="8" spans="1:31" s="2" customFormat="1" ht="12" customHeight="1" hidden="1">
      <c r="A8" s="34"/>
      <c r="B8" s="35"/>
      <c r="C8" s="34"/>
      <c r="D8" s="28" t="s">
        <v>161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5"/>
      <c r="C9" s="34"/>
      <c r="D9" s="34"/>
      <c r="E9" s="63" t="s">
        <v>668</v>
      </c>
      <c r="F9" s="34"/>
      <c r="G9" s="34"/>
      <c r="H9" s="3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5"/>
      <c r="C11" s="34"/>
      <c r="D11" s="28" t="s">
        <v>18</v>
      </c>
      <c r="E11" s="34"/>
      <c r="F11" s="23" t="s">
        <v>1</v>
      </c>
      <c r="G11" s="34"/>
      <c r="H11" s="34"/>
      <c r="I11" s="28" t="s">
        <v>19</v>
      </c>
      <c r="J11" s="2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5"/>
      <c r="C12" s="34"/>
      <c r="D12" s="28" t="s">
        <v>20</v>
      </c>
      <c r="E12" s="34"/>
      <c r="F12" s="23" t="s">
        <v>21</v>
      </c>
      <c r="G12" s="34"/>
      <c r="H12" s="34"/>
      <c r="I12" s="28" t="s">
        <v>22</v>
      </c>
      <c r="J12" s="65" t="str">
        <f>'Rekapitulace zakázky'!AN8</f>
        <v>28. 10. 2023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5"/>
      <c r="C14" s="34"/>
      <c r="D14" s="28" t="s">
        <v>24</v>
      </c>
      <c r="E14" s="34"/>
      <c r="F14" s="34"/>
      <c r="G14" s="34"/>
      <c r="H14" s="34"/>
      <c r="I14" s="28" t="s">
        <v>25</v>
      </c>
      <c r="J14" s="23" t="str">
        <f>IF('Rekapitulace zakázky'!AN10="","",'Rekapitulace zakázky'!AN10)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5"/>
      <c r="C15" s="34"/>
      <c r="D15" s="34"/>
      <c r="E15" s="23" t="str">
        <f>IF('Rekapitulace zakázky'!E11="","",'Rekapitulace zakázky'!E11)</f>
        <v xml:space="preserve"> </v>
      </c>
      <c r="F15" s="34"/>
      <c r="G15" s="34"/>
      <c r="H15" s="34"/>
      <c r="I15" s="28" t="s">
        <v>27</v>
      </c>
      <c r="J15" s="23" t="str">
        <f>IF('Rekapitulace zakázky'!AN11="","",'Rekapitulace zakázky'!AN11)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5"/>
      <c r="C17" s="34"/>
      <c r="D17" s="28" t="s">
        <v>28</v>
      </c>
      <c r="E17" s="34"/>
      <c r="F17" s="34"/>
      <c r="G17" s="34"/>
      <c r="H17" s="34"/>
      <c r="I17" s="28" t="s">
        <v>25</v>
      </c>
      <c r="J17" s="29" t="str">
        <f>'Rekapitulace zakázky'!AN13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5"/>
      <c r="C18" s="34"/>
      <c r="D18" s="34"/>
      <c r="E18" s="29" t="str">
        <f>'Rekapitulace zakázky'!E14</f>
        <v>Vyplň údaj</v>
      </c>
      <c r="F18" s="23"/>
      <c r="G18" s="23"/>
      <c r="H18" s="23"/>
      <c r="I18" s="28" t="s">
        <v>27</v>
      </c>
      <c r="J18" s="29" t="str">
        <f>'Rekapitulace zakázky'!AN14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25</v>
      </c>
      <c r="J20" s="23" t="str">
        <f>IF('Rekapitulace zakázky'!AN16="","",'Rekapitulace zakázky'!AN16)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5"/>
      <c r="C21" s="34"/>
      <c r="D21" s="34"/>
      <c r="E21" s="23" t="str">
        <f>IF('Rekapitulace zakázky'!E17="","",'Rekapitulace zakázky'!E17)</f>
        <v xml:space="preserve"> </v>
      </c>
      <c r="F21" s="34"/>
      <c r="G21" s="34"/>
      <c r="H21" s="34"/>
      <c r="I21" s="28" t="s">
        <v>27</v>
      </c>
      <c r="J21" s="23" t="str">
        <f>IF('Rekapitulace zakázky'!AN17="","",'Rekapitulace zakázky'!AN17)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25</v>
      </c>
      <c r="J23" s="23" t="str">
        <f>IF('Rekapitulace zakázky'!AN19="","",'Rekapitulace zakázky'!AN19)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5"/>
      <c r="C24" s="34"/>
      <c r="D24" s="34"/>
      <c r="E24" s="23" t="str">
        <f>IF('Rekapitulace zakázky'!E20="","",'Rekapitulace zakázky'!E20)</f>
        <v xml:space="preserve"> </v>
      </c>
      <c r="F24" s="34"/>
      <c r="G24" s="34"/>
      <c r="H24" s="34"/>
      <c r="I24" s="28" t="s">
        <v>27</v>
      </c>
      <c r="J24" s="23" t="str">
        <f>IF('Rekapitulace zakázky'!AN20="","",'Rekapitulace zakázky'!AN20)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6"/>
      <c r="B27" s="117"/>
      <c r="C27" s="116"/>
      <c r="D27" s="116"/>
      <c r="E27" s="32" t="s">
        <v>1</v>
      </c>
      <c r="F27" s="32"/>
      <c r="G27" s="32"/>
      <c r="H27" s="3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35"/>
      <c r="C30" s="34"/>
      <c r="D30" s="119" t="s">
        <v>34</v>
      </c>
      <c r="E30" s="34"/>
      <c r="F30" s="34"/>
      <c r="G30" s="34"/>
      <c r="H30" s="34"/>
      <c r="I30" s="34"/>
      <c r="J30" s="92">
        <f>ROUND(J129,2)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5"/>
      <c r="C31" s="34"/>
      <c r="D31" s="86"/>
      <c r="E31" s="86"/>
      <c r="F31" s="86"/>
      <c r="G31" s="86"/>
      <c r="H31" s="86"/>
      <c r="I31" s="86"/>
      <c r="J31" s="86"/>
      <c r="K31" s="8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35"/>
      <c r="C32" s="34"/>
      <c r="D32" s="34"/>
      <c r="E32" s="34"/>
      <c r="F32" s="39" t="s">
        <v>36</v>
      </c>
      <c r="G32" s="34"/>
      <c r="H32" s="34"/>
      <c r="I32" s="39" t="s">
        <v>35</v>
      </c>
      <c r="J32" s="39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120" t="s">
        <v>38</v>
      </c>
      <c r="E33" s="28" t="s">
        <v>39</v>
      </c>
      <c r="F33" s="121">
        <f>ROUND((SUM(BE129:BE190)),2)</f>
        <v>0</v>
      </c>
      <c r="G33" s="34"/>
      <c r="H33" s="34"/>
      <c r="I33" s="122">
        <v>0.21</v>
      </c>
      <c r="J33" s="121">
        <f>ROUND(((SUM(BE129:BE190))*I33),2)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40</v>
      </c>
      <c r="F34" s="121">
        <f>ROUND((SUM(BF129:BF190)),2)</f>
        <v>0</v>
      </c>
      <c r="G34" s="34"/>
      <c r="H34" s="34"/>
      <c r="I34" s="122">
        <v>0.15</v>
      </c>
      <c r="J34" s="121">
        <f>ROUND(((SUM(BF129:BF190))*I34),2)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41</v>
      </c>
      <c r="F35" s="121">
        <f>ROUND((SUM(BG129:BG190)),2)</f>
        <v>0</v>
      </c>
      <c r="G35" s="34"/>
      <c r="H35" s="34"/>
      <c r="I35" s="122">
        <v>0.21</v>
      </c>
      <c r="J35" s="12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5"/>
      <c r="C36" s="34"/>
      <c r="D36" s="34"/>
      <c r="E36" s="28" t="s">
        <v>42</v>
      </c>
      <c r="F36" s="121">
        <f>ROUND((SUM(BH129:BH190)),2)</f>
        <v>0</v>
      </c>
      <c r="G36" s="34"/>
      <c r="H36" s="34"/>
      <c r="I36" s="122">
        <v>0.15</v>
      </c>
      <c r="J36" s="12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5"/>
      <c r="C37" s="34"/>
      <c r="D37" s="34"/>
      <c r="E37" s="28" t="s">
        <v>43</v>
      </c>
      <c r="F37" s="121">
        <f>ROUND((SUM(BI129:BI190)),2)</f>
        <v>0</v>
      </c>
      <c r="G37" s="34"/>
      <c r="H37" s="34"/>
      <c r="I37" s="122">
        <v>0</v>
      </c>
      <c r="J37" s="12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35"/>
      <c r="C39" s="123"/>
      <c r="D39" s="124" t="s">
        <v>44</v>
      </c>
      <c r="E39" s="77"/>
      <c r="F39" s="77"/>
      <c r="G39" s="125" t="s">
        <v>45</v>
      </c>
      <c r="H39" s="126" t="s">
        <v>46</v>
      </c>
      <c r="I39" s="77"/>
      <c r="J39" s="127">
        <f>SUM(J30:J37)</f>
        <v>0</v>
      </c>
      <c r="K39" s="12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 hidden="1">
      <c r="B41" s="18"/>
      <c r="L41" s="18"/>
    </row>
    <row r="42" spans="2:12" s="1" customFormat="1" ht="14.4" customHeight="1" hidden="1">
      <c r="B42" s="18"/>
      <c r="L42" s="18"/>
    </row>
    <row r="43" spans="2:12" s="1" customFormat="1" ht="14.4" customHeight="1" hidden="1">
      <c r="B43" s="18"/>
      <c r="L43" s="18"/>
    </row>
    <row r="44" spans="2:12" s="1" customFormat="1" ht="14.4" customHeight="1" hidden="1">
      <c r="B44" s="18"/>
      <c r="L44" s="18"/>
    </row>
    <row r="45" spans="2:12" s="1" customFormat="1" ht="14.4" customHeight="1" hidden="1">
      <c r="B45" s="18"/>
      <c r="L45" s="18"/>
    </row>
    <row r="46" spans="2:12" s="1" customFormat="1" ht="14.4" customHeight="1" hidden="1">
      <c r="B46" s="18"/>
      <c r="L46" s="18"/>
    </row>
    <row r="47" spans="2:12" s="1" customFormat="1" ht="14.4" customHeight="1" hidden="1">
      <c r="B47" s="18"/>
      <c r="L47" s="18"/>
    </row>
    <row r="48" spans="2:12" s="1" customFormat="1" ht="14.4" customHeight="1" hidden="1">
      <c r="B48" s="18"/>
      <c r="L48" s="18"/>
    </row>
    <row r="49" spans="2:12" s="1" customFormat="1" ht="14.4" customHeight="1" hidden="1">
      <c r="B49" s="18"/>
      <c r="L49" s="18"/>
    </row>
    <row r="50" spans="2:12" s="2" customFormat="1" ht="14.4" customHeight="1" hidden="1">
      <c r="B50" s="51"/>
      <c r="D50" s="52" t="s">
        <v>47</v>
      </c>
      <c r="E50" s="53"/>
      <c r="F50" s="53"/>
      <c r="G50" s="52" t="s">
        <v>48</v>
      </c>
      <c r="H50" s="53"/>
      <c r="I50" s="53"/>
      <c r="J50" s="53"/>
      <c r="K50" s="53"/>
      <c r="L50" s="5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1:31" s="2" customFormat="1" ht="12" hidden="1">
      <c r="A61" s="34"/>
      <c r="B61" s="35"/>
      <c r="C61" s="34"/>
      <c r="D61" s="54" t="s">
        <v>49</v>
      </c>
      <c r="E61" s="37"/>
      <c r="F61" s="129" t="s">
        <v>50</v>
      </c>
      <c r="G61" s="54" t="s">
        <v>49</v>
      </c>
      <c r="H61" s="37"/>
      <c r="I61" s="37"/>
      <c r="J61" s="130" t="s">
        <v>50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1:31" s="2" customFormat="1" ht="12" hidden="1">
      <c r="A65" s="34"/>
      <c r="B65" s="35"/>
      <c r="C65" s="34"/>
      <c r="D65" s="52" t="s">
        <v>51</v>
      </c>
      <c r="E65" s="55"/>
      <c r="F65" s="55"/>
      <c r="G65" s="52" t="s">
        <v>52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1:31" s="2" customFormat="1" ht="12" hidden="1">
      <c r="A76" s="34"/>
      <c r="B76" s="35"/>
      <c r="C76" s="34"/>
      <c r="D76" s="54" t="s">
        <v>49</v>
      </c>
      <c r="E76" s="37"/>
      <c r="F76" s="129" t="s">
        <v>50</v>
      </c>
      <c r="G76" s="54" t="s">
        <v>49</v>
      </c>
      <c r="H76" s="37"/>
      <c r="I76" s="37"/>
      <c r="J76" s="130" t="s">
        <v>50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107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184" t="str">
        <f>E7</f>
        <v>HNsP - autodoprava</v>
      </c>
      <c r="F85" s="28"/>
      <c r="G85" s="28"/>
      <c r="H85" s="28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161</v>
      </c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4"/>
      <c r="D87" s="34"/>
      <c r="E87" s="63" t="str">
        <f>E9</f>
        <v>29-10-2023-7 - Vstupní chodba - zádveří</v>
      </c>
      <c r="F87" s="34"/>
      <c r="G87" s="34"/>
      <c r="H87" s="34"/>
      <c r="I87" s="34"/>
      <c r="J87" s="34"/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4"/>
      <c r="E89" s="34"/>
      <c r="F89" s="23" t="str">
        <f>F12</f>
        <v>Bílina</v>
      </c>
      <c r="G89" s="34"/>
      <c r="H89" s="34"/>
      <c r="I89" s="28" t="s">
        <v>22</v>
      </c>
      <c r="J89" s="65" t="str">
        <f>IF(J12="","",J12)</f>
        <v>28. 10. 2023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4"/>
      <c r="E91" s="34"/>
      <c r="F91" s="23" t="str">
        <f>E15</f>
        <v xml:space="preserve"> </v>
      </c>
      <c r="G91" s="34"/>
      <c r="H91" s="34"/>
      <c r="I91" s="28" t="s">
        <v>30</v>
      </c>
      <c r="J91" s="32" t="str">
        <f>E21</f>
        <v xml:space="preserve"> </v>
      </c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28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1" t="s">
        <v>108</v>
      </c>
      <c r="D94" s="123"/>
      <c r="E94" s="123"/>
      <c r="F94" s="123"/>
      <c r="G94" s="123"/>
      <c r="H94" s="123"/>
      <c r="I94" s="123"/>
      <c r="J94" s="132" t="s">
        <v>109</v>
      </c>
      <c r="K94" s="123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33" t="s">
        <v>110</v>
      </c>
      <c r="D96" s="34"/>
      <c r="E96" s="34"/>
      <c r="F96" s="34"/>
      <c r="G96" s="34"/>
      <c r="H96" s="34"/>
      <c r="I96" s="34"/>
      <c r="J96" s="92">
        <f>J129</f>
        <v>0</v>
      </c>
      <c r="K96" s="3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111</v>
      </c>
    </row>
    <row r="97" spans="1:31" s="9" customFormat="1" ht="24.95" customHeight="1">
      <c r="A97" s="9"/>
      <c r="B97" s="134"/>
      <c r="C97" s="9"/>
      <c r="D97" s="135" t="s">
        <v>163</v>
      </c>
      <c r="E97" s="136"/>
      <c r="F97" s="136"/>
      <c r="G97" s="136"/>
      <c r="H97" s="136"/>
      <c r="I97" s="136"/>
      <c r="J97" s="137">
        <f>J130</f>
        <v>0</v>
      </c>
      <c r="K97" s="9"/>
      <c r="L97" s="13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8"/>
      <c r="C98" s="10"/>
      <c r="D98" s="139" t="s">
        <v>252</v>
      </c>
      <c r="E98" s="140"/>
      <c r="F98" s="140"/>
      <c r="G98" s="140"/>
      <c r="H98" s="140"/>
      <c r="I98" s="140"/>
      <c r="J98" s="141">
        <f>J131</f>
        <v>0</v>
      </c>
      <c r="K98" s="10"/>
      <c r="L98" s="13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8"/>
      <c r="C99" s="10"/>
      <c r="D99" s="139" t="s">
        <v>164</v>
      </c>
      <c r="E99" s="140"/>
      <c r="F99" s="140"/>
      <c r="G99" s="140"/>
      <c r="H99" s="140"/>
      <c r="I99" s="140"/>
      <c r="J99" s="141">
        <f>J134</f>
        <v>0</v>
      </c>
      <c r="K99" s="10"/>
      <c r="L99" s="13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8"/>
      <c r="C100" s="10"/>
      <c r="D100" s="139" t="s">
        <v>253</v>
      </c>
      <c r="E100" s="140"/>
      <c r="F100" s="140"/>
      <c r="G100" s="140"/>
      <c r="H100" s="140"/>
      <c r="I100" s="140"/>
      <c r="J100" s="141">
        <f>J138</f>
        <v>0</v>
      </c>
      <c r="K100" s="10"/>
      <c r="L100" s="13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8"/>
      <c r="C101" s="10"/>
      <c r="D101" s="139" t="s">
        <v>254</v>
      </c>
      <c r="E101" s="140"/>
      <c r="F101" s="140"/>
      <c r="G101" s="140"/>
      <c r="H101" s="140"/>
      <c r="I101" s="140"/>
      <c r="J101" s="141">
        <f>J142</f>
        <v>0</v>
      </c>
      <c r="K101" s="10"/>
      <c r="L101" s="13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4"/>
      <c r="C102" s="9"/>
      <c r="D102" s="135" t="s">
        <v>165</v>
      </c>
      <c r="E102" s="136"/>
      <c r="F102" s="136"/>
      <c r="G102" s="136"/>
      <c r="H102" s="136"/>
      <c r="I102" s="136"/>
      <c r="J102" s="137">
        <f>J144</f>
        <v>0</v>
      </c>
      <c r="K102" s="9"/>
      <c r="L102" s="13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38"/>
      <c r="C103" s="10"/>
      <c r="D103" s="139" t="s">
        <v>166</v>
      </c>
      <c r="E103" s="140"/>
      <c r="F103" s="140"/>
      <c r="G103" s="140"/>
      <c r="H103" s="140"/>
      <c r="I103" s="140"/>
      <c r="J103" s="141">
        <f>J145</f>
        <v>0</v>
      </c>
      <c r="K103" s="10"/>
      <c r="L103" s="13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38"/>
      <c r="C104" s="10"/>
      <c r="D104" s="139" t="s">
        <v>255</v>
      </c>
      <c r="E104" s="140"/>
      <c r="F104" s="140"/>
      <c r="G104" s="140"/>
      <c r="H104" s="140"/>
      <c r="I104" s="140"/>
      <c r="J104" s="141">
        <f>J153</f>
        <v>0</v>
      </c>
      <c r="K104" s="10"/>
      <c r="L104" s="13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38"/>
      <c r="C105" s="10"/>
      <c r="D105" s="139" t="s">
        <v>669</v>
      </c>
      <c r="E105" s="140"/>
      <c r="F105" s="140"/>
      <c r="G105" s="140"/>
      <c r="H105" s="140"/>
      <c r="I105" s="140"/>
      <c r="J105" s="141">
        <f>J160</f>
        <v>0</v>
      </c>
      <c r="K105" s="10"/>
      <c r="L105" s="13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38"/>
      <c r="C106" s="10"/>
      <c r="D106" s="139" t="s">
        <v>167</v>
      </c>
      <c r="E106" s="140"/>
      <c r="F106" s="140"/>
      <c r="G106" s="140"/>
      <c r="H106" s="140"/>
      <c r="I106" s="140"/>
      <c r="J106" s="141">
        <f>J170</f>
        <v>0</v>
      </c>
      <c r="K106" s="10"/>
      <c r="L106" s="13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38"/>
      <c r="C107" s="10"/>
      <c r="D107" s="139" t="s">
        <v>168</v>
      </c>
      <c r="E107" s="140"/>
      <c r="F107" s="140"/>
      <c r="G107" s="140"/>
      <c r="H107" s="140"/>
      <c r="I107" s="140"/>
      <c r="J107" s="141">
        <f>J175</f>
        <v>0</v>
      </c>
      <c r="K107" s="10"/>
      <c r="L107" s="13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34"/>
      <c r="C108" s="9"/>
      <c r="D108" s="135" t="s">
        <v>112</v>
      </c>
      <c r="E108" s="136"/>
      <c r="F108" s="136"/>
      <c r="G108" s="136"/>
      <c r="H108" s="136"/>
      <c r="I108" s="136"/>
      <c r="J108" s="137">
        <f>J184</f>
        <v>0</v>
      </c>
      <c r="K108" s="9"/>
      <c r="L108" s="13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38"/>
      <c r="C109" s="10"/>
      <c r="D109" s="139" t="s">
        <v>169</v>
      </c>
      <c r="E109" s="140"/>
      <c r="F109" s="140"/>
      <c r="G109" s="140"/>
      <c r="H109" s="140"/>
      <c r="I109" s="140"/>
      <c r="J109" s="141">
        <f>J185</f>
        <v>0</v>
      </c>
      <c r="K109" s="10"/>
      <c r="L109" s="13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19" t="s">
        <v>117</v>
      </c>
      <c r="D116" s="34"/>
      <c r="E116" s="34"/>
      <c r="F116" s="34"/>
      <c r="G116" s="34"/>
      <c r="H116" s="34"/>
      <c r="I116" s="3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8" t="s">
        <v>16</v>
      </c>
      <c r="D118" s="34"/>
      <c r="E118" s="34"/>
      <c r="F118" s="34"/>
      <c r="G118" s="34"/>
      <c r="H118" s="34"/>
      <c r="I118" s="3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4"/>
      <c r="D119" s="34"/>
      <c r="E119" s="184" t="str">
        <f>E7</f>
        <v>HNsP - autodoprava</v>
      </c>
      <c r="F119" s="28"/>
      <c r="G119" s="28"/>
      <c r="H119" s="28"/>
      <c r="I119" s="34"/>
      <c r="J119" s="34"/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8" t="s">
        <v>161</v>
      </c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4"/>
      <c r="D121" s="34"/>
      <c r="E121" s="63" t="str">
        <f>E9</f>
        <v>29-10-2023-7 - Vstupní chodba - zádveří</v>
      </c>
      <c r="F121" s="34"/>
      <c r="G121" s="34"/>
      <c r="H121" s="34"/>
      <c r="I121" s="34"/>
      <c r="J121" s="34"/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8" t="s">
        <v>20</v>
      </c>
      <c r="D123" s="34"/>
      <c r="E123" s="34"/>
      <c r="F123" s="23" t="str">
        <f>F12</f>
        <v>Bílina</v>
      </c>
      <c r="G123" s="34"/>
      <c r="H123" s="34"/>
      <c r="I123" s="28" t="s">
        <v>22</v>
      </c>
      <c r="J123" s="65" t="str">
        <f>IF(J12="","",J12)</f>
        <v>28. 10. 2023</v>
      </c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15" customHeight="1">
      <c r="A125" s="34"/>
      <c r="B125" s="35"/>
      <c r="C125" s="28" t="s">
        <v>24</v>
      </c>
      <c r="D125" s="34"/>
      <c r="E125" s="34"/>
      <c r="F125" s="23" t="str">
        <f>E15</f>
        <v xml:space="preserve"> </v>
      </c>
      <c r="G125" s="34"/>
      <c r="H125" s="34"/>
      <c r="I125" s="28" t="s">
        <v>30</v>
      </c>
      <c r="J125" s="32" t="str">
        <f>E21</f>
        <v xml:space="preserve"> </v>
      </c>
      <c r="K125" s="34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15" customHeight="1">
      <c r="A126" s="34"/>
      <c r="B126" s="35"/>
      <c r="C126" s="28" t="s">
        <v>28</v>
      </c>
      <c r="D126" s="34"/>
      <c r="E126" s="34"/>
      <c r="F126" s="23" t="str">
        <f>IF(E18="","",E18)</f>
        <v>Vyplň údaj</v>
      </c>
      <c r="G126" s="34"/>
      <c r="H126" s="34"/>
      <c r="I126" s="28" t="s">
        <v>32</v>
      </c>
      <c r="J126" s="32" t="str">
        <f>E24</f>
        <v xml:space="preserve"> </v>
      </c>
      <c r="K126" s="34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42"/>
      <c r="B128" s="143"/>
      <c r="C128" s="144" t="s">
        <v>118</v>
      </c>
      <c r="D128" s="145" t="s">
        <v>59</v>
      </c>
      <c r="E128" s="145" t="s">
        <v>55</v>
      </c>
      <c r="F128" s="145" t="s">
        <v>56</v>
      </c>
      <c r="G128" s="145" t="s">
        <v>119</v>
      </c>
      <c r="H128" s="145" t="s">
        <v>120</v>
      </c>
      <c r="I128" s="145" t="s">
        <v>121</v>
      </c>
      <c r="J128" s="145" t="s">
        <v>109</v>
      </c>
      <c r="K128" s="146" t="s">
        <v>122</v>
      </c>
      <c r="L128" s="147"/>
      <c r="M128" s="82" t="s">
        <v>1</v>
      </c>
      <c r="N128" s="83" t="s">
        <v>38</v>
      </c>
      <c r="O128" s="83" t="s">
        <v>123</v>
      </c>
      <c r="P128" s="83" t="s">
        <v>124</v>
      </c>
      <c r="Q128" s="83" t="s">
        <v>125</v>
      </c>
      <c r="R128" s="83" t="s">
        <v>126</v>
      </c>
      <c r="S128" s="83" t="s">
        <v>127</v>
      </c>
      <c r="T128" s="84" t="s">
        <v>128</v>
      </c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</row>
    <row r="129" spans="1:63" s="2" customFormat="1" ht="22.8" customHeight="1">
      <c r="A129" s="34"/>
      <c r="B129" s="35"/>
      <c r="C129" s="89" t="s">
        <v>129</v>
      </c>
      <c r="D129" s="34"/>
      <c r="E129" s="34"/>
      <c r="F129" s="34"/>
      <c r="G129" s="34"/>
      <c r="H129" s="34"/>
      <c r="I129" s="34"/>
      <c r="J129" s="148">
        <f>BK129</f>
        <v>0</v>
      </c>
      <c r="K129" s="34"/>
      <c r="L129" s="35"/>
      <c r="M129" s="85"/>
      <c r="N129" s="69"/>
      <c r="O129" s="86"/>
      <c r="P129" s="149">
        <f>P130+P144+P184</f>
        <v>0</v>
      </c>
      <c r="Q129" s="86"/>
      <c r="R129" s="149">
        <f>R130+R144+R184</f>
        <v>0.51018139</v>
      </c>
      <c r="S129" s="86"/>
      <c r="T129" s="150">
        <f>T130+T144+T184</f>
        <v>0.24065575000000003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73</v>
      </c>
      <c r="AU129" s="15" t="s">
        <v>111</v>
      </c>
      <c r="BK129" s="151">
        <f>BK130+BK144+BK184</f>
        <v>0</v>
      </c>
    </row>
    <row r="130" spans="1:63" s="12" customFormat="1" ht="25.9" customHeight="1">
      <c r="A130" s="12"/>
      <c r="B130" s="152"/>
      <c r="C130" s="12"/>
      <c r="D130" s="153" t="s">
        <v>73</v>
      </c>
      <c r="E130" s="154" t="s">
        <v>170</v>
      </c>
      <c r="F130" s="154" t="s">
        <v>171</v>
      </c>
      <c r="G130" s="12"/>
      <c r="H130" s="12"/>
      <c r="I130" s="155"/>
      <c r="J130" s="156">
        <f>BK130</f>
        <v>0</v>
      </c>
      <c r="K130" s="12"/>
      <c r="L130" s="152"/>
      <c r="M130" s="157"/>
      <c r="N130" s="158"/>
      <c r="O130" s="158"/>
      <c r="P130" s="159">
        <f>P131+P134+P138+P142</f>
        <v>0</v>
      </c>
      <c r="Q130" s="158"/>
      <c r="R130" s="159">
        <f>R131+R134+R138+R142</f>
        <v>0.02628191</v>
      </c>
      <c r="S130" s="158"/>
      <c r="T130" s="160">
        <f>T131+T134+T138+T142</f>
        <v>0.23149000000000003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3" t="s">
        <v>79</v>
      </c>
      <c r="AT130" s="161" t="s">
        <v>73</v>
      </c>
      <c r="AU130" s="161" t="s">
        <v>74</v>
      </c>
      <c r="AY130" s="153" t="s">
        <v>133</v>
      </c>
      <c r="BK130" s="162">
        <f>BK131+BK134+BK138+BK142</f>
        <v>0</v>
      </c>
    </row>
    <row r="131" spans="1:63" s="12" customFormat="1" ht="22.8" customHeight="1">
      <c r="A131" s="12"/>
      <c r="B131" s="152"/>
      <c r="C131" s="12"/>
      <c r="D131" s="153" t="s">
        <v>73</v>
      </c>
      <c r="E131" s="163" t="s">
        <v>198</v>
      </c>
      <c r="F131" s="163" t="s">
        <v>269</v>
      </c>
      <c r="G131" s="12"/>
      <c r="H131" s="12"/>
      <c r="I131" s="155"/>
      <c r="J131" s="164">
        <f>BK131</f>
        <v>0</v>
      </c>
      <c r="K131" s="12"/>
      <c r="L131" s="152"/>
      <c r="M131" s="157"/>
      <c r="N131" s="158"/>
      <c r="O131" s="158"/>
      <c r="P131" s="159">
        <f>SUM(P132:P133)</f>
        <v>0</v>
      </c>
      <c r="Q131" s="158"/>
      <c r="R131" s="159">
        <f>SUM(R132:R133)</f>
        <v>0.02542375</v>
      </c>
      <c r="S131" s="158"/>
      <c r="T131" s="16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3" t="s">
        <v>79</v>
      </c>
      <c r="AT131" s="161" t="s">
        <v>73</v>
      </c>
      <c r="AU131" s="161" t="s">
        <v>79</v>
      </c>
      <c r="AY131" s="153" t="s">
        <v>133</v>
      </c>
      <c r="BK131" s="162">
        <f>SUM(BK132:BK133)</f>
        <v>0</v>
      </c>
    </row>
    <row r="132" spans="1:65" s="2" customFormat="1" ht="24.15" customHeight="1">
      <c r="A132" s="34"/>
      <c r="B132" s="165"/>
      <c r="C132" s="166" t="s">
        <v>79</v>
      </c>
      <c r="D132" s="166" t="s">
        <v>136</v>
      </c>
      <c r="E132" s="167" t="s">
        <v>270</v>
      </c>
      <c r="F132" s="168" t="s">
        <v>271</v>
      </c>
      <c r="G132" s="169" t="s">
        <v>176</v>
      </c>
      <c r="H132" s="170">
        <v>11.825</v>
      </c>
      <c r="I132" s="171"/>
      <c r="J132" s="172">
        <f>ROUND(I132*H132,2)</f>
        <v>0</v>
      </c>
      <c r="K132" s="168" t="s">
        <v>140</v>
      </c>
      <c r="L132" s="35"/>
      <c r="M132" s="173" t="s">
        <v>1</v>
      </c>
      <c r="N132" s="174" t="s">
        <v>39</v>
      </c>
      <c r="O132" s="73"/>
      <c r="P132" s="175">
        <f>O132*H132</f>
        <v>0</v>
      </c>
      <c r="Q132" s="175">
        <v>0.00026</v>
      </c>
      <c r="R132" s="175">
        <f>Q132*H132</f>
        <v>0.0030744999999999995</v>
      </c>
      <c r="S132" s="175">
        <v>0</v>
      </c>
      <c r="T132" s="17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77" t="s">
        <v>157</v>
      </c>
      <c r="AT132" s="177" t="s">
        <v>136</v>
      </c>
      <c r="AU132" s="177" t="s">
        <v>84</v>
      </c>
      <c r="AY132" s="15" t="s">
        <v>133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15" t="s">
        <v>79</v>
      </c>
      <c r="BK132" s="178">
        <f>ROUND(I132*H132,2)</f>
        <v>0</v>
      </c>
      <c r="BL132" s="15" t="s">
        <v>157</v>
      </c>
      <c r="BM132" s="177" t="s">
        <v>670</v>
      </c>
    </row>
    <row r="133" spans="1:65" s="2" customFormat="1" ht="24.15" customHeight="1">
      <c r="A133" s="34"/>
      <c r="B133" s="165"/>
      <c r="C133" s="166" t="s">
        <v>84</v>
      </c>
      <c r="D133" s="166" t="s">
        <v>136</v>
      </c>
      <c r="E133" s="167" t="s">
        <v>671</v>
      </c>
      <c r="F133" s="168" t="s">
        <v>672</v>
      </c>
      <c r="G133" s="169" t="s">
        <v>176</v>
      </c>
      <c r="H133" s="170">
        <v>11.825</v>
      </c>
      <c r="I133" s="171"/>
      <c r="J133" s="172">
        <f>ROUND(I133*H133,2)</f>
        <v>0</v>
      </c>
      <c r="K133" s="168" t="s">
        <v>140</v>
      </c>
      <c r="L133" s="35"/>
      <c r="M133" s="173" t="s">
        <v>1</v>
      </c>
      <c r="N133" s="174" t="s">
        <v>39</v>
      </c>
      <c r="O133" s="73"/>
      <c r="P133" s="175">
        <f>O133*H133</f>
        <v>0</v>
      </c>
      <c r="Q133" s="175">
        <v>0.00189</v>
      </c>
      <c r="R133" s="175">
        <f>Q133*H133</f>
        <v>0.022349249999999998</v>
      </c>
      <c r="S133" s="175">
        <v>0</v>
      </c>
      <c r="T133" s="17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7" t="s">
        <v>157</v>
      </c>
      <c r="AT133" s="177" t="s">
        <v>136</v>
      </c>
      <c r="AU133" s="177" t="s">
        <v>84</v>
      </c>
      <c r="AY133" s="15" t="s">
        <v>133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5" t="s">
        <v>79</v>
      </c>
      <c r="BK133" s="178">
        <f>ROUND(I133*H133,2)</f>
        <v>0</v>
      </c>
      <c r="BL133" s="15" t="s">
        <v>157</v>
      </c>
      <c r="BM133" s="177" t="s">
        <v>673</v>
      </c>
    </row>
    <row r="134" spans="1:63" s="12" customFormat="1" ht="22.8" customHeight="1">
      <c r="A134" s="12"/>
      <c r="B134" s="152"/>
      <c r="C134" s="12"/>
      <c r="D134" s="153" t="s">
        <v>73</v>
      </c>
      <c r="E134" s="163" t="s">
        <v>172</v>
      </c>
      <c r="F134" s="163" t="s">
        <v>173</v>
      </c>
      <c r="G134" s="12"/>
      <c r="H134" s="12"/>
      <c r="I134" s="155"/>
      <c r="J134" s="164">
        <f>BK134</f>
        <v>0</v>
      </c>
      <c r="K134" s="12"/>
      <c r="L134" s="152"/>
      <c r="M134" s="157"/>
      <c r="N134" s="158"/>
      <c r="O134" s="158"/>
      <c r="P134" s="159">
        <f>SUM(P135:P137)</f>
        <v>0</v>
      </c>
      <c r="Q134" s="158"/>
      <c r="R134" s="159">
        <f>SUM(R135:R137)</f>
        <v>0.00085816</v>
      </c>
      <c r="S134" s="158"/>
      <c r="T134" s="160">
        <f>SUM(T135:T137)</f>
        <v>0.23149000000000003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3" t="s">
        <v>79</v>
      </c>
      <c r="AT134" s="161" t="s">
        <v>73</v>
      </c>
      <c r="AU134" s="161" t="s">
        <v>79</v>
      </c>
      <c r="AY134" s="153" t="s">
        <v>133</v>
      </c>
      <c r="BK134" s="162">
        <f>SUM(BK135:BK137)</f>
        <v>0</v>
      </c>
    </row>
    <row r="135" spans="1:65" s="2" customFormat="1" ht="33" customHeight="1">
      <c r="A135" s="34"/>
      <c r="B135" s="165"/>
      <c r="C135" s="166" t="s">
        <v>132</v>
      </c>
      <c r="D135" s="166" t="s">
        <v>136</v>
      </c>
      <c r="E135" s="167" t="s">
        <v>285</v>
      </c>
      <c r="F135" s="168" t="s">
        <v>286</v>
      </c>
      <c r="G135" s="169" t="s">
        <v>176</v>
      </c>
      <c r="H135" s="170">
        <v>5.048</v>
      </c>
      <c r="I135" s="171"/>
      <c r="J135" s="172">
        <f>ROUND(I135*H135,2)</f>
        <v>0</v>
      </c>
      <c r="K135" s="168" t="s">
        <v>140</v>
      </c>
      <c r="L135" s="35"/>
      <c r="M135" s="173" t="s">
        <v>1</v>
      </c>
      <c r="N135" s="174" t="s">
        <v>39</v>
      </c>
      <c r="O135" s="73"/>
      <c r="P135" s="175">
        <f>O135*H135</f>
        <v>0</v>
      </c>
      <c r="Q135" s="175">
        <v>0.00013</v>
      </c>
      <c r="R135" s="175">
        <f>Q135*H135</f>
        <v>0.00065624</v>
      </c>
      <c r="S135" s="175">
        <v>0</v>
      </c>
      <c r="T135" s="17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7" t="s">
        <v>157</v>
      </c>
      <c r="AT135" s="177" t="s">
        <v>136</v>
      </c>
      <c r="AU135" s="177" t="s">
        <v>84</v>
      </c>
      <c r="AY135" s="15" t="s">
        <v>133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15" t="s">
        <v>79</v>
      </c>
      <c r="BK135" s="178">
        <f>ROUND(I135*H135,2)</f>
        <v>0</v>
      </c>
      <c r="BL135" s="15" t="s">
        <v>157</v>
      </c>
      <c r="BM135" s="177" t="s">
        <v>674</v>
      </c>
    </row>
    <row r="136" spans="1:65" s="2" customFormat="1" ht="24.15" customHeight="1">
      <c r="A136" s="34"/>
      <c r="B136" s="165"/>
      <c r="C136" s="166" t="s">
        <v>157</v>
      </c>
      <c r="D136" s="166" t="s">
        <v>136</v>
      </c>
      <c r="E136" s="167" t="s">
        <v>174</v>
      </c>
      <c r="F136" s="168" t="s">
        <v>175</v>
      </c>
      <c r="G136" s="169" t="s">
        <v>176</v>
      </c>
      <c r="H136" s="170">
        <v>5.048</v>
      </c>
      <c r="I136" s="171"/>
      <c r="J136" s="172">
        <f>ROUND(I136*H136,2)</f>
        <v>0</v>
      </c>
      <c r="K136" s="168" t="s">
        <v>140</v>
      </c>
      <c r="L136" s="35"/>
      <c r="M136" s="173" t="s">
        <v>1</v>
      </c>
      <c r="N136" s="174" t="s">
        <v>39</v>
      </c>
      <c r="O136" s="73"/>
      <c r="P136" s="175">
        <f>O136*H136</f>
        <v>0</v>
      </c>
      <c r="Q136" s="175">
        <v>4E-05</v>
      </c>
      <c r="R136" s="175">
        <f>Q136*H136</f>
        <v>0.00020192000000000002</v>
      </c>
      <c r="S136" s="175">
        <v>0</v>
      </c>
      <c r="T136" s="17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7" t="s">
        <v>157</v>
      </c>
      <c r="AT136" s="177" t="s">
        <v>136</v>
      </c>
      <c r="AU136" s="177" t="s">
        <v>84</v>
      </c>
      <c r="AY136" s="15" t="s">
        <v>133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15" t="s">
        <v>79</v>
      </c>
      <c r="BK136" s="178">
        <f>ROUND(I136*H136,2)</f>
        <v>0</v>
      </c>
      <c r="BL136" s="15" t="s">
        <v>157</v>
      </c>
      <c r="BM136" s="177" t="s">
        <v>675</v>
      </c>
    </row>
    <row r="137" spans="1:65" s="2" customFormat="1" ht="24.15" customHeight="1">
      <c r="A137" s="34"/>
      <c r="B137" s="165"/>
      <c r="C137" s="166" t="s">
        <v>148</v>
      </c>
      <c r="D137" s="166" t="s">
        <v>136</v>
      </c>
      <c r="E137" s="167" t="s">
        <v>453</v>
      </c>
      <c r="F137" s="168" t="s">
        <v>454</v>
      </c>
      <c r="G137" s="169" t="s">
        <v>176</v>
      </c>
      <c r="H137" s="170">
        <v>6.614</v>
      </c>
      <c r="I137" s="171"/>
      <c r="J137" s="172">
        <f>ROUND(I137*H137,2)</f>
        <v>0</v>
      </c>
      <c r="K137" s="168" t="s">
        <v>140</v>
      </c>
      <c r="L137" s="35"/>
      <c r="M137" s="173" t="s">
        <v>1</v>
      </c>
      <c r="N137" s="174" t="s">
        <v>39</v>
      </c>
      <c r="O137" s="73"/>
      <c r="P137" s="175">
        <f>O137*H137</f>
        <v>0</v>
      </c>
      <c r="Q137" s="175">
        <v>0</v>
      </c>
      <c r="R137" s="175">
        <f>Q137*H137</f>
        <v>0</v>
      </c>
      <c r="S137" s="175">
        <v>0.035</v>
      </c>
      <c r="T137" s="176">
        <f>S137*H137</f>
        <v>0.23149000000000003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7" t="s">
        <v>157</v>
      </c>
      <c r="AT137" s="177" t="s">
        <v>136</v>
      </c>
      <c r="AU137" s="177" t="s">
        <v>84</v>
      </c>
      <c r="AY137" s="15" t="s">
        <v>133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5" t="s">
        <v>79</v>
      </c>
      <c r="BK137" s="178">
        <f>ROUND(I137*H137,2)</f>
        <v>0</v>
      </c>
      <c r="BL137" s="15" t="s">
        <v>157</v>
      </c>
      <c r="BM137" s="177" t="s">
        <v>676</v>
      </c>
    </row>
    <row r="138" spans="1:63" s="12" customFormat="1" ht="22.8" customHeight="1">
      <c r="A138" s="12"/>
      <c r="B138" s="152"/>
      <c r="C138" s="12"/>
      <c r="D138" s="153" t="s">
        <v>73</v>
      </c>
      <c r="E138" s="163" t="s">
        <v>295</v>
      </c>
      <c r="F138" s="163" t="s">
        <v>296</v>
      </c>
      <c r="G138" s="12"/>
      <c r="H138" s="12"/>
      <c r="I138" s="155"/>
      <c r="J138" s="164">
        <f>BK138</f>
        <v>0</v>
      </c>
      <c r="K138" s="12"/>
      <c r="L138" s="152"/>
      <c r="M138" s="157"/>
      <c r="N138" s="158"/>
      <c r="O138" s="158"/>
      <c r="P138" s="159">
        <f>SUM(P139:P141)</f>
        <v>0</v>
      </c>
      <c r="Q138" s="158"/>
      <c r="R138" s="159">
        <f>SUM(R139:R141)</f>
        <v>0</v>
      </c>
      <c r="S138" s="158"/>
      <c r="T138" s="160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3" t="s">
        <v>79</v>
      </c>
      <c r="AT138" s="161" t="s">
        <v>73</v>
      </c>
      <c r="AU138" s="161" t="s">
        <v>79</v>
      </c>
      <c r="AY138" s="153" t="s">
        <v>133</v>
      </c>
      <c r="BK138" s="162">
        <f>SUM(BK139:BK141)</f>
        <v>0</v>
      </c>
    </row>
    <row r="139" spans="1:65" s="2" customFormat="1" ht="24.15" customHeight="1">
      <c r="A139" s="34"/>
      <c r="B139" s="165"/>
      <c r="C139" s="166" t="s">
        <v>198</v>
      </c>
      <c r="D139" s="166" t="s">
        <v>136</v>
      </c>
      <c r="E139" s="167" t="s">
        <v>297</v>
      </c>
      <c r="F139" s="168" t="s">
        <v>298</v>
      </c>
      <c r="G139" s="169" t="s">
        <v>264</v>
      </c>
      <c r="H139" s="170">
        <v>0.241</v>
      </c>
      <c r="I139" s="171"/>
      <c r="J139" s="172">
        <f>ROUND(I139*H139,2)</f>
        <v>0</v>
      </c>
      <c r="K139" s="168" t="s">
        <v>140</v>
      </c>
      <c r="L139" s="35"/>
      <c r="M139" s="173" t="s">
        <v>1</v>
      </c>
      <c r="N139" s="174" t="s">
        <v>39</v>
      </c>
      <c r="O139" s="73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7" t="s">
        <v>157</v>
      </c>
      <c r="AT139" s="177" t="s">
        <v>136</v>
      </c>
      <c r="AU139" s="177" t="s">
        <v>84</v>
      </c>
      <c r="AY139" s="15" t="s">
        <v>133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15" t="s">
        <v>79</v>
      </c>
      <c r="BK139" s="178">
        <f>ROUND(I139*H139,2)</f>
        <v>0</v>
      </c>
      <c r="BL139" s="15" t="s">
        <v>157</v>
      </c>
      <c r="BM139" s="177" t="s">
        <v>677</v>
      </c>
    </row>
    <row r="140" spans="1:65" s="2" customFormat="1" ht="33" customHeight="1">
      <c r="A140" s="34"/>
      <c r="B140" s="165"/>
      <c r="C140" s="166" t="s">
        <v>204</v>
      </c>
      <c r="D140" s="166" t="s">
        <v>136</v>
      </c>
      <c r="E140" s="167" t="s">
        <v>300</v>
      </c>
      <c r="F140" s="168" t="s">
        <v>301</v>
      </c>
      <c r="G140" s="169" t="s">
        <v>264</v>
      </c>
      <c r="H140" s="170">
        <v>0.241</v>
      </c>
      <c r="I140" s="171"/>
      <c r="J140" s="172">
        <f>ROUND(I140*H140,2)</f>
        <v>0</v>
      </c>
      <c r="K140" s="168" t="s">
        <v>140</v>
      </c>
      <c r="L140" s="35"/>
      <c r="M140" s="173" t="s">
        <v>1</v>
      </c>
      <c r="N140" s="174" t="s">
        <v>39</v>
      </c>
      <c r="O140" s="73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7" t="s">
        <v>157</v>
      </c>
      <c r="AT140" s="177" t="s">
        <v>136</v>
      </c>
      <c r="AU140" s="177" t="s">
        <v>84</v>
      </c>
      <c r="AY140" s="15" t="s">
        <v>133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5" t="s">
        <v>79</v>
      </c>
      <c r="BK140" s="178">
        <f>ROUND(I140*H140,2)</f>
        <v>0</v>
      </c>
      <c r="BL140" s="15" t="s">
        <v>157</v>
      </c>
      <c r="BM140" s="177" t="s">
        <v>678</v>
      </c>
    </row>
    <row r="141" spans="1:65" s="2" customFormat="1" ht="33" customHeight="1">
      <c r="A141" s="34"/>
      <c r="B141" s="165"/>
      <c r="C141" s="166" t="s">
        <v>208</v>
      </c>
      <c r="D141" s="166" t="s">
        <v>136</v>
      </c>
      <c r="E141" s="167" t="s">
        <v>679</v>
      </c>
      <c r="F141" s="168" t="s">
        <v>680</v>
      </c>
      <c r="G141" s="169" t="s">
        <v>264</v>
      </c>
      <c r="H141" s="170">
        <v>0.241</v>
      </c>
      <c r="I141" s="171"/>
      <c r="J141" s="172">
        <f>ROUND(I141*H141,2)</f>
        <v>0</v>
      </c>
      <c r="K141" s="168" t="s">
        <v>140</v>
      </c>
      <c r="L141" s="35"/>
      <c r="M141" s="173" t="s">
        <v>1</v>
      </c>
      <c r="N141" s="174" t="s">
        <v>39</v>
      </c>
      <c r="O141" s="73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7" t="s">
        <v>157</v>
      </c>
      <c r="AT141" s="177" t="s">
        <v>136</v>
      </c>
      <c r="AU141" s="177" t="s">
        <v>84</v>
      </c>
      <c r="AY141" s="15" t="s">
        <v>133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15" t="s">
        <v>79</v>
      </c>
      <c r="BK141" s="178">
        <f>ROUND(I141*H141,2)</f>
        <v>0</v>
      </c>
      <c r="BL141" s="15" t="s">
        <v>157</v>
      </c>
      <c r="BM141" s="177" t="s">
        <v>681</v>
      </c>
    </row>
    <row r="142" spans="1:63" s="12" customFormat="1" ht="22.8" customHeight="1">
      <c r="A142" s="12"/>
      <c r="B142" s="152"/>
      <c r="C142" s="12"/>
      <c r="D142" s="153" t="s">
        <v>73</v>
      </c>
      <c r="E142" s="163" t="s">
        <v>309</v>
      </c>
      <c r="F142" s="163" t="s">
        <v>310</v>
      </c>
      <c r="G142" s="12"/>
      <c r="H142" s="12"/>
      <c r="I142" s="155"/>
      <c r="J142" s="164">
        <f>BK142</f>
        <v>0</v>
      </c>
      <c r="K142" s="12"/>
      <c r="L142" s="152"/>
      <c r="M142" s="157"/>
      <c r="N142" s="158"/>
      <c r="O142" s="158"/>
      <c r="P142" s="159">
        <f>P143</f>
        <v>0</v>
      </c>
      <c r="Q142" s="158"/>
      <c r="R142" s="159">
        <f>R143</f>
        <v>0</v>
      </c>
      <c r="S142" s="158"/>
      <c r="T142" s="160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3" t="s">
        <v>79</v>
      </c>
      <c r="AT142" s="161" t="s">
        <v>73</v>
      </c>
      <c r="AU142" s="161" t="s">
        <v>79</v>
      </c>
      <c r="AY142" s="153" t="s">
        <v>133</v>
      </c>
      <c r="BK142" s="162">
        <f>BK143</f>
        <v>0</v>
      </c>
    </row>
    <row r="143" spans="1:65" s="2" customFormat="1" ht="16.5" customHeight="1">
      <c r="A143" s="34"/>
      <c r="B143" s="165"/>
      <c r="C143" s="166" t="s">
        <v>172</v>
      </c>
      <c r="D143" s="166" t="s">
        <v>136</v>
      </c>
      <c r="E143" s="167" t="s">
        <v>311</v>
      </c>
      <c r="F143" s="168" t="s">
        <v>312</v>
      </c>
      <c r="G143" s="169" t="s">
        <v>264</v>
      </c>
      <c r="H143" s="170">
        <v>0.026</v>
      </c>
      <c r="I143" s="171"/>
      <c r="J143" s="172">
        <f>ROUND(I143*H143,2)</f>
        <v>0</v>
      </c>
      <c r="K143" s="168" t="s">
        <v>140</v>
      </c>
      <c r="L143" s="35"/>
      <c r="M143" s="173" t="s">
        <v>1</v>
      </c>
      <c r="N143" s="174" t="s">
        <v>39</v>
      </c>
      <c r="O143" s="73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7" t="s">
        <v>157</v>
      </c>
      <c r="AT143" s="177" t="s">
        <v>136</v>
      </c>
      <c r="AU143" s="177" t="s">
        <v>84</v>
      </c>
      <c r="AY143" s="15" t="s">
        <v>133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15" t="s">
        <v>79</v>
      </c>
      <c r="BK143" s="178">
        <f>ROUND(I143*H143,2)</f>
        <v>0</v>
      </c>
      <c r="BL143" s="15" t="s">
        <v>157</v>
      </c>
      <c r="BM143" s="177" t="s">
        <v>682</v>
      </c>
    </row>
    <row r="144" spans="1:63" s="12" customFormat="1" ht="25.9" customHeight="1">
      <c r="A144" s="12"/>
      <c r="B144" s="152"/>
      <c r="C144" s="12"/>
      <c r="D144" s="153" t="s">
        <v>73</v>
      </c>
      <c r="E144" s="154" t="s">
        <v>178</v>
      </c>
      <c r="F144" s="154" t="s">
        <v>179</v>
      </c>
      <c r="G144" s="12"/>
      <c r="H144" s="12"/>
      <c r="I144" s="155"/>
      <c r="J144" s="156">
        <f>BK144</f>
        <v>0</v>
      </c>
      <c r="K144" s="12"/>
      <c r="L144" s="152"/>
      <c r="M144" s="157"/>
      <c r="N144" s="158"/>
      <c r="O144" s="158"/>
      <c r="P144" s="159">
        <f>P145+P153+P160+P170+P175</f>
        <v>0</v>
      </c>
      <c r="Q144" s="158"/>
      <c r="R144" s="159">
        <f>R145+R153+R160+R170+R175</f>
        <v>0.48389947999999994</v>
      </c>
      <c r="S144" s="158"/>
      <c r="T144" s="160">
        <f>T145+T153+T160+T170+T175</f>
        <v>0.00916575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3" t="s">
        <v>84</v>
      </c>
      <c r="AT144" s="161" t="s">
        <v>73</v>
      </c>
      <c r="AU144" s="161" t="s">
        <v>74</v>
      </c>
      <c r="AY144" s="153" t="s">
        <v>133</v>
      </c>
      <c r="BK144" s="162">
        <f>BK145+BK153+BK160+BK170+BK175</f>
        <v>0</v>
      </c>
    </row>
    <row r="145" spans="1:63" s="12" customFormat="1" ht="22.8" customHeight="1">
      <c r="A145" s="12"/>
      <c r="B145" s="152"/>
      <c r="C145" s="12"/>
      <c r="D145" s="153" t="s">
        <v>73</v>
      </c>
      <c r="E145" s="163" t="s">
        <v>180</v>
      </c>
      <c r="F145" s="163" t="s">
        <v>181</v>
      </c>
      <c r="G145" s="12"/>
      <c r="H145" s="12"/>
      <c r="I145" s="155"/>
      <c r="J145" s="164">
        <f>BK145</f>
        <v>0</v>
      </c>
      <c r="K145" s="12"/>
      <c r="L145" s="152"/>
      <c r="M145" s="157"/>
      <c r="N145" s="158"/>
      <c r="O145" s="158"/>
      <c r="P145" s="159">
        <f>SUM(P146:P152)</f>
        <v>0</v>
      </c>
      <c r="Q145" s="158"/>
      <c r="R145" s="159">
        <f>SUM(R146:R152)</f>
        <v>0.1399648</v>
      </c>
      <c r="S145" s="158"/>
      <c r="T145" s="160">
        <f>SUM(T146:T152)</f>
        <v>0.0055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3" t="s">
        <v>84</v>
      </c>
      <c r="AT145" s="161" t="s">
        <v>73</v>
      </c>
      <c r="AU145" s="161" t="s">
        <v>79</v>
      </c>
      <c r="AY145" s="153" t="s">
        <v>133</v>
      </c>
      <c r="BK145" s="162">
        <f>SUM(BK146:BK152)</f>
        <v>0</v>
      </c>
    </row>
    <row r="146" spans="1:65" s="2" customFormat="1" ht="24.15" customHeight="1">
      <c r="A146" s="34"/>
      <c r="B146" s="165"/>
      <c r="C146" s="166" t="s">
        <v>217</v>
      </c>
      <c r="D146" s="166" t="s">
        <v>136</v>
      </c>
      <c r="E146" s="167" t="s">
        <v>683</v>
      </c>
      <c r="F146" s="168" t="s">
        <v>684</v>
      </c>
      <c r="G146" s="169" t="s">
        <v>176</v>
      </c>
      <c r="H146" s="170">
        <v>4.48</v>
      </c>
      <c r="I146" s="171"/>
      <c r="J146" s="172">
        <f>ROUND(I146*H146,2)</f>
        <v>0</v>
      </c>
      <c r="K146" s="168" t="s">
        <v>140</v>
      </c>
      <c r="L146" s="35"/>
      <c r="M146" s="173" t="s">
        <v>1</v>
      </c>
      <c r="N146" s="174" t="s">
        <v>39</v>
      </c>
      <c r="O146" s="73"/>
      <c r="P146" s="175">
        <f>O146*H146</f>
        <v>0</v>
      </c>
      <c r="Q146" s="175">
        <v>0.02476</v>
      </c>
      <c r="R146" s="175">
        <f>Q146*H146</f>
        <v>0.11092480000000002</v>
      </c>
      <c r="S146" s="175">
        <v>0</v>
      </c>
      <c r="T146" s="17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7" t="s">
        <v>185</v>
      </c>
      <c r="AT146" s="177" t="s">
        <v>136</v>
      </c>
      <c r="AU146" s="177" t="s">
        <v>84</v>
      </c>
      <c r="AY146" s="15" t="s">
        <v>133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15" t="s">
        <v>79</v>
      </c>
      <c r="BK146" s="178">
        <f>ROUND(I146*H146,2)</f>
        <v>0</v>
      </c>
      <c r="BL146" s="15" t="s">
        <v>185</v>
      </c>
      <c r="BM146" s="177" t="s">
        <v>685</v>
      </c>
    </row>
    <row r="147" spans="1:65" s="2" customFormat="1" ht="24.15" customHeight="1">
      <c r="A147" s="34"/>
      <c r="B147" s="165"/>
      <c r="C147" s="166" t="s">
        <v>221</v>
      </c>
      <c r="D147" s="166" t="s">
        <v>136</v>
      </c>
      <c r="E147" s="167" t="s">
        <v>182</v>
      </c>
      <c r="F147" s="168" t="s">
        <v>183</v>
      </c>
      <c r="G147" s="169" t="s">
        <v>184</v>
      </c>
      <c r="H147" s="170">
        <v>1</v>
      </c>
      <c r="I147" s="171"/>
      <c r="J147" s="172">
        <f>ROUND(I147*H147,2)</f>
        <v>0</v>
      </c>
      <c r="K147" s="168" t="s">
        <v>140</v>
      </c>
      <c r="L147" s="35"/>
      <c r="M147" s="173" t="s">
        <v>1</v>
      </c>
      <c r="N147" s="174" t="s">
        <v>39</v>
      </c>
      <c r="O147" s="73"/>
      <c r="P147" s="175">
        <f>O147*H147</f>
        <v>0</v>
      </c>
      <c r="Q147" s="175">
        <v>0.00105</v>
      </c>
      <c r="R147" s="175">
        <f>Q147*H147</f>
        <v>0.00105</v>
      </c>
      <c r="S147" s="175">
        <v>0.0055</v>
      </c>
      <c r="T147" s="176">
        <f>S147*H147</f>
        <v>0.0055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7" t="s">
        <v>185</v>
      </c>
      <c r="AT147" s="177" t="s">
        <v>136</v>
      </c>
      <c r="AU147" s="177" t="s">
        <v>84</v>
      </c>
      <c r="AY147" s="15" t="s">
        <v>133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15" t="s">
        <v>79</v>
      </c>
      <c r="BK147" s="178">
        <f>ROUND(I147*H147,2)</f>
        <v>0</v>
      </c>
      <c r="BL147" s="15" t="s">
        <v>185</v>
      </c>
      <c r="BM147" s="177" t="s">
        <v>686</v>
      </c>
    </row>
    <row r="148" spans="1:65" s="2" customFormat="1" ht="24.15" customHeight="1">
      <c r="A148" s="34"/>
      <c r="B148" s="165"/>
      <c r="C148" s="166" t="s">
        <v>225</v>
      </c>
      <c r="D148" s="166" t="s">
        <v>136</v>
      </c>
      <c r="E148" s="167" t="s">
        <v>321</v>
      </c>
      <c r="F148" s="168" t="s">
        <v>322</v>
      </c>
      <c r="G148" s="169" t="s">
        <v>184</v>
      </c>
      <c r="H148" s="170">
        <v>1</v>
      </c>
      <c r="I148" s="171"/>
      <c r="J148" s="172">
        <f>ROUND(I148*H148,2)</f>
        <v>0</v>
      </c>
      <c r="K148" s="168" t="s">
        <v>140</v>
      </c>
      <c r="L148" s="35"/>
      <c r="M148" s="173" t="s">
        <v>1</v>
      </c>
      <c r="N148" s="174" t="s">
        <v>39</v>
      </c>
      <c r="O148" s="73"/>
      <c r="P148" s="175">
        <f>O148*H148</f>
        <v>0</v>
      </c>
      <c r="Q148" s="175">
        <v>3E-05</v>
      </c>
      <c r="R148" s="175">
        <f>Q148*H148</f>
        <v>3E-05</v>
      </c>
      <c r="S148" s="175">
        <v>0</v>
      </c>
      <c r="T148" s="17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7" t="s">
        <v>185</v>
      </c>
      <c r="AT148" s="177" t="s">
        <v>136</v>
      </c>
      <c r="AU148" s="177" t="s">
        <v>84</v>
      </c>
      <c r="AY148" s="15" t="s">
        <v>133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15" t="s">
        <v>79</v>
      </c>
      <c r="BK148" s="178">
        <f>ROUND(I148*H148,2)</f>
        <v>0</v>
      </c>
      <c r="BL148" s="15" t="s">
        <v>185</v>
      </c>
      <c r="BM148" s="177" t="s">
        <v>687</v>
      </c>
    </row>
    <row r="149" spans="1:65" s="2" customFormat="1" ht="24.15" customHeight="1">
      <c r="A149" s="34"/>
      <c r="B149" s="165"/>
      <c r="C149" s="185" t="s">
        <v>231</v>
      </c>
      <c r="D149" s="185" t="s">
        <v>130</v>
      </c>
      <c r="E149" s="186" t="s">
        <v>324</v>
      </c>
      <c r="F149" s="187" t="s">
        <v>325</v>
      </c>
      <c r="G149" s="188" t="s">
        <v>184</v>
      </c>
      <c r="H149" s="189">
        <v>1</v>
      </c>
      <c r="I149" s="190"/>
      <c r="J149" s="191">
        <f>ROUND(I149*H149,2)</f>
        <v>0</v>
      </c>
      <c r="K149" s="187" t="s">
        <v>140</v>
      </c>
      <c r="L149" s="192"/>
      <c r="M149" s="193" t="s">
        <v>1</v>
      </c>
      <c r="N149" s="194" t="s">
        <v>39</v>
      </c>
      <c r="O149" s="73"/>
      <c r="P149" s="175">
        <f>O149*H149</f>
        <v>0</v>
      </c>
      <c r="Q149" s="175">
        <v>0.0014</v>
      </c>
      <c r="R149" s="175">
        <f>Q149*H149</f>
        <v>0.0014</v>
      </c>
      <c r="S149" s="175">
        <v>0</v>
      </c>
      <c r="T149" s="17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7" t="s">
        <v>215</v>
      </c>
      <c r="AT149" s="177" t="s">
        <v>130</v>
      </c>
      <c r="AU149" s="177" t="s">
        <v>84</v>
      </c>
      <c r="AY149" s="15" t="s">
        <v>133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5" t="s">
        <v>79</v>
      </c>
      <c r="BK149" s="178">
        <f>ROUND(I149*H149,2)</f>
        <v>0</v>
      </c>
      <c r="BL149" s="15" t="s">
        <v>185</v>
      </c>
      <c r="BM149" s="177" t="s">
        <v>688</v>
      </c>
    </row>
    <row r="150" spans="1:65" s="2" customFormat="1" ht="21.75" customHeight="1">
      <c r="A150" s="34"/>
      <c r="B150" s="165"/>
      <c r="C150" s="166" t="s">
        <v>235</v>
      </c>
      <c r="D150" s="166" t="s">
        <v>136</v>
      </c>
      <c r="E150" s="167" t="s">
        <v>689</v>
      </c>
      <c r="F150" s="168" t="s">
        <v>690</v>
      </c>
      <c r="G150" s="169" t="s">
        <v>184</v>
      </c>
      <c r="H150" s="170">
        <v>1</v>
      </c>
      <c r="I150" s="171"/>
      <c r="J150" s="172">
        <f>ROUND(I150*H150,2)</f>
        <v>0</v>
      </c>
      <c r="K150" s="168" t="s">
        <v>140</v>
      </c>
      <c r="L150" s="35"/>
      <c r="M150" s="173" t="s">
        <v>1</v>
      </c>
      <c r="N150" s="174" t="s">
        <v>39</v>
      </c>
      <c r="O150" s="73"/>
      <c r="P150" s="175">
        <f>O150*H150</f>
        <v>0</v>
      </c>
      <c r="Q150" s="175">
        <v>0.00022</v>
      </c>
      <c r="R150" s="175">
        <f>Q150*H150</f>
        <v>0.00022</v>
      </c>
      <c r="S150" s="175">
        <v>0</v>
      </c>
      <c r="T150" s="17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7" t="s">
        <v>185</v>
      </c>
      <c r="AT150" s="177" t="s">
        <v>136</v>
      </c>
      <c r="AU150" s="177" t="s">
        <v>84</v>
      </c>
      <c r="AY150" s="15" t="s">
        <v>133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15" t="s">
        <v>79</v>
      </c>
      <c r="BK150" s="178">
        <f>ROUND(I150*H150,2)</f>
        <v>0</v>
      </c>
      <c r="BL150" s="15" t="s">
        <v>185</v>
      </c>
      <c r="BM150" s="177" t="s">
        <v>691</v>
      </c>
    </row>
    <row r="151" spans="1:65" s="2" customFormat="1" ht="33" customHeight="1">
      <c r="A151" s="34"/>
      <c r="B151" s="165"/>
      <c r="C151" s="185" t="s">
        <v>8</v>
      </c>
      <c r="D151" s="185" t="s">
        <v>130</v>
      </c>
      <c r="E151" s="186" t="s">
        <v>692</v>
      </c>
      <c r="F151" s="187" t="s">
        <v>693</v>
      </c>
      <c r="G151" s="188" t="s">
        <v>184</v>
      </c>
      <c r="H151" s="189">
        <v>1</v>
      </c>
      <c r="I151" s="190"/>
      <c r="J151" s="191">
        <f>ROUND(I151*H151,2)</f>
        <v>0</v>
      </c>
      <c r="K151" s="187" t="s">
        <v>140</v>
      </c>
      <c r="L151" s="192"/>
      <c r="M151" s="193" t="s">
        <v>1</v>
      </c>
      <c r="N151" s="194" t="s">
        <v>39</v>
      </c>
      <c r="O151" s="73"/>
      <c r="P151" s="175">
        <f>O151*H151</f>
        <v>0</v>
      </c>
      <c r="Q151" s="175">
        <v>0.01272</v>
      </c>
      <c r="R151" s="175">
        <f>Q151*H151</f>
        <v>0.01272</v>
      </c>
      <c r="S151" s="175">
        <v>0</v>
      </c>
      <c r="T151" s="17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7" t="s">
        <v>215</v>
      </c>
      <c r="AT151" s="177" t="s">
        <v>130</v>
      </c>
      <c r="AU151" s="177" t="s">
        <v>84</v>
      </c>
      <c r="AY151" s="15" t="s">
        <v>133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5" t="s">
        <v>79</v>
      </c>
      <c r="BK151" s="178">
        <f>ROUND(I151*H151,2)</f>
        <v>0</v>
      </c>
      <c r="BL151" s="15" t="s">
        <v>185</v>
      </c>
      <c r="BM151" s="177" t="s">
        <v>694</v>
      </c>
    </row>
    <row r="152" spans="1:65" s="2" customFormat="1" ht="24.15" customHeight="1">
      <c r="A152" s="34"/>
      <c r="B152" s="165"/>
      <c r="C152" s="166" t="s">
        <v>185</v>
      </c>
      <c r="D152" s="166" t="s">
        <v>136</v>
      </c>
      <c r="E152" s="167" t="s">
        <v>695</v>
      </c>
      <c r="F152" s="168" t="s">
        <v>696</v>
      </c>
      <c r="G152" s="169" t="s">
        <v>184</v>
      </c>
      <c r="H152" s="170">
        <v>1</v>
      </c>
      <c r="I152" s="171"/>
      <c r="J152" s="172">
        <f>ROUND(I152*H152,2)</f>
        <v>0</v>
      </c>
      <c r="K152" s="168" t="s">
        <v>140</v>
      </c>
      <c r="L152" s="35"/>
      <c r="M152" s="173" t="s">
        <v>1</v>
      </c>
      <c r="N152" s="174" t="s">
        <v>39</v>
      </c>
      <c r="O152" s="73"/>
      <c r="P152" s="175">
        <f>O152*H152</f>
        <v>0</v>
      </c>
      <c r="Q152" s="175">
        <v>0.01362</v>
      </c>
      <c r="R152" s="175">
        <f>Q152*H152</f>
        <v>0.01362</v>
      </c>
      <c r="S152" s="175">
        <v>0</v>
      </c>
      <c r="T152" s="17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7" t="s">
        <v>185</v>
      </c>
      <c r="AT152" s="177" t="s">
        <v>136</v>
      </c>
      <c r="AU152" s="177" t="s">
        <v>84</v>
      </c>
      <c r="AY152" s="15" t="s">
        <v>133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15" t="s">
        <v>79</v>
      </c>
      <c r="BK152" s="178">
        <f>ROUND(I152*H152,2)</f>
        <v>0</v>
      </c>
      <c r="BL152" s="15" t="s">
        <v>185</v>
      </c>
      <c r="BM152" s="177" t="s">
        <v>697</v>
      </c>
    </row>
    <row r="153" spans="1:63" s="12" customFormat="1" ht="22.8" customHeight="1">
      <c r="A153" s="12"/>
      <c r="B153" s="152"/>
      <c r="C153" s="12"/>
      <c r="D153" s="153" t="s">
        <v>73</v>
      </c>
      <c r="E153" s="163" t="s">
        <v>327</v>
      </c>
      <c r="F153" s="163" t="s">
        <v>328</v>
      </c>
      <c r="G153" s="12"/>
      <c r="H153" s="12"/>
      <c r="I153" s="155"/>
      <c r="J153" s="164">
        <f>BK153</f>
        <v>0</v>
      </c>
      <c r="K153" s="12"/>
      <c r="L153" s="152"/>
      <c r="M153" s="157"/>
      <c r="N153" s="158"/>
      <c r="O153" s="158"/>
      <c r="P153" s="159">
        <f>SUM(P154:P159)</f>
        <v>0</v>
      </c>
      <c r="Q153" s="158"/>
      <c r="R153" s="159">
        <f>SUM(R154:R159)</f>
        <v>0.019200000000000002</v>
      </c>
      <c r="S153" s="158"/>
      <c r="T153" s="160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3" t="s">
        <v>84</v>
      </c>
      <c r="AT153" s="161" t="s">
        <v>73</v>
      </c>
      <c r="AU153" s="161" t="s">
        <v>79</v>
      </c>
      <c r="AY153" s="153" t="s">
        <v>133</v>
      </c>
      <c r="BK153" s="162">
        <f>SUM(BK154:BK159)</f>
        <v>0</v>
      </c>
    </row>
    <row r="154" spans="1:65" s="2" customFormat="1" ht="24.15" customHeight="1">
      <c r="A154" s="34"/>
      <c r="B154" s="165"/>
      <c r="C154" s="166" t="s">
        <v>246</v>
      </c>
      <c r="D154" s="166" t="s">
        <v>136</v>
      </c>
      <c r="E154" s="167" t="s">
        <v>698</v>
      </c>
      <c r="F154" s="168" t="s">
        <v>699</v>
      </c>
      <c r="G154" s="169" t="s">
        <v>184</v>
      </c>
      <c r="H154" s="170">
        <v>1</v>
      </c>
      <c r="I154" s="171"/>
      <c r="J154" s="172">
        <f>ROUND(I154*H154,2)</f>
        <v>0</v>
      </c>
      <c r="K154" s="168" t="s">
        <v>140</v>
      </c>
      <c r="L154" s="35"/>
      <c r="M154" s="173" t="s">
        <v>1</v>
      </c>
      <c r="N154" s="174" t="s">
        <v>39</v>
      </c>
      <c r="O154" s="73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7" t="s">
        <v>185</v>
      </c>
      <c r="AT154" s="177" t="s">
        <v>136</v>
      </c>
      <c r="AU154" s="177" t="s">
        <v>84</v>
      </c>
      <c r="AY154" s="15" t="s">
        <v>133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5" t="s">
        <v>79</v>
      </c>
      <c r="BK154" s="178">
        <f>ROUND(I154*H154,2)</f>
        <v>0</v>
      </c>
      <c r="BL154" s="15" t="s">
        <v>185</v>
      </c>
      <c r="BM154" s="177" t="s">
        <v>700</v>
      </c>
    </row>
    <row r="155" spans="1:65" s="2" customFormat="1" ht="16.5" customHeight="1">
      <c r="A155" s="34"/>
      <c r="B155" s="165"/>
      <c r="C155" s="166" t="s">
        <v>314</v>
      </c>
      <c r="D155" s="166" t="s">
        <v>136</v>
      </c>
      <c r="E155" s="167" t="s">
        <v>350</v>
      </c>
      <c r="F155" s="168" t="s">
        <v>351</v>
      </c>
      <c r="G155" s="169" t="s">
        <v>184</v>
      </c>
      <c r="H155" s="170">
        <v>1</v>
      </c>
      <c r="I155" s="171"/>
      <c r="J155" s="172">
        <f>ROUND(I155*H155,2)</f>
        <v>0</v>
      </c>
      <c r="K155" s="168" t="s">
        <v>140</v>
      </c>
      <c r="L155" s="35"/>
      <c r="M155" s="173" t="s">
        <v>1</v>
      </c>
      <c r="N155" s="174" t="s">
        <v>39</v>
      </c>
      <c r="O155" s="73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7" t="s">
        <v>185</v>
      </c>
      <c r="AT155" s="177" t="s">
        <v>136</v>
      </c>
      <c r="AU155" s="177" t="s">
        <v>84</v>
      </c>
      <c r="AY155" s="15" t="s">
        <v>133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15" t="s">
        <v>79</v>
      </c>
      <c r="BK155" s="178">
        <f>ROUND(I155*H155,2)</f>
        <v>0</v>
      </c>
      <c r="BL155" s="15" t="s">
        <v>185</v>
      </c>
      <c r="BM155" s="177" t="s">
        <v>701</v>
      </c>
    </row>
    <row r="156" spans="1:65" s="2" customFormat="1" ht="21.75" customHeight="1">
      <c r="A156" s="34"/>
      <c r="B156" s="165"/>
      <c r="C156" s="166" t="s">
        <v>316</v>
      </c>
      <c r="D156" s="166" t="s">
        <v>136</v>
      </c>
      <c r="E156" s="167" t="s">
        <v>354</v>
      </c>
      <c r="F156" s="168" t="s">
        <v>355</v>
      </c>
      <c r="G156" s="169" t="s">
        <v>184</v>
      </c>
      <c r="H156" s="170">
        <v>1</v>
      </c>
      <c r="I156" s="171"/>
      <c r="J156" s="172">
        <f>ROUND(I156*H156,2)</f>
        <v>0</v>
      </c>
      <c r="K156" s="168" t="s">
        <v>140</v>
      </c>
      <c r="L156" s="35"/>
      <c r="M156" s="173" t="s">
        <v>1</v>
      </c>
      <c r="N156" s="174" t="s">
        <v>39</v>
      </c>
      <c r="O156" s="73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7" t="s">
        <v>185</v>
      </c>
      <c r="AT156" s="177" t="s">
        <v>136</v>
      </c>
      <c r="AU156" s="177" t="s">
        <v>84</v>
      </c>
      <c r="AY156" s="15" t="s">
        <v>133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15" t="s">
        <v>79</v>
      </c>
      <c r="BK156" s="178">
        <f>ROUND(I156*H156,2)</f>
        <v>0</v>
      </c>
      <c r="BL156" s="15" t="s">
        <v>185</v>
      </c>
      <c r="BM156" s="177" t="s">
        <v>702</v>
      </c>
    </row>
    <row r="157" spans="1:65" s="2" customFormat="1" ht="24.15" customHeight="1">
      <c r="A157" s="34"/>
      <c r="B157" s="165"/>
      <c r="C157" s="185" t="s">
        <v>320</v>
      </c>
      <c r="D157" s="185" t="s">
        <v>130</v>
      </c>
      <c r="E157" s="186" t="s">
        <v>703</v>
      </c>
      <c r="F157" s="187" t="s">
        <v>704</v>
      </c>
      <c r="G157" s="188" t="s">
        <v>184</v>
      </c>
      <c r="H157" s="189">
        <v>1</v>
      </c>
      <c r="I157" s="190"/>
      <c r="J157" s="191">
        <f>ROUND(I157*H157,2)</f>
        <v>0</v>
      </c>
      <c r="K157" s="187" t="s">
        <v>140</v>
      </c>
      <c r="L157" s="192"/>
      <c r="M157" s="193" t="s">
        <v>1</v>
      </c>
      <c r="N157" s="194" t="s">
        <v>39</v>
      </c>
      <c r="O157" s="73"/>
      <c r="P157" s="175">
        <f>O157*H157</f>
        <v>0</v>
      </c>
      <c r="Q157" s="175">
        <v>0.017</v>
      </c>
      <c r="R157" s="175">
        <f>Q157*H157</f>
        <v>0.017</v>
      </c>
      <c r="S157" s="175">
        <v>0</v>
      </c>
      <c r="T157" s="17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7" t="s">
        <v>215</v>
      </c>
      <c r="AT157" s="177" t="s">
        <v>130</v>
      </c>
      <c r="AU157" s="177" t="s">
        <v>84</v>
      </c>
      <c r="AY157" s="15" t="s">
        <v>133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5" t="s">
        <v>79</v>
      </c>
      <c r="BK157" s="178">
        <f>ROUND(I157*H157,2)</f>
        <v>0</v>
      </c>
      <c r="BL157" s="15" t="s">
        <v>185</v>
      </c>
      <c r="BM157" s="177" t="s">
        <v>705</v>
      </c>
    </row>
    <row r="158" spans="1:65" s="2" customFormat="1" ht="16.5" customHeight="1">
      <c r="A158" s="34"/>
      <c r="B158" s="165"/>
      <c r="C158" s="185" t="s">
        <v>7</v>
      </c>
      <c r="D158" s="185" t="s">
        <v>130</v>
      </c>
      <c r="E158" s="186" t="s">
        <v>358</v>
      </c>
      <c r="F158" s="187" t="s">
        <v>359</v>
      </c>
      <c r="G158" s="188" t="s">
        <v>184</v>
      </c>
      <c r="H158" s="189">
        <v>1</v>
      </c>
      <c r="I158" s="190"/>
      <c r="J158" s="191">
        <f>ROUND(I158*H158,2)</f>
        <v>0</v>
      </c>
      <c r="K158" s="187" t="s">
        <v>140</v>
      </c>
      <c r="L158" s="192"/>
      <c r="M158" s="193" t="s">
        <v>1</v>
      </c>
      <c r="N158" s="194" t="s">
        <v>39</v>
      </c>
      <c r="O158" s="73"/>
      <c r="P158" s="175">
        <f>O158*H158</f>
        <v>0</v>
      </c>
      <c r="Q158" s="175">
        <v>0.0022</v>
      </c>
      <c r="R158" s="175">
        <f>Q158*H158</f>
        <v>0.0022</v>
      </c>
      <c r="S158" s="175">
        <v>0</v>
      </c>
      <c r="T158" s="17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7" t="s">
        <v>215</v>
      </c>
      <c r="AT158" s="177" t="s">
        <v>130</v>
      </c>
      <c r="AU158" s="177" t="s">
        <v>84</v>
      </c>
      <c r="AY158" s="15" t="s">
        <v>133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15" t="s">
        <v>79</v>
      </c>
      <c r="BK158" s="178">
        <f>ROUND(I158*H158,2)</f>
        <v>0</v>
      </c>
      <c r="BL158" s="15" t="s">
        <v>185</v>
      </c>
      <c r="BM158" s="177" t="s">
        <v>706</v>
      </c>
    </row>
    <row r="159" spans="1:65" s="2" customFormat="1" ht="24.15" customHeight="1">
      <c r="A159" s="34"/>
      <c r="B159" s="165"/>
      <c r="C159" s="166" t="s">
        <v>329</v>
      </c>
      <c r="D159" s="166" t="s">
        <v>136</v>
      </c>
      <c r="E159" s="167" t="s">
        <v>373</v>
      </c>
      <c r="F159" s="168" t="s">
        <v>374</v>
      </c>
      <c r="G159" s="169" t="s">
        <v>375</v>
      </c>
      <c r="H159" s="195"/>
      <c r="I159" s="171"/>
      <c r="J159" s="172">
        <f>ROUND(I159*H159,2)</f>
        <v>0</v>
      </c>
      <c r="K159" s="168" t="s">
        <v>140</v>
      </c>
      <c r="L159" s="35"/>
      <c r="M159" s="173" t="s">
        <v>1</v>
      </c>
      <c r="N159" s="174" t="s">
        <v>39</v>
      </c>
      <c r="O159" s="73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7" t="s">
        <v>185</v>
      </c>
      <c r="AT159" s="177" t="s">
        <v>136</v>
      </c>
      <c r="AU159" s="177" t="s">
        <v>84</v>
      </c>
      <c r="AY159" s="15" t="s">
        <v>133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5" t="s">
        <v>79</v>
      </c>
      <c r="BK159" s="178">
        <f>ROUND(I159*H159,2)</f>
        <v>0</v>
      </c>
      <c r="BL159" s="15" t="s">
        <v>185</v>
      </c>
      <c r="BM159" s="177" t="s">
        <v>707</v>
      </c>
    </row>
    <row r="160" spans="1:63" s="12" customFormat="1" ht="22.8" customHeight="1">
      <c r="A160" s="12"/>
      <c r="B160" s="152"/>
      <c r="C160" s="12"/>
      <c r="D160" s="153" t="s">
        <v>73</v>
      </c>
      <c r="E160" s="163" t="s">
        <v>708</v>
      </c>
      <c r="F160" s="163" t="s">
        <v>709</v>
      </c>
      <c r="G160" s="12"/>
      <c r="H160" s="12"/>
      <c r="I160" s="155"/>
      <c r="J160" s="164">
        <f>BK160</f>
        <v>0</v>
      </c>
      <c r="K160" s="12"/>
      <c r="L160" s="152"/>
      <c r="M160" s="157"/>
      <c r="N160" s="158"/>
      <c r="O160" s="158"/>
      <c r="P160" s="159">
        <f>SUM(P161:P169)</f>
        <v>0</v>
      </c>
      <c r="Q160" s="158"/>
      <c r="R160" s="159">
        <f>SUM(R161:R169)</f>
        <v>0.29987926</v>
      </c>
      <c r="S160" s="158"/>
      <c r="T160" s="160">
        <f>SUM(T161:T169)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3" t="s">
        <v>84</v>
      </c>
      <c r="AT160" s="161" t="s">
        <v>73</v>
      </c>
      <c r="AU160" s="161" t="s">
        <v>79</v>
      </c>
      <c r="AY160" s="153" t="s">
        <v>133</v>
      </c>
      <c r="BK160" s="162">
        <f>SUM(BK161:BK169)</f>
        <v>0</v>
      </c>
    </row>
    <row r="161" spans="1:65" s="2" customFormat="1" ht="16.5" customHeight="1">
      <c r="A161" s="34"/>
      <c r="B161" s="165"/>
      <c r="C161" s="166" t="s">
        <v>333</v>
      </c>
      <c r="D161" s="166" t="s">
        <v>136</v>
      </c>
      <c r="E161" s="167" t="s">
        <v>710</v>
      </c>
      <c r="F161" s="168" t="s">
        <v>711</v>
      </c>
      <c r="G161" s="169" t="s">
        <v>176</v>
      </c>
      <c r="H161" s="170">
        <v>6.614</v>
      </c>
      <c r="I161" s="171"/>
      <c r="J161" s="172">
        <f>ROUND(I161*H161,2)</f>
        <v>0</v>
      </c>
      <c r="K161" s="168" t="s">
        <v>140</v>
      </c>
      <c r="L161" s="35"/>
      <c r="M161" s="173" t="s">
        <v>1</v>
      </c>
      <c r="N161" s="174" t="s">
        <v>39</v>
      </c>
      <c r="O161" s="73"/>
      <c r="P161" s="175">
        <f>O161*H161</f>
        <v>0</v>
      </c>
      <c r="Q161" s="175">
        <v>0</v>
      </c>
      <c r="R161" s="175">
        <f>Q161*H161</f>
        <v>0</v>
      </c>
      <c r="S161" s="175">
        <v>0</v>
      </c>
      <c r="T161" s="17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7" t="s">
        <v>185</v>
      </c>
      <c r="AT161" s="177" t="s">
        <v>136</v>
      </c>
      <c r="AU161" s="177" t="s">
        <v>84</v>
      </c>
      <c r="AY161" s="15" t="s">
        <v>133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5" t="s">
        <v>79</v>
      </c>
      <c r="BK161" s="178">
        <f>ROUND(I161*H161,2)</f>
        <v>0</v>
      </c>
      <c r="BL161" s="15" t="s">
        <v>185</v>
      </c>
      <c r="BM161" s="177" t="s">
        <v>712</v>
      </c>
    </row>
    <row r="162" spans="1:65" s="2" customFormat="1" ht="16.5" customHeight="1">
      <c r="A162" s="34"/>
      <c r="B162" s="165"/>
      <c r="C162" s="166" t="s">
        <v>337</v>
      </c>
      <c r="D162" s="166" t="s">
        <v>136</v>
      </c>
      <c r="E162" s="167" t="s">
        <v>713</v>
      </c>
      <c r="F162" s="168" t="s">
        <v>714</v>
      </c>
      <c r="G162" s="169" t="s">
        <v>176</v>
      </c>
      <c r="H162" s="170">
        <v>5.048</v>
      </c>
      <c r="I162" s="171"/>
      <c r="J162" s="172">
        <f>ROUND(I162*H162,2)</f>
        <v>0</v>
      </c>
      <c r="K162" s="168" t="s">
        <v>140</v>
      </c>
      <c r="L162" s="35"/>
      <c r="M162" s="173" t="s">
        <v>1</v>
      </c>
      <c r="N162" s="174" t="s">
        <v>39</v>
      </c>
      <c r="O162" s="73"/>
      <c r="P162" s="175">
        <f>O162*H162</f>
        <v>0</v>
      </c>
      <c r="Q162" s="175">
        <v>0.0003</v>
      </c>
      <c r="R162" s="175">
        <f>Q162*H162</f>
        <v>0.0015144</v>
      </c>
      <c r="S162" s="175">
        <v>0</v>
      </c>
      <c r="T162" s="17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7" t="s">
        <v>185</v>
      </c>
      <c r="AT162" s="177" t="s">
        <v>136</v>
      </c>
      <c r="AU162" s="177" t="s">
        <v>84</v>
      </c>
      <c r="AY162" s="15" t="s">
        <v>133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15" t="s">
        <v>79</v>
      </c>
      <c r="BK162" s="178">
        <f>ROUND(I162*H162,2)</f>
        <v>0</v>
      </c>
      <c r="BL162" s="15" t="s">
        <v>185</v>
      </c>
      <c r="BM162" s="177" t="s">
        <v>715</v>
      </c>
    </row>
    <row r="163" spans="1:65" s="2" customFormat="1" ht="24.15" customHeight="1">
      <c r="A163" s="34"/>
      <c r="B163" s="165"/>
      <c r="C163" s="166" t="s">
        <v>341</v>
      </c>
      <c r="D163" s="166" t="s">
        <v>136</v>
      </c>
      <c r="E163" s="167" t="s">
        <v>716</v>
      </c>
      <c r="F163" s="168" t="s">
        <v>717</v>
      </c>
      <c r="G163" s="169" t="s">
        <v>176</v>
      </c>
      <c r="H163" s="170">
        <v>6.614</v>
      </c>
      <c r="I163" s="171"/>
      <c r="J163" s="172">
        <f>ROUND(I163*H163,2)</f>
        <v>0</v>
      </c>
      <c r="K163" s="168" t="s">
        <v>140</v>
      </c>
      <c r="L163" s="35"/>
      <c r="M163" s="173" t="s">
        <v>1</v>
      </c>
      <c r="N163" s="174" t="s">
        <v>39</v>
      </c>
      <c r="O163" s="73"/>
      <c r="P163" s="175">
        <f>O163*H163</f>
        <v>0</v>
      </c>
      <c r="Q163" s="175">
        <v>0.012</v>
      </c>
      <c r="R163" s="175">
        <f>Q163*H163</f>
        <v>0.079368</v>
      </c>
      <c r="S163" s="175">
        <v>0</v>
      </c>
      <c r="T163" s="17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7" t="s">
        <v>185</v>
      </c>
      <c r="AT163" s="177" t="s">
        <v>136</v>
      </c>
      <c r="AU163" s="177" t="s">
        <v>84</v>
      </c>
      <c r="AY163" s="15" t="s">
        <v>133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5" t="s">
        <v>79</v>
      </c>
      <c r="BK163" s="178">
        <f>ROUND(I163*H163,2)</f>
        <v>0</v>
      </c>
      <c r="BL163" s="15" t="s">
        <v>185</v>
      </c>
      <c r="BM163" s="177" t="s">
        <v>718</v>
      </c>
    </row>
    <row r="164" spans="1:65" s="2" customFormat="1" ht="37.8" customHeight="1">
      <c r="A164" s="34"/>
      <c r="B164" s="165"/>
      <c r="C164" s="166" t="s">
        <v>345</v>
      </c>
      <c r="D164" s="166" t="s">
        <v>136</v>
      </c>
      <c r="E164" s="167" t="s">
        <v>719</v>
      </c>
      <c r="F164" s="168" t="s">
        <v>720</v>
      </c>
      <c r="G164" s="169" t="s">
        <v>211</v>
      </c>
      <c r="H164" s="170">
        <v>8.92</v>
      </c>
      <c r="I164" s="171"/>
      <c r="J164" s="172">
        <f>ROUND(I164*H164,2)</f>
        <v>0</v>
      </c>
      <c r="K164" s="168" t="s">
        <v>140</v>
      </c>
      <c r="L164" s="35"/>
      <c r="M164" s="173" t="s">
        <v>1</v>
      </c>
      <c r="N164" s="174" t="s">
        <v>39</v>
      </c>
      <c r="O164" s="73"/>
      <c r="P164" s="175">
        <f>O164*H164</f>
        <v>0</v>
      </c>
      <c r="Q164" s="175">
        <v>0.00043</v>
      </c>
      <c r="R164" s="175">
        <f>Q164*H164</f>
        <v>0.0038355999999999998</v>
      </c>
      <c r="S164" s="175">
        <v>0</v>
      </c>
      <c r="T164" s="17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7" t="s">
        <v>185</v>
      </c>
      <c r="AT164" s="177" t="s">
        <v>136</v>
      </c>
      <c r="AU164" s="177" t="s">
        <v>84</v>
      </c>
      <c r="AY164" s="15" t="s">
        <v>133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15" t="s">
        <v>79</v>
      </c>
      <c r="BK164" s="178">
        <f>ROUND(I164*H164,2)</f>
        <v>0</v>
      </c>
      <c r="BL164" s="15" t="s">
        <v>185</v>
      </c>
      <c r="BM164" s="177" t="s">
        <v>721</v>
      </c>
    </row>
    <row r="165" spans="1:65" s="2" customFormat="1" ht="24.15" customHeight="1">
      <c r="A165" s="34"/>
      <c r="B165" s="165"/>
      <c r="C165" s="185" t="s">
        <v>349</v>
      </c>
      <c r="D165" s="185" t="s">
        <v>130</v>
      </c>
      <c r="E165" s="186" t="s">
        <v>722</v>
      </c>
      <c r="F165" s="187" t="s">
        <v>723</v>
      </c>
      <c r="G165" s="188" t="s">
        <v>211</v>
      </c>
      <c r="H165" s="189">
        <v>9.812</v>
      </c>
      <c r="I165" s="190"/>
      <c r="J165" s="191">
        <f>ROUND(I165*H165,2)</f>
        <v>0</v>
      </c>
      <c r="K165" s="187" t="s">
        <v>140</v>
      </c>
      <c r="L165" s="192"/>
      <c r="M165" s="193" t="s">
        <v>1</v>
      </c>
      <c r="N165" s="194" t="s">
        <v>39</v>
      </c>
      <c r="O165" s="73"/>
      <c r="P165" s="175">
        <f>O165*H165</f>
        <v>0</v>
      </c>
      <c r="Q165" s="175">
        <v>0.00198</v>
      </c>
      <c r="R165" s="175">
        <f>Q165*H165</f>
        <v>0.01942776</v>
      </c>
      <c r="S165" s="175">
        <v>0</v>
      </c>
      <c r="T165" s="17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7" t="s">
        <v>215</v>
      </c>
      <c r="AT165" s="177" t="s">
        <v>130</v>
      </c>
      <c r="AU165" s="177" t="s">
        <v>84</v>
      </c>
      <c r="AY165" s="15" t="s">
        <v>133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5" t="s">
        <v>79</v>
      </c>
      <c r="BK165" s="178">
        <f>ROUND(I165*H165,2)</f>
        <v>0</v>
      </c>
      <c r="BL165" s="15" t="s">
        <v>185</v>
      </c>
      <c r="BM165" s="177" t="s">
        <v>724</v>
      </c>
    </row>
    <row r="166" spans="1:65" s="2" customFormat="1" ht="37.8" customHeight="1">
      <c r="A166" s="34"/>
      <c r="B166" s="165"/>
      <c r="C166" s="166" t="s">
        <v>353</v>
      </c>
      <c r="D166" s="166" t="s">
        <v>136</v>
      </c>
      <c r="E166" s="167" t="s">
        <v>725</v>
      </c>
      <c r="F166" s="168" t="s">
        <v>726</v>
      </c>
      <c r="G166" s="169" t="s">
        <v>176</v>
      </c>
      <c r="H166" s="170">
        <v>6.646</v>
      </c>
      <c r="I166" s="171"/>
      <c r="J166" s="172">
        <f>ROUND(I166*H166,2)</f>
        <v>0</v>
      </c>
      <c r="K166" s="168" t="s">
        <v>140</v>
      </c>
      <c r="L166" s="35"/>
      <c r="M166" s="173" t="s">
        <v>1</v>
      </c>
      <c r="N166" s="174" t="s">
        <v>39</v>
      </c>
      <c r="O166" s="73"/>
      <c r="P166" s="175">
        <f>O166*H166</f>
        <v>0</v>
      </c>
      <c r="Q166" s="175">
        <v>0.0052</v>
      </c>
      <c r="R166" s="175">
        <f>Q166*H166</f>
        <v>0.0345592</v>
      </c>
      <c r="S166" s="175">
        <v>0</v>
      </c>
      <c r="T166" s="17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77" t="s">
        <v>185</v>
      </c>
      <c r="AT166" s="177" t="s">
        <v>136</v>
      </c>
      <c r="AU166" s="177" t="s">
        <v>84</v>
      </c>
      <c r="AY166" s="15" t="s">
        <v>133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15" t="s">
        <v>79</v>
      </c>
      <c r="BK166" s="178">
        <f>ROUND(I166*H166,2)</f>
        <v>0</v>
      </c>
      <c r="BL166" s="15" t="s">
        <v>185</v>
      </c>
      <c r="BM166" s="177" t="s">
        <v>727</v>
      </c>
    </row>
    <row r="167" spans="1:65" s="2" customFormat="1" ht="37.8" customHeight="1">
      <c r="A167" s="34"/>
      <c r="B167" s="165"/>
      <c r="C167" s="185" t="s">
        <v>357</v>
      </c>
      <c r="D167" s="185" t="s">
        <v>130</v>
      </c>
      <c r="E167" s="186" t="s">
        <v>728</v>
      </c>
      <c r="F167" s="187" t="s">
        <v>729</v>
      </c>
      <c r="G167" s="188" t="s">
        <v>176</v>
      </c>
      <c r="H167" s="189">
        <v>7.311</v>
      </c>
      <c r="I167" s="190"/>
      <c r="J167" s="191">
        <f>ROUND(I167*H167,2)</f>
        <v>0</v>
      </c>
      <c r="K167" s="187" t="s">
        <v>140</v>
      </c>
      <c r="L167" s="192"/>
      <c r="M167" s="193" t="s">
        <v>1</v>
      </c>
      <c r="N167" s="194" t="s">
        <v>39</v>
      </c>
      <c r="O167" s="73"/>
      <c r="P167" s="175">
        <f>O167*H167</f>
        <v>0</v>
      </c>
      <c r="Q167" s="175">
        <v>0.022</v>
      </c>
      <c r="R167" s="175">
        <f>Q167*H167</f>
        <v>0.16084199999999998</v>
      </c>
      <c r="S167" s="175">
        <v>0</v>
      </c>
      <c r="T167" s="17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7" t="s">
        <v>215</v>
      </c>
      <c r="AT167" s="177" t="s">
        <v>130</v>
      </c>
      <c r="AU167" s="177" t="s">
        <v>84</v>
      </c>
      <c r="AY167" s="15" t="s">
        <v>133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15" t="s">
        <v>79</v>
      </c>
      <c r="BK167" s="178">
        <f>ROUND(I167*H167,2)</f>
        <v>0</v>
      </c>
      <c r="BL167" s="15" t="s">
        <v>185</v>
      </c>
      <c r="BM167" s="177" t="s">
        <v>730</v>
      </c>
    </row>
    <row r="168" spans="1:65" s="2" customFormat="1" ht="24.15" customHeight="1">
      <c r="A168" s="34"/>
      <c r="B168" s="165"/>
      <c r="C168" s="166" t="s">
        <v>361</v>
      </c>
      <c r="D168" s="166" t="s">
        <v>136</v>
      </c>
      <c r="E168" s="167" t="s">
        <v>731</v>
      </c>
      <c r="F168" s="168" t="s">
        <v>732</v>
      </c>
      <c r="G168" s="169" t="s">
        <v>176</v>
      </c>
      <c r="H168" s="170">
        <v>6.646</v>
      </c>
      <c r="I168" s="171"/>
      <c r="J168" s="172">
        <f>ROUND(I168*H168,2)</f>
        <v>0</v>
      </c>
      <c r="K168" s="168" t="s">
        <v>140</v>
      </c>
      <c r="L168" s="35"/>
      <c r="M168" s="173" t="s">
        <v>1</v>
      </c>
      <c r="N168" s="174" t="s">
        <v>39</v>
      </c>
      <c r="O168" s="73"/>
      <c r="P168" s="175">
        <f>O168*H168</f>
        <v>0</v>
      </c>
      <c r="Q168" s="175">
        <v>5E-05</v>
      </c>
      <c r="R168" s="175">
        <f>Q168*H168</f>
        <v>0.0003323</v>
      </c>
      <c r="S168" s="175">
        <v>0</v>
      </c>
      <c r="T168" s="17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77" t="s">
        <v>185</v>
      </c>
      <c r="AT168" s="177" t="s">
        <v>136</v>
      </c>
      <c r="AU168" s="177" t="s">
        <v>84</v>
      </c>
      <c r="AY168" s="15" t="s">
        <v>133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5" t="s">
        <v>79</v>
      </c>
      <c r="BK168" s="178">
        <f>ROUND(I168*H168,2)</f>
        <v>0</v>
      </c>
      <c r="BL168" s="15" t="s">
        <v>185</v>
      </c>
      <c r="BM168" s="177" t="s">
        <v>733</v>
      </c>
    </row>
    <row r="169" spans="1:65" s="2" customFormat="1" ht="24.15" customHeight="1">
      <c r="A169" s="34"/>
      <c r="B169" s="165"/>
      <c r="C169" s="166" t="s">
        <v>365</v>
      </c>
      <c r="D169" s="166" t="s">
        <v>136</v>
      </c>
      <c r="E169" s="167" t="s">
        <v>734</v>
      </c>
      <c r="F169" s="168" t="s">
        <v>735</v>
      </c>
      <c r="G169" s="169" t="s">
        <v>375</v>
      </c>
      <c r="H169" s="195"/>
      <c r="I169" s="171"/>
      <c r="J169" s="172">
        <f>ROUND(I169*H169,2)</f>
        <v>0</v>
      </c>
      <c r="K169" s="168" t="s">
        <v>140</v>
      </c>
      <c r="L169" s="35"/>
      <c r="M169" s="173" t="s">
        <v>1</v>
      </c>
      <c r="N169" s="174" t="s">
        <v>39</v>
      </c>
      <c r="O169" s="73"/>
      <c r="P169" s="175">
        <f>O169*H169</f>
        <v>0</v>
      </c>
      <c r="Q169" s="175">
        <v>0</v>
      </c>
      <c r="R169" s="175">
        <f>Q169*H169</f>
        <v>0</v>
      </c>
      <c r="S169" s="175">
        <v>0</v>
      </c>
      <c r="T169" s="17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7" t="s">
        <v>185</v>
      </c>
      <c r="AT169" s="177" t="s">
        <v>136</v>
      </c>
      <c r="AU169" s="177" t="s">
        <v>84</v>
      </c>
      <c r="AY169" s="15" t="s">
        <v>133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5" t="s">
        <v>79</v>
      </c>
      <c r="BK169" s="178">
        <f>ROUND(I169*H169,2)</f>
        <v>0</v>
      </c>
      <c r="BL169" s="15" t="s">
        <v>185</v>
      </c>
      <c r="BM169" s="177" t="s">
        <v>736</v>
      </c>
    </row>
    <row r="170" spans="1:63" s="12" customFormat="1" ht="22.8" customHeight="1">
      <c r="A170" s="12"/>
      <c r="B170" s="152"/>
      <c r="C170" s="12"/>
      <c r="D170" s="153" t="s">
        <v>73</v>
      </c>
      <c r="E170" s="163" t="s">
        <v>187</v>
      </c>
      <c r="F170" s="163" t="s">
        <v>188</v>
      </c>
      <c r="G170" s="12"/>
      <c r="H170" s="12"/>
      <c r="I170" s="155"/>
      <c r="J170" s="164">
        <f>BK170</f>
        <v>0</v>
      </c>
      <c r="K170" s="12"/>
      <c r="L170" s="152"/>
      <c r="M170" s="157"/>
      <c r="N170" s="158"/>
      <c r="O170" s="158"/>
      <c r="P170" s="159">
        <f>SUM(P171:P174)</f>
        <v>0</v>
      </c>
      <c r="Q170" s="158"/>
      <c r="R170" s="159">
        <f>SUM(R171:R174)</f>
        <v>0.00052946</v>
      </c>
      <c r="S170" s="158"/>
      <c r="T170" s="160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3" t="s">
        <v>84</v>
      </c>
      <c r="AT170" s="161" t="s">
        <v>73</v>
      </c>
      <c r="AU170" s="161" t="s">
        <v>79</v>
      </c>
      <c r="AY170" s="153" t="s">
        <v>133</v>
      </c>
      <c r="BK170" s="162">
        <f>SUM(BK171:BK174)</f>
        <v>0</v>
      </c>
    </row>
    <row r="171" spans="1:65" s="2" customFormat="1" ht="24.15" customHeight="1">
      <c r="A171" s="34"/>
      <c r="B171" s="165"/>
      <c r="C171" s="166" t="s">
        <v>215</v>
      </c>
      <c r="D171" s="166" t="s">
        <v>136</v>
      </c>
      <c r="E171" s="167" t="s">
        <v>189</v>
      </c>
      <c r="F171" s="168" t="s">
        <v>190</v>
      </c>
      <c r="G171" s="169" t="s">
        <v>176</v>
      </c>
      <c r="H171" s="170">
        <v>1.151</v>
      </c>
      <c r="I171" s="171"/>
      <c r="J171" s="172">
        <f>ROUND(I171*H171,2)</f>
        <v>0</v>
      </c>
      <c r="K171" s="168" t="s">
        <v>140</v>
      </c>
      <c r="L171" s="35"/>
      <c r="M171" s="173" t="s">
        <v>1</v>
      </c>
      <c r="N171" s="174" t="s">
        <v>39</v>
      </c>
      <c r="O171" s="73"/>
      <c r="P171" s="175">
        <f>O171*H171</f>
        <v>0</v>
      </c>
      <c r="Q171" s="175">
        <v>8E-05</v>
      </c>
      <c r="R171" s="175">
        <f>Q171*H171</f>
        <v>9.208000000000001E-05</v>
      </c>
      <c r="S171" s="175">
        <v>0</v>
      </c>
      <c r="T171" s="17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7" t="s">
        <v>185</v>
      </c>
      <c r="AT171" s="177" t="s">
        <v>136</v>
      </c>
      <c r="AU171" s="177" t="s">
        <v>84</v>
      </c>
      <c r="AY171" s="15" t="s">
        <v>133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15" t="s">
        <v>79</v>
      </c>
      <c r="BK171" s="178">
        <f>ROUND(I171*H171,2)</f>
        <v>0</v>
      </c>
      <c r="BL171" s="15" t="s">
        <v>185</v>
      </c>
      <c r="BM171" s="177" t="s">
        <v>737</v>
      </c>
    </row>
    <row r="172" spans="1:65" s="2" customFormat="1" ht="24.15" customHeight="1">
      <c r="A172" s="34"/>
      <c r="B172" s="165"/>
      <c r="C172" s="166" t="s">
        <v>372</v>
      </c>
      <c r="D172" s="166" t="s">
        <v>136</v>
      </c>
      <c r="E172" s="167" t="s">
        <v>192</v>
      </c>
      <c r="F172" s="168" t="s">
        <v>193</v>
      </c>
      <c r="G172" s="169" t="s">
        <v>176</v>
      </c>
      <c r="H172" s="170">
        <v>1.151</v>
      </c>
      <c r="I172" s="171"/>
      <c r="J172" s="172">
        <f>ROUND(I172*H172,2)</f>
        <v>0</v>
      </c>
      <c r="K172" s="168" t="s">
        <v>140</v>
      </c>
      <c r="L172" s="35"/>
      <c r="M172" s="173" t="s">
        <v>1</v>
      </c>
      <c r="N172" s="174" t="s">
        <v>39</v>
      </c>
      <c r="O172" s="73"/>
      <c r="P172" s="175">
        <f>O172*H172</f>
        <v>0</v>
      </c>
      <c r="Q172" s="175">
        <v>0.00014</v>
      </c>
      <c r="R172" s="175">
        <f>Q172*H172</f>
        <v>0.00016114</v>
      </c>
      <c r="S172" s="175">
        <v>0</v>
      </c>
      <c r="T172" s="17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7" t="s">
        <v>185</v>
      </c>
      <c r="AT172" s="177" t="s">
        <v>136</v>
      </c>
      <c r="AU172" s="177" t="s">
        <v>84</v>
      </c>
      <c r="AY172" s="15" t="s">
        <v>133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5" t="s">
        <v>79</v>
      </c>
      <c r="BK172" s="178">
        <f>ROUND(I172*H172,2)</f>
        <v>0</v>
      </c>
      <c r="BL172" s="15" t="s">
        <v>185</v>
      </c>
      <c r="BM172" s="177" t="s">
        <v>738</v>
      </c>
    </row>
    <row r="173" spans="1:65" s="2" customFormat="1" ht="24.15" customHeight="1">
      <c r="A173" s="34"/>
      <c r="B173" s="165"/>
      <c r="C173" s="166" t="s">
        <v>379</v>
      </c>
      <c r="D173" s="166" t="s">
        <v>136</v>
      </c>
      <c r="E173" s="167" t="s">
        <v>195</v>
      </c>
      <c r="F173" s="168" t="s">
        <v>196</v>
      </c>
      <c r="G173" s="169" t="s">
        <v>176</v>
      </c>
      <c r="H173" s="170">
        <v>1.151</v>
      </c>
      <c r="I173" s="171"/>
      <c r="J173" s="172">
        <f>ROUND(I173*H173,2)</f>
        <v>0</v>
      </c>
      <c r="K173" s="168" t="s">
        <v>140</v>
      </c>
      <c r="L173" s="35"/>
      <c r="M173" s="173" t="s">
        <v>1</v>
      </c>
      <c r="N173" s="174" t="s">
        <v>39</v>
      </c>
      <c r="O173" s="73"/>
      <c r="P173" s="175">
        <f>O173*H173</f>
        <v>0</v>
      </c>
      <c r="Q173" s="175">
        <v>0.00012</v>
      </c>
      <c r="R173" s="175">
        <f>Q173*H173</f>
        <v>0.00013812</v>
      </c>
      <c r="S173" s="175">
        <v>0</v>
      </c>
      <c r="T173" s="17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7" t="s">
        <v>185</v>
      </c>
      <c r="AT173" s="177" t="s">
        <v>136</v>
      </c>
      <c r="AU173" s="177" t="s">
        <v>84</v>
      </c>
      <c r="AY173" s="15" t="s">
        <v>133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15" t="s">
        <v>79</v>
      </c>
      <c r="BK173" s="178">
        <f>ROUND(I173*H173,2)</f>
        <v>0</v>
      </c>
      <c r="BL173" s="15" t="s">
        <v>185</v>
      </c>
      <c r="BM173" s="177" t="s">
        <v>739</v>
      </c>
    </row>
    <row r="174" spans="1:65" s="2" customFormat="1" ht="24.15" customHeight="1">
      <c r="A174" s="34"/>
      <c r="B174" s="165"/>
      <c r="C174" s="166" t="s">
        <v>383</v>
      </c>
      <c r="D174" s="166" t="s">
        <v>136</v>
      </c>
      <c r="E174" s="167" t="s">
        <v>199</v>
      </c>
      <c r="F174" s="168" t="s">
        <v>200</v>
      </c>
      <c r="G174" s="169" t="s">
        <v>176</v>
      </c>
      <c r="H174" s="170">
        <v>1.151</v>
      </c>
      <c r="I174" s="171"/>
      <c r="J174" s="172">
        <f>ROUND(I174*H174,2)</f>
        <v>0</v>
      </c>
      <c r="K174" s="168" t="s">
        <v>140</v>
      </c>
      <c r="L174" s="35"/>
      <c r="M174" s="173" t="s">
        <v>1</v>
      </c>
      <c r="N174" s="174" t="s">
        <v>39</v>
      </c>
      <c r="O174" s="73"/>
      <c r="P174" s="175">
        <f>O174*H174</f>
        <v>0</v>
      </c>
      <c r="Q174" s="175">
        <v>0.00012</v>
      </c>
      <c r="R174" s="175">
        <f>Q174*H174</f>
        <v>0.00013812</v>
      </c>
      <c r="S174" s="175">
        <v>0</v>
      </c>
      <c r="T174" s="17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7" t="s">
        <v>185</v>
      </c>
      <c r="AT174" s="177" t="s">
        <v>136</v>
      </c>
      <c r="AU174" s="177" t="s">
        <v>84</v>
      </c>
      <c r="AY174" s="15" t="s">
        <v>133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15" t="s">
        <v>79</v>
      </c>
      <c r="BK174" s="178">
        <f>ROUND(I174*H174,2)</f>
        <v>0</v>
      </c>
      <c r="BL174" s="15" t="s">
        <v>185</v>
      </c>
      <c r="BM174" s="177" t="s">
        <v>740</v>
      </c>
    </row>
    <row r="175" spans="1:63" s="12" customFormat="1" ht="22.8" customHeight="1">
      <c r="A175" s="12"/>
      <c r="B175" s="152"/>
      <c r="C175" s="12"/>
      <c r="D175" s="153" t="s">
        <v>73</v>
      </c>
      <c r="E175" s="163" t="s">
        <v>202</v>
      </c>
      <c r="F175" s="163" t="s">
        <v>203</v>
      </c>
      <c r="G175" s="12"/>
      <c r="H175" s="12"/>
      <c r="I175" s="155"/>
      <c r="J175" s="164">
        <f>BK175</f>
        <v>0</v>
      </c>
      <c r="K175" s="12"/>
      <c r="L175" s="152"/>
      <c r="M175" s="157"/>
      <c r="N175" s="158"/>
      <c r="O175" s="158"/>
      <c r="P175" s="159">
        <f>SUM(P176:P183)</f>
        <v>0</v>
      </c>
      <c r="Q175" s="158"/>
      <c r="R175" s="159">
        <f>SUM(R176:R183)</f>
        <v>0.02432596</v>
      </c>
      <c r="S175" s="158"/>
      <c r="T175" s="160">
        <f>SUM(T176:T183)</f>
        <v>0.0036657499999999997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53" t="s">
        <v>84</v>
      </c>
      <c r="AT175" s="161" t="s">
        <v>73</v>
      </c>
      <c r="AU175" s="161" t="s">
        <v>79</v>
      </c>
      <c r="AY175" s="153" t="s">
        <v>133</v>
      </c>
      <c r="BK175" s="162">
        <f>SUM(BK176:BK183)</f>
        <v>0</v>
      </c>
    </row>
    <row r="176" spans="1:65" s="2" customFormat="1" ht="24.15" customHeight="1">
      <c r="A176" s="34"/>
      <c r="B176" s="165"/>
      <c r="C176" s="166" t="s">
        <v>387</v>
      </c>
      <c r="D176" s="166" t="s">
        <v>136</v>
      </c>
      <c r="E176" s="167" t="s">
        <v>205</v>
      </c>
      <c r="F176" s="168" t="s">
        <v>206</v>
      </c>
      <c r="G176" s="169" t="s">
        <v>176</v>
      </c>
      <c r="H176" s="170">
        <v>27.176</v>
      </c>
      <c r="I176" s="171"/>
      <c r="J176" s="172">
        <f>ROUND(I176*H176,2)</f>
        <v>0</v>
      </c>
      <c r="K176" s="168" t="s">
        <v>140</v>
      </c>
      <c r="L176" s="35"/>
      <c r="M176" s="173" t="s">
        <v>1</v>
      </c>
      <c r="N176" s="174" t="s">
        <v>39</v>
      </c>
      <c r="O176" s="73"/>
      <c r="P176" s="175">
        <f>O176*H176</f>
        <v>0</v>
      </c>
      <c r="Q176" s="175">
        <v>0</v>
      </c>
      <c r="R176" s="175">
        <f>Q176*H176</f>
        <v>0</v>
      </c>
      <c r="S176" s="175">
        <v>0</v>
      </c>
      <c r="T176" s="17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77" t="s">
        <v>185</v>
      </c>
      <c r="AT176" s="177" t="s">
        <v>136</v>
      </c>
      <c r="AU176" s="177" t="s">
        <v>84</v>
      </c>
      <c r="AY176" s="15" t="s">
        <v>133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15" t="s">
        <v>79</v>
      </c>
      <c r="BK176" s="178">
        <f>ROUND(I176*H176,2)</f>
        <v>0</v>
      </c>
      <c r="BL176" s="15" t="s">
        <v>185</v>
      </c>
      <c r="BM176" s="177" t="s">
        <v>741</v>
      </c>
    </row>
    <row r="177" spans="1:65" s="2" customFormat="1" ht="16.5" customHeight="1">
      <c r="A177" s="34"/>
      <c r="B177" s="165"/>
      <c r="C177" s="166" t="s">
        <v>391</v>
      </c>
      <c r="D177" s="166" t="s">
        <v>136</v>
      </c>
      <c r="E177" s="167" t="s">
        <v>526</v>
      </c>
      <c r="F177" s="168" t="s">
        <v>527</v>
      </c>
      <c r="G177" s="169" t="s">
        <v>176</v>
      </c>
      <c r="H177" s="170">
        <v>11.825</v>
      </c>
      <c r="I177" s="171"/>
      <c r="J177" s="172">
        <f>ROUND(I177*H177,2)</f>
        <v>0</v>
      </c>
      <c r="K177" s="168" t="s">
        <v>140</v>
      </c>
      <c r="L177" s="35"/>
      <c r="M177" s="173" t="s">
        <v>1</v>
      </c>
      <c r="N177" s="174" t="s">
        <v>39</v>
      </c>
      <c r="O177" s="73"/>
      <c r="P177" s="175">
        <f>O177*H177</f>
        <v>0</v>
      </c>
      <c r="Q177" s="175">
        <v>0.001</v>
      </c>
      <c r="R177" s="175">
        <f>Q177*H177</f>
        <v>0.011824999999999999</v>
      </c>
      <c r="S177" s="175">
        <v>0.00031</v>
      </c>
      <c r="T177" s="176">
        <f>S177*H177</f>
        <v>0.0036657499999999997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7" t="s">
        <v>185</v>
      </c>
      <c r="AT177" s="177" t="s">
        <v>136</v>
      </c>
      <c r="AU177" s="177" t="s">
        <v>84</v>
      </c>
      <c r="AY177" s="15" t="s">
        <v>133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15" t="s">
        <v>79</v>
      </c>
      <c r="BK177" s="178">
        <f>ROUND(I177*H177,2)</f>
        <v>0</v>
      </c>
      <c r="BL177" s="15" t="s">
        <v>185</v>
      </c>
      <c r="BM177" s="177" t="s">
        <v>742</v>
      </c>
    </row>
    <row r="178" spans="1:65" s="2" customFormat="1" ht="24.15" customHeight="1">
      <c r="A178" s="34"/>
      <c r="B178" s="165"/>
      <c r="C178" s="166" t="s">
        <v>395</v>
      </c>
      <c r="D178" s="166" t="s">
        <v>136</v>
      </c>
      <c r="E178" s="167" t="s">
        <v>209</v>
      </c>
      <c r="F178" s="168" t="s">
        <v>210</v>
      </c>
      <c r="G178" s="169" t="s">
        <v>211</v>
      </c>
      <c r="H178" s="170">
        <v>14.4</v>
      </c>
      <c r="I178" s="171"/>
      <c r="J178" s="172">
        <f>ROUND(I178*H178,2)</f>
        <v>0</v>
      </c>
      <c r="K178" s="168" t="s">
        <v>140</v>
      </c>
      <c r="L178" s="35"/>
      <c r="M178" s="173" t="s">
        <v>1</v>
      </c>
      <c r="N178" s="174" t="s">
        <v>39</v>
      </c>
      <c r="O178" s="73"/>
      <c r="P178" s="175">
        <f>O178*H178</f>
        <v>0</v>
      </c>
      <c r="Q178" s="175">
        <v>0</v>
      </c>
      <c r="R178" s="175">
        <f>Q178*H178</f>
        <v>0</v>
      </c>
      <c r="S178" s="175">
        <v>0</v>
      </c>
      <c r="T178" s="17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7" t="s">
        <v>185</v>
      </c>
      <c r="AT178" s="177" t="s">
        <v>136</v>
      </c>
      <c r="AU178" s="177" t="s">
        <v>84</v>
      </c>
      <c r="AY178" s="15" t="s">
        <v>133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5" t="s">
        <v>79</v>
      </c>
      <c r="BK178" s="178">
        <f>ROUND(I178*H178,2)</f>
        <v>0</v>
      </c>
      <c r="BL178" s="15" t="s">
        <v>185</v>
      </c>
      <c r="BM178" s="177" t="s">
        <v>743</v>
      </c>
    </row>
    <row r="179" spans="1:65" s="2" customFormat="1" ht="24.15" customHeight="1">
      <c r="A179" s="34"/>
      <c r="B179" s="165"/>
      <c r="C179" s="185" t="s">
        <v>399</v>
      </c>
      <c r="D179" s="185" t="s">
        <v>130</v>
      </c>
      <c r="E179" s="186" t="s">
        <v>213</v>
      </c>
      <c r="F179" s="187" t="s">
        <v>214</v>
      </c>
      <c r="G179" s="188" t="s">
        <v>211</v>
      </c>
      <c r="H179" s="189">
        <v>14.4</v>
      </c>
      <c r="I179" s="190"/>
      <c r="J179" s="191">
        <f>ROUND(I179*H179,2)</f>
        <v>0</v>
      </c>
      <c r="K179" s="187" t="s">
        <v>140</v>
      </c>
      <c r="L179" s="192"/>
      <c r="M179" s="193" t="s">
        <v>1</v>
      </c>
      <c r="N179" s="194" t="s">
        <v>39</v>
      </c>
      <c r="O179" s="73"/>
      <c r="P179" s="175">
        <f>O179*H179</f>
        <v>0</v>
      </c>
      <c r="Q179" s="175">
        <v>0</v>
      </c>
      <c r="R179" s="175">
        <f>Q179*H179</f>
        <v>0</v>
      </c>
      <c r="S179" s="175">
        <v>0</v>
      </c>
      <c r="T179" s="17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77" t="s">
        <v>215</v>
      </c>
      <c r="AT179" s="177" t="s">
        <v>130</v>
      </c>
      <c r="AU179" s="177" t="s">
        <v>84</v>
      </c>
      <c r="AY179" s="15" t="s">
        <v>133</v>
      </c>
      <c r="BE179" s="178">
        <f>IF(N179="základní",J179,0)</f>
        <v>0</v>
      </c>
      <c r="BF179" s="178">
        <f>IF(N179="snížená",J179,0)</f>
        <v>0</v>
      </c>
      <c r="BG179" s="178">
        <f>IF(N179="zákl. přenesená",J179,0)</f>
        <v>0</v>
      </c>
      <c r="BH179" s="178">
        <f>IF(N179="sníž. přenesená",J179,0)</f>
        <v>0</v>
      </c>
      <c r="BI179" s="178">
        <f>IF(N179="nulová",J179,0)</f>
        <v>0</v>
      </c>
      <c r="BJ179" s="15" t="s">
        <v>79</v>
      </c>
      <c r="BK179" s="178">
        <f>ROUND(I179*H179,2)</f>
        <v>0</v>
      </c>
      <c r="BL179" s="15" t="s">
        <v>185</v>
      </c>
      <c r="BM179" s="177" t="s">
        <v>744</v>
      </c>
    </row>
    <row r="180" spans="1:65" s="2" customFormat="1" ht="16.5" customHeight="1">
      <c r="A180" s="34"/>
      <c r="B180" s="165"/>
      <c r="C180" s="166" t="s">
        <v>403</v>
      </c>
      <c r="D180" s="166" t="s">
        <v>136</v>
      </c>
      <c r="E180" s="167" t="s">
        <v>218</v>
      </c>
      <c r="F180" s="168" t="s">
        <v>219</v>
      </c>
      <c r="G180" s="169" t="s">
        <v>176</v>
      </c>
      <c r="H180" s="170">
        <v>5.048</v>
      </c>
      <c r="I180" s="171"/>
      <c r="J180" s="172">
        <f>ROUND(I180*H180,2)</f>
        <v>0</v>
      </c>
      <c r="K180" s="168" t="s">
        <v>140</v>
      </c>
      <c r="L180" s="35"/>
      <c r="M180" s="173" t="s">
        <v>1</v>
      </c>
      <c r="N180" s="174" t="s">
        <v>39</v>
      </c>
      <c r="O180" s="73"/>
      <c r="P180" s="175">
        <f>O180*H180</f>
        <v>0</v>
      </c>
      <c r="Q180" s="175">
        <v>0</v>
      </c>
      <c r="R180" s="175">
        <f>Q180*H180</f>
        <v>0</v>
      </c>
      <c r="S180" s="175">
        <v>0</v>
      </c>
      <c r="T180" s="17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7" t="s">
        <v>185</v>
      </c>
      <c r="AT180" s="177" t="s">
        <v>136</v>
      </c>
      <c r="AU180" s="177" t="s">
        <v>84</v>
      </c>
      <c r="AY180" s="15" t="s">
        <v>133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15" t="s">
        <v>79</v>
      </c>
      <c r="BK180" s="178">
        <f>ROUND(I180*H180,2)</f>
        <v>0</v>
      </c>
      <c r="BL180" s="15" t="s">
        <v>185</v>
      </c>
      <c r="BM180" s="177" t="s">
        <v>745</v>
      </c>
    </row>
    <row r="181" spans="1:65" s="2" customFormat="1" ht="24.15" customHeight="1">
      <c r="A181" s="34"/>
      <c r="B181" s="165"/>
      <c r="C181" s="185" t="s">
        <v>405</v>
      </c>
      <c r="D181" s="185" t="s">
        <v>130</v>
      </c>
      <c r="E181" s="186" t="s">
        <v>222</v>
      </c>
      <c r="F181" s="187" t="s">
        <v>223</v>
      </c>
      <c r="G181" s="188" t="s">
        <v>184</v>
      </c>
      <c r="H181" s="189">
        <v>5.048</v>
      </c>
      <c r="I181" s="190"/>
      <c r="J181" s="191">
        <f>ROUND(I181*H181,2)</f>
        <v>0</v>
      </c>
      <c r="K181" s="187" t="s">
        <v>1</v>
      </c>
      <c r="L181" s="192"/>
      <c r="M181" s="193" t="s">
        <v>1</v>
      </c>
      <c r="N181" s="194" t="s">
        <v>39</v>
      </c>
      <c r="O181" s="73"/>
      <c r="P181" s="175">
        <f>O181*H181</f>
        <v>0</v>
      </c>
      <c r="Q181" s="175">
        <v>0</v>
      </c>
      <c r="R181" s="175">
        <f>Q181*H181</f>
        <v>0</v>
      </c>
      <c r="S181" s="175">
        <v>0</v>
      </c>
      <c r="T181" s="17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77" t="s">
        <v>215</v>
      </c>
      <c r="AT181" s="177" t="s">
        <v>130</v>
      </c>
      <c r="AU181" s="177" t="s">
        <v>84</v>
      </c>
      <c r="AY181" s="15" t="s">
        <v>133</v>
      </c>
      <c r="BE181" s="178">
        <f>IF(N181="základní",J181,0)</f>
        <v>0</v>
      </c>
      <c r="BF181" s="178">
        <f>IF(N181="snížená",J181,0)</f>
        <v>0</v>
      </c>
      <c r="BG181" s="178">
        <f>IF(N181="zákl. přenesená",J181,0)</f>
        <v>0</v>
      </c>
      <c r="BH181" s="178">
        <f>IF(N181="sníž. přenesená",J181,0)</f>
        <v>0</v>
      </c>
      <c r="BI181" s="178">
        <f>IF(N181="nulová",J181,0)</f>
        <v>0</v>
      </c>
      <c r="BJ181" s="15" t="s">
        <v>79</v>
      </c>
      <c r="BK181" s="178">
        <f>ROUND(I181*H181,2)</f>
        <v>0</v>
      </c>
      <c r="BL181" s="15" t="s">
        <v>185</v>
      </c>
      <c r="BM181" s="177" t="s">
        <v>746</v>
      </c>
    </row>
    <row r="182" spans="1:65" s="2" customFormat="1" ht="24.15" customHeight="1">
      <c r="A182" s="34"/>
      <c r="B182" s="165"/>
      <c r="C182" s="166" t="s">
        <v>407</v>
      </c>
      <c r="D182" s="166" t="s">
        <v>136</v>
      </c>
      <c r="E182" s="167" t="s">
        <v>533</v>
      </c>
      <c r="F182" s="168" t="s">
        <v>534</v>
      </c>
      <c r="G182" s="169" t="s">
        <v>176</v>
      </c>
      <c r="H182" s="170">
        <v>27.176</v>
      </c>
      <c r="I182" s="171"/>
      <c r="J182" s="172">
        <f>ROUND(I182*H182,2)</f>
        <v>0</v>
      </c>
      <c r="K182" s="168" t="s">
        <v>140</v>
      </c>
      <c r="L182" s="35"/>
      <c r="M182" s="173" t="s">
        <v>1</v>
      </c>
      <c r="N182" s="174" t="s">
        <v>39</v>
      </c>
      <c r="O182" s="73"/>
      <c r="P182" s="175">
        <f>O182*H182</f>
        <v>0</v>
      </c>
      <c r="Q182" s="175">
        <v>0.0002</v>
      </c>
      <c r="R182" s="175">
        <f>Q182*H182</f>
        <v>0.0054352</v>
      </c>
      <c r="S182" s="175">
        <v>0</v>
      </c>
      <c r="T182" s="17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77" t="s">
        <v>185</v>
      </c>
      <c r="AT182" s="177" t="s">
        <v>136</v>
      </c>
      <c r="AU182" s="177" t="s">
        <v>84</v>
      </c>
      <c r="AY182" s="15" t="s">
        <v>133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5" t="s">
        <v>79</v>
      </c>
      <c r="BK182" s="178">
        <f>ROUND(I182*H182,2)</f>
        <v>0</v>
      </c>
      <c r="BL182" s="15" t="s">
        <v>185</v>
      </c>
      <c r="BM182" s="177" t="s">
        <v>747</v>
      </c>
    </row>
    <row r="183" spans="1:65" s="2" customFormat="1" ht="33" customHeight="1">
      <c r="A183" s="34"/>
      <c r="B183" s="165"/>
      <c r="C183" s="166" t="s">
        <v>409</v>
      </c>
      <c r="D183" s="166" t="s">
        <v>136</v>
      </c>
      <c r="E183" s="167" t="s">
        <v>226</v>
      </c>
      <c r="F183" s="168" t="s">
        <v>227</v>
      </c>
      <c r="G183" s="169" t="s">
        <v>176</v>
      </c>
      <c r="H183" s="170">
        <v>27.176</v>
      </c>
      <c r="I183" s="171"/>
      <c r="J183" s="172">
        <f>ROUND(I183*H183,2)</f>
        <v>0</v>
      </c>
      <c r="K183" s="168" t="s">
        <v>140</v>
      </c>
      <c r="L183" s="35"/>
      <c r="M183" s="173" t="s">
        <v>1</v>
      </c>
      <c r="N183" s="174" t="s">
        <v>39</v>
      </c>
      <c r="O183" s="73"/>
      <c r="P183" s="175">
        <f>O183*H183</f>
        <v>0</v>
      </c>
      <c r="Q183" s="175">
        <v>0.00026</v>
      </c>
      <c r="R183" s="175">
        <f>Q183*H183</f>
        <v>0.007065759999999999</v>
      </c>
      <c r="S183" s="175">
        <v>0</v>
      </c>
      <c r="T183" s="17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77" t="s">
        <v>185</v>
      </c>
      <c r="AT183" s="177" t="s">
        <v>136</v>
      </c>
      <c r="AU183" s="177" t="s">
        <v>84</v>
      </c>
      <c r="AY183" s="15" t="s">
        <v>133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5" t="s">
        <v>79</v>
      </c>
      <c r="BK183" s="178">
        <f>ROUND(I183*H183,2)</f>
        <v>0</v>
      </c>
      <c r="BL183" s="15" t="s">
        <v>185</v>
      </c>
      <c r="BM183" s="177" t="s">
        <v>748</v>
      </c>
    </row>
    <row r="184" spans="1:63" s="12" customFormat="1" ht="25.9" customHeight="1">
      <c r="A184" s="12"/>
      <c r="B184" s="152"/>
      <c r="C184" s="12"/>
      <c r="D184" s="153" t="s">
        <v>73</v>
      </c>
      <c r="E184" s="154" t="s">
        <v>130</v>
      </c>
      <c r="F184" s="154" t="s">
        <v>131</v>
      </c>
      <c r="G184" s="12"/>
      <c r="H184" s="12"/>
      <c r="I184" s="155"/>
      <c r="J184" s="156">
        <f>BK184</f>
        <v>0</v>
      </c>
      <c r="K184" s="12"/>
      <c r="L184" s="152"/>
      <c r="M184" s="157"/>
      <c r="N184" s="158"/>
      <c r="O184" s="158"/>
      <c r="P184" s="159">
        <f>P185</f>
        <v>0</v>
      </c>
      <c r="Q184" s="158"/>
      <c r="R184" s="159">
        <f>R185</f>
        <v>0</v>
      </c>
      <c r="S184" s="158"/>
      <c r="T184" s="160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53" t="s">
        <v>132</v>
      </c>
      <c r="AT184" s="161" t="s">
        <v>73</v>
      </c>
      <c r="AU184" s="161" t="s">
        <v>74</v>
      </c>
      <c r="AY184" s="153" t="s">
        <v>133</v>
      </c>
      <c r="BK184" s="162">
        <f>BK185</f>
        <v>0</v>
      </c>
    </row>
    <row r="185" spans="1:63" s="12" customFormat="1" ht="22.8" customHeight="1">
      <c r="A185" s="12"/>
      <c r="B185" s="152"/>
      <c r="C185" s="12"/>
      <c r="D185" s="153" t="s">
        <v>73</v>
      </c>
      <c r="E185" s="163" t="s">
        <v>229</v>
      </c>
      <c r="F185" s="163" t="s">
        <v>230</v>
      </c>
      <c r="G185" s="12"/>
      <c r="H185" s="12"/>
      <c r="I185" s="155"/>
      <c r="J185" s="164">
        <f>BK185</f>
        <v>0</v>
      </c>
      <c r="K185" s="12"/>
      <c r="L185" s="152"/>
      <c r="M185" s="157"/>
      <c r="N185" s="158"/>
      <c r="O185" s="158"/>
      <c r="P185" s="159">
        <f>SUM(P186:P190)</f>
        <v>0</v>
      </c>
      <c r="Q185" s="158"/>
      <c r="R185" s="159">
        <f>SUM(R186:R190)</f>
        <v>0</v>
      </c>
      <c r="S185" s="158"/>
      <c r="T185" s="160">
        <f>SUM(T186:T190)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53" t="s">
        <v>132</v>
      </c>
      <c r="AT185" s="161" t="s">
        <v>73</v>
      </c>
      <c r="AU185" s="161" t="s">
        <v>79</v>
      </c>
      <c r="AY185" s="153" t="s">
        <v>133</v>
      </c>
      <c r="BK185" s="162">
        <f>SUM(BK186:BK190)</f>
        <v>0</v>
      </c>
    </row>
    <row r="186" spans="1:65" s="2" customFormat="1" ht="16.5" customHeight="1">
      <c r="A186" s="34"/>
      <c r="B186" s="165"/>
      <c r="C186" s="166" t="s">
        <v>411</v>
      </c>
      <c r="D186" s="166" t="s">
        <v>136</v>
      </c>
      <c r="E186" s="167" t="s">
        <v>232</v>
      </c>
      <c r="F186" s="168" t="s">
        <v>602</v>
      </c>
      <c r="G186" s="169" t="s">
        <v>139</v>
      </c>
      <c r="H186" s="170">
        <v>1</v>
      </c>
      <c r="I186" s="171"/>
      <c r="J186" s="172">
        <f>ROUND(I186*H186,2)</f>
        <v>0</v>
      </c>
      <c r="K186" s="168" t="s">
        <v>140</v>
      </c>
      <c r="L186" s="35"/>
      <c r="M186" s="173" t="s">
        <v>1</v>
      </c>
      <c r="N186" s="174" t="s">
        <v>39</v>
      </c>
      <c r="O186" s="73"/>
      <c r="P186" s="175">
        <f>O186*H186</f>
        <v>0</v>
      </c>
      <c r="Q186" s="175">
        <v>0</v>
      </c>
      <c r="R186" s="175">
        <f>Q186*H186</f>
        <v>0</v>
      </c>
      <c r="S186" s="175">
        <v>0</v>
      </c>
      <c r="T186" s="17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77" t="s">
        <v>141</v>
      </c>
      <c r="AT186" s="177" t="s">
        <v>136</v>
      </c>
      <c r="AU186" s="177" t="s">
        <v>84</v>
      </c>
      <c r="AY186" s="15" t="s">
        <v>133</v>
      </c>
      <c r="BE186" s="178">
        <f>IF(N186="základní",J186,0)</f>
        <v>0</v>
      </c>
      <c r="BF186" s="178">
        <f>IF(N186="snížená",J186,0)</f>
        <v>0</v>
      </c>
      <c r="BG186" s="178">
        <f>IF(N186="zákl. přenesená",J186,0)</f>
        <v>0</v>
      </c>
      <c r="BH186" s="178">
        <f>IF(N186="sníž. přenesená",J186,0)</f>
        <v>0</v>
      </c>
      <c r="BI186" s="178">
        <f>IF(N186="nulová",J186,0)</f>
        <v>0</v>
      </c>
      <c r="BJ186" s="15" t="s">
        <v>79</v>
      </c>
      <c r="BK186" s="178">
        <f>ROUND(I186*H186,2)</f>
        <v>0</v>
      </c>
      <c r="BL186" s="15" t="s">
        <v>141</v>
      </c>
      <c r="BM186" s="177" t="s">
        <v>749</v>
      </c>
    </row>
    <row r="187" spans="1:65" s="2" customFormat="1" ht="16.5" customHeight="1">
      <c r="A187" s="34"/>
      <c r="B187" s="165"/>
      <c r="C187" s="166" t="s">
        <v>413</v>
      </c>
      <c r="D187" s="166" t="s">
        <v>136</v>
      </c>
      <c r="E187" s="167" t="s">
        <v>236</v>
      </c>
      <c r="F187" s="168" t="s">
        <v>237</v>
      </c>
      <c r="G187" s="169" t="s">
        <v>139</v>
      </c>
      <c r="H187" s="170">
        <v>1</v>
      </c>
      <c r="I187" s="171"/>
      <c r="J187" s="172">
        <f>ROUND(I187*H187,2)</f>
        <v>0</v>
      </c>
      <c r="K187" s="168" t="s">
        <v>1</v>
      </c>
      <c r="L187" s="35"/>
      <c r="M187" s="173" t="s">
        <v>1</v>
      </c>
      <c r="N187" s="174" t="s">
        <v>39</v>
      </c>
      <c r="O187" s="73"/>
      <c r="P187" s="175">
        <f>O187*H187</f>
        <v>0</v>
      </c>
      <c r="Q187" s="175">
        <v>0</v>
      </c>
      <c r="R187" s="175">
        <f>Q187*H187</f>
        <v>0</v>
      </c>
      <c r="S187" s="175">
        <v>0</v>
      </c>
      <c r="T187" s="17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77" t="s">
        <v>141</v>
      </c>
      <c r="AT187" s="177" t="s">
        <v>136</v>
      </c>
      <c r="AU187" s="177" t="s">
        <v>84</v>
      </c>
      <c r="AY187" s="15" t="s">
        <v>133</v>
      </c>
      <c r="BE187" s="178">
        <f>IF(N187="základní",J187,0)</f>
        <v>0</v>
      </c>
      <c r="BF187" s="178">
        <f>IF(N187="snížená",J187,0)</f>
        <v>0</v>
      </c>
      <c r="BG187" s="178">
        <f>IF(N187="zákl. přenesená",J187,0)</f>
        <v>0</v>
      </c>
      <c r="BH187" s="178">
        <f>IF(N187="sníž. přenesená",J187,0)</f>
        <v>0</v>
      </c>
      <c r="BI187" s="178">
        <f>IF(N187="nulová",J187,0)</f>
        <v>0</v>
      </c>
      <c r="BJ187" s="15" t="s">
        <v>79</v>
      </c>
      <c r="BK187" s="178">
        <f>ROUND(I187*H187,2)</f>
        <v>0</v>
      </c>
      <c r="BL187" s="15" t="s">
        <v>141</v>
      </c>
      <c r="BM187" s="177" t="s">
        <v>750</v>
      </c>
    </row>
    <row r="188" spans="1:65" s="2" customFormat="1" ht="16.5" customHeight="1">
      <c r="A188" s="34"/>
      <c r="B188" s="165"/>
      <c r="C188" s="166" t="s">
        <v>417</v>
      </c>
      <c r="D188" s="166" t="s">
        <v>136</v>
      </c>
      <c r="E188" s="167" t="s">
        <v>239</v>
      </c>
      <c r="F188" s="168" t="s">
        <v>240</v>
      </c>
      <c r="G188" s="169" t="s">
        <v>184</v>
      </c>
      <c r="H188" s="170">
        <v>3</v>
      </c>
      <c r="I188" s="171"/>
      <c r="J188" s="172">
        <f>ROUND(I188*H188,2)</f>
        <v>0</v>
      </c>
      <c r="K188" s="168" t="s">
        <v>140</v>
      </c>
      <c r="L188" s="35"/>
      <c r="M188" s="173" t="s">
        <v>1</v>
      </c>
      <c r="N188" s="174" t="s">
        <v>39</v>
      </c>
      <c r="O188" s="73"/>
      <c r="P188" s="175">
        <f>O188*H188</f>
        <v>0</v>
      </c>
      <c r="Q188" s="175">
        <v>0</v>
      </c>
      <c r="R188" s="175">
        <f>Q188*H188</f>
        <v>0</v>
      </c>
      <c r="S188" s="175">
        <v>0</v>
      </c>
      <c r="T188" s="17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77" t="s">
        <v>141</v>
      </c>
      <c r="AT188" s="177" t="s">
        <v>136</v>
      </c>
      <c r="AU188" s="177" t="s">
        <v>84</v>
      </c>
      <c r="AY188" s="15" t="s">
        <v>133</v>
      </c>
      <c r="BE188" s="178">
        <f>IF(N188="základní",J188,0)</f>
        <v>0</v>
      </c>
      <c r="BF188" s="178">
        <f>IF(N188="snížená",J188,0)</f>
        <v>0</v>
      </c>
      <c r="BG188" s="178">
        <f>IF(N188="zákl. přenesená",J188,0)</f>
        <v>0</v>
      </c>
      <c r="BH188" s="178">
        <f>IF(N188="sníž. přenesená",J188,0)</f>
        <v>0</v>
      </c>
      <c r="BI188" s="178">
        <f>IF(N188="nulová",J188,0)</f>
        <v>0</v>
      </c>
      <c r="BJ188" s="15" t="s">
        <v>79</v>
      </c>
      <c r="BK188" s="178">
        <f>ROUND(I188*H188,2)</f>
        <v>0</v>
      </c>
      <c r="BL188" s="15" t="s">
        <v>141</v>
      </c>
      <c r="BM188" s="177" t="s">
        <v>751</v>
      </c>
    </row>
    <row r="189" spans="1:65" s="2" customFormat="1" ht="16.5" customHeight="1">
      <c r="A189" s="34"/>
      <c r="B189" s="165"/>
      <c r="C189" s="185" t="s">
        <v>419</v>
      </c>
      <c r="D189" s="185" t="s">
        <v>130</v>
      </c>
      <c r="E189" s="186" t="s">
        <v>242</v>
      </c>
      <c r="F189" s="187" t="s">
        <v>243</v>
      </c>
      <c r="G189" s="188" t="s">
        <v>184</v>
      </c>
      <c r="H189" s="189">
        <v>3</v>
      </c>
      <c r="I189" s="190"/>
      <c r="J189" s="191">
        <f>ROUND(I189*H189,2)</f>
        <v>0</v>
      </c>
      <c r="K189" s="187" t="s">
        <v>1</v>
      </c>
      <c r="L189" s="192"/>
      <c r="M189" s="193" t="s">
        <v>1</v>
      </c>
      <c r="N189" s="194" t="s">
        <v>39</v>
      </c>
      <c r="O189" s="73"/>
      <c r="P189" s="175">
        <f>O189*H189</f>
        <v>0</v>
      </c>
      <c r="Q189" s="175">
        <v>0</v>
      </c>
      <c r="R189" s="175">
        <f>Q189*H189</f>
        <v>0</v>
      </c>
      <c r="S189" s="175">
        <v>0</v>
      </c>
      <c r="T189" s="17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77" t="s">
        <v>244</v>
      </c>
      <c r="AT189" s="177" t="s">
        <v>130</v>
      </c>
      <c r="AU189" s="177" t="s">
        <v>84</v>
      </c>
      <c r="AY189" s="15" t="s">
        <v>133</v>
      </c>
      <c r="BE189" s="178">
        <f>IF(N189="základní",J189,0)</f>
        <v>0</v>
      </c>
      <c r="BF189" s="178">
        <f>IF(N189="snížená",J189,0)</f>
        <v>0</v>
      </c>
      <c r="BG189" s="178">
        <f>IF(N189="zákl. přenesená",J189,0)</f>
        <v>0</v>
      </c>
      <c r="BH189" s="178">
        <f>IF(N189="sníž. přenesená",J189,0)</f>
        <v>0</v>
      </c>
      <c r="BI189" s="178">
        <f>IF(N189="nulová",J189,0)</f>
        <v>0</v>
      </c>
      <c r="BJ189" s="15" t="s">
        <v>79</v>
      </c>
      <c r="BK189" s="178">
        <f>ROUND(I189*H189,2)</f>
        <v>0</v>
      </c>
      <c r="BL189" s="15" t="s">
        <v>244</v>
      </c>
      <c r="BM189" s="177" t="s">
        <v>752</v>
      </c>
    </row>
    <row r="190" spans="1:65" s="2" customFormat="1" ht="16.5" customHeight="1">
      <c r="A190" s="34"/>
      <c r="B190" s="165"/>
      <c r="C190" s="166" t="s">
        <v>421</v>
      </c>
      <c r="D190" s="166" t="s">
        <v>136</v>
      </c>
      <c r="E190" s="167" t="s">
        <v>247</v>
      </c>
      <c r="F190" s="168" t="s">
        <v>248</v>
      </c>
      <c r="G190" s="169" t="s">
        <v>184</v>
      </c>
      <c r="H190" s="170">
        <v>2</v>
      </c>
      <c r="I190" s="171"/>
      <c r="J190" s="172">
        <f>ROUND(I190*H190,2)</f>
        <v>0</v>
      </c>
      <c r="K190" s="168" t="s">
        <v>140</v>
      </c>
      <c r="L190" s="35"/>
      <c r="M190" s="179" t="s">
        <v>1</v>
      </c>
      <c r="N190" s="180" t="s">
        <v>39</v>
      </c>
      <c r="O190" s="181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7" t="s">
        <v>141</v>
      </c>
      <c r="AT190" s="177" t="s">
        <v>136</v>
      </c>
      <c r="AU190" s="177" t="s">
        <v>84</v>
      </c>
      <c r="AY190" s="15" t="s">
        <v>133</v>
      </c>
      <c r="BE190" s="178">
        <f>IF(N190="základní",J190,0)</f>
        <v>0</v>
      </c>
      <c r="BF190" s="178">
        <f>IF(N190="snížená",J190,0)</f>
        <v>0</v>
      </c>
      <c r="BG190" s="178">
        <f>IF(N190="zákl. přenesená",J190,0)</f>
        <v>0</v>
      </c>
      <c r="BH190" s="178">
        <f>IF(N190="sníž. přenesená",J190,0)</f>
        <v>0</v>
      </c>
      <c r="BI190" s="178">
        <f>IF(N190="nulová",J190,0)</f>
        <v>0</v>
      </c>
      <c r="BJ190" s="15" t="s">
        <v>79</v>
      </c>
      <c r="BK190" s="178">
        <f>ROUND(I190*H190,2)</f>
        <v>0</v>
      </c>
      <c r="BL190" s="15" t="s">
        <v>141</v>
      </c>
      <c r="BM190" s="177" t="s">
        <v>753</v>
      </c>
    </row>
    <row r="191" spans="1:31" s="2" customFormat="1" ht="6.95" customHeight="1">
      <c r="A191" s="34"/>
      <c r="B191" s="56"/>
      <c r="C191" s="57"/>
      <c r="D191" s="57"/>
      <c r="E191" s="57"/>
      <c r="F191" s="57"/>
      <c r="G191" s="57"/>
      <c r="H191" s="57"/>
      <c r="I191" s="57"/>
      <c r="J191" s="57"/>
      <c r="K191" s="57"/>
      <c r="L191" s="35"/>
      <c r="M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</sheetData>
  <autoFilter ref="C128:K190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DESKTOP-RDOKQ5K\Borivoj.Kucera</dc:creator>
  <cp:keywords/>
  <dc:description/>
  <cp:lastModifiedBy>DESKTOP-RDOKQ5K\Borivoj.Kucera</cp:lastModifiedBy>
  <dcterms:created xsi:type="dcterms:W3CDTF">2024-01-12T07:44:28Z</dcterms:created>
  <dcterms:modified xsi:type="dcterms:W3CDTF">2024-01-12T07:44:32Z</dcterms:modified>
  <cp:category/>
  <cp:version/>
  <cp:contentType/>
  <cp:contentStatus/>
</cp:coreProperties>
</file>