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Zpevněné plochy park..." sheetId="2" r:id="rId2"/>
    <sheet name="02 - Veřejné osvětlení" sheetId="3" r:id="rId3"/>
    <sheet name="03 - Terénní úpravy, výsa..." sheetId="4" r:id="rId4"/>
    <sheet name="99 - Vedlejší rozpočtové ...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'01 - Zpevněné plochy park...'!$C$84:$K$262</definedName>
    <definedName name="_xlnm.Print_Area" localSheetId="1">'01 - Zpevněné plochy park...'!$C$4:$J$39,'01 - Zpevněné plochy park...'!$C$45:$J$66,'01 - Zpevněné plochy park...'!$C$72:$K$262</definedName>
    <definedName name="_xlnm._FilterDatabase" localSheetId="2" hidden="1">'02 - Veřejné osvětlení'!$C$86:$K$203</definedName>
    <definedName name="_xlnm.Print_Area" localSheetId="2">'02 - Veřejné osvětlení'!$C$4:$J$39,'02 - Veřejné osvětlení'!$C$45:$J$68,'02 - Veřejné osvětlení'!$C$74:$K$203</definedName>
    <definedName name="_xlnm._FilterDatabase" localSheetId="3" hidden="1">'03 - Terénní úpravy, výsa...'!$C$80:$K$98</definedName>
    <definedName name="_xlnm.Print_Area" localSheetId="3">'03 - Terénní úpravy, výsa...'!$C$4:$J$39,'03 - Terénní úpravy, výsa...'!$C$45:$J$62,'03 - Terénní úpravy, výsa...'!$C$68:$K$98</definedName>
    <definedName name="_xlnm._FilterDatabase" localSheetId="4" hidden="1">'99 - Vedlejší rozpočtové ...'!$C$84:$K$117</definedName>
    <definedName name="_xlnm.Print_Area" localSheetId="4">'99 - Vedlejší rozpočtové ...'!$C$4:$J$39,'99 - Vedlejší rozpočtové ...'!$C$45:$J$66,'99 - Vedlejší rozpočtové ...'!$C$72:$K$117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Zpevněné plochy park...'!$84:$84</definedName>
    <definedName name="_xlnm.Print_Titles" localSheetId="2">'02 - Veřejné osvětlení'!$86:$86</definedName>
    <definedName name="_xlnm.Print_Titles" localSheetId="4">'99 - Vedlejší rozpočtové ...'!$84:$84</definedName>
  </definedNames>
  <calcPr fullCalcOnLoad="1"/>
</workbook>
</file>

<file path=xl/sharedStrings.xml><?xml version="1.0" encoding="utf-8"?>
<sst xmlns="http://schemas.openxmlformats.org/spreadsheetml/2006/main" count="4347" uniqueCount="878">
  <si>
    <t>Export Komplet</t>
  </si>
  <si>
    <t>VZ</t>
  </si>
  <si>
    <t>2.0</t>
  </si>
  <si>
    <t>ZAMOK</t>
  </si>
  <si>
    <t>False</t>
  </si>
  <si>
    <t>{63261749-a74c-4f55-a2d1-6841b992d42e}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</si>
  <si>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</si>
  <si>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</si>
  <si>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</si>
  <si>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</si>
  <si>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</si>
  <si>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</si>
  <si>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</si>
  <si>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</si>
  <si>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2022/08C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</si>
  <si>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</si>
  <si>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</si>
  <si>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Bílina parkoviště ulice Litoměřická</t>
  </si>
  <si>
    <t>KSO:</t>
  </si>
  <si>
    <t/>
  </si>
  <si>
    <t>CC-CZ:</t>
  </si>
  <si>
    <t>Místo:</t>
  </si>
  <si>
    <t>Litoměřická</t>
  </si>
  <si>
    <t>Datum:</t>
  </si>
  <si>
    <t>17. 5. 2023</t>
  </si>
  <si>
    <t>Zadavatel:</t>
  </si>
  <si>
    <t>IČ:</t>
  </si>
  <si>
    <t>002266230</t>
  </si>
  <si>
    <t>Město Bílina</t>
  </si>
  <si>
    <t>DIČ:</t>
  </si>
  <si>
    <t>Uchazeč:</t>
  </si>
  <si>
    <t>Vyplň údaj</t>
  </si>
  <si>
    <t>Projektant:</t>
  </si>
  <si>
    <t>24261670</t>
  </si>
  <si>
    <t>REMIUMA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</si>
  <si>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</si>
  <si>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</si>
  <si>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</si>
  <si>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</si>
  <si>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</si>
  <si>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</si>
  <si>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</si>
  <si>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</si>
  <si>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</si>
  <si>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</si>
  <si>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</si>
  <si>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</si>
  <si>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</si>
  <si>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</si>
  <si>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</si>
  <si>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</si>
  <si>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</si>
  <si>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</si>
  <si>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</si>
  <si>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</si>
  <si>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</si>
  <si>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</si>
  <si>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</si>
  <si>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</si>
  <si>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</si>
  <si>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</si>
  <si>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</si>
  <si>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</si>
  <si>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</si>
  <si>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</si>
  <si>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</si>
  <si>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</si>
  <si>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</si>
  <si>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</si>
  <si>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</si>
  <si>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</si>
  <si>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</si>
  <si>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</si>
  <si>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</si>
  <si>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</si>
  <si>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</si>
  <si>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</si>
  <si>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</si>
  <si>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</si>
  <si>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Zpevněné plochy parkoviště</t>
  </si>
  <si>
    <t>STA</t>
  </si>
  <si>
    <t>1</t>
  </si>
  <si>
    <t>{d3873b2a-cff0-4ac6-97e2-0162ef18bb00}</t>
  </si>
  <si>
    <t>2</t>
  </si>
  <si>
    <t>02</t>
  </si>
  <si>
    <t>Veřejné osvětlení</t>
  </si>
  <si>
    <t>{ee2604bd-9a5e-4d25-ab3d-9ecb58080518}</t>
  </si>
  <si>
    <t>03</t>
  </si>
  <si>
    <t>Terénní úpravy, výsadba zeleně</t>
  </si>
  <si>
    <t>{a8a4dbcc-8219-450b-9ce6-6ad648a0cb17}</t>
  </si>
  <si>
    <t>99</t>
  </si>
  <si>
    <t>Vedlejší rozpočtové náklady</t>
  </si>
  <si>
    <t>{14f0fb15-7a58-434b-937b-d53650a3f994}</t>
  </si>
  <si>
    <t>KRYCÍ LIST SOUPISU PRACÍ</t>
  </si>
  <si>
    <t>Objekt:</t>
  </si>
  <si>
    <t>01 - Zpevněné plochy parkoviště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</si>
  <si>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</si>
  <si>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</si>
  <si>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</si>
  <si>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</si>
  <si>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</si>
  <si>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</si>
  <si>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</si>
  <si>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</si>
  <si>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</si>
  <si>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</si>
  <si>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</si>
  <si>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</si>
  <si>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</si>
  <si>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</si>
  <si>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</si>
  <si>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</si>
  <si>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</si>
  <si>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</si>
  <si>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</si>
  <si>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</si>
  <si>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</si>
  <si>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</si>
  <si>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</si>
  <si>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</si>
  <si>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</si>
  <si>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</si>
  <si>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</si>
  <si>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</si>
  <si>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111111101</t>
  </si>
  <si>
    <t>Odstranění travin a rákosu ručně travin pro jakoukoli plochu v rovině nebo ve svahu sklonu do 1:5</t>
  </si>
  <si>
    <t>m2</t>
  </si>
  <si>
    <t>CS ÚRS 2023 01</t>
  </si>
  <si>
    <t>4</t>
  </si>
  <si>
    <t>1279021296</t>
  </si>
  <si>
    <t>Online PSC</t>
  </si>
  <si>
    <t>https://podminky.urs.cz/item/CS_URS_2023_01/111111101</t>
  </si>
  <si>
    <t>111251101</t>
  </si>
  <si>
    <t>Odstranění křovin a stromů s odstraněním kořenů strojně průměru kmene do 100 mm v rovině nebo ve svahu sklonu terénu do 1:5, při celkové ploše do 100 m2</t>
  </si>
  <si>
    <t>-1714433050</t>
  </si>
  <si>
    <t>https://podminky.urs.cz/item/CS_URS_2023_01/111251101</t>
  </si>
  <si>
    <t>VV</t>
  </si>
  <si>
    <t>60 "odstranění živého plotu</t>
  </si>
  <si>
    <t>3</t>
  </si>
  <si>
    <t>112155315</t>
  </si>
  <si>
    <t>Štěpkování s naložením na dopravní prostředek a odvozem do 20 km keřového porostu hustého</t>
  </si>
  <si>
    <t>1969445101</t>
  </si>
  <si>
    <t>https://podminky.urs.cz/item/CS_URS_2023_01/112155315</t>
  </si>
  <si>
    <t>113106195</t>
  </si>
  <si>
    <t>Rozebrání dlažeb vozovek a ploch s přemístěním hmot na skládku na vzdálenost do 3 m nebo s naložením na dopravní prostředek, s jakoukoliv výplní spár strojně plochy jednotlivě do 50 m2 z vegetační dlažby s ložem z kameniva betonové</t>
  </si>
  <si>
    <t>-1921777262</t>
  </si>
  <si>
    <t>https://podminky.urs.cz/item/CS_URS_2023_01/113106195</t>
  </si>
  <si>
    <t>13,56 "stání pro popelnice</t>
  </si>
  <si>
    <t>Součet</t>
  </si>
  <si>
    <t>5</t>
  </si>
  <si>
    <t>113107311</t>
  </si>
  <si>
    <t>Odstranění podkladů nebo krytů strojně plochy jednotlivě do 50 m2 s přemístěním hmot na skládku na vzdálenost do 3 m nebo s naložením na dopravní prostředek z kameniva těženého, o tl. vrstvy do 100 mm</t>
  </si>
  <si>
    <t>1004849289</t>
  </si>
  <si>
    <t>https://podminky.urs.cz/item/CS_URS_2023_01/113107311</t>
  </si>
  <si>
    <t>13,56</t>
  </si>
  <si>
    <t>6</t>
  </si>
  <si>
    <t>113107312</t>
  </si>
  <si>
    <t>Odstranění podkladů nebo krytů strojně plochy jednotlivě do 50 m2 s přemístěním hmot na skládku na vzdálenost do 3 m nebo s naložením na dopravní prostředek z kameniva těženého, o tl. vrstvy přes 100 do 200 mm</t>
  </si>
  <si>
    <t>152235120</t>
  </si>
  <si>
    <t>https://podminky.urs.cz/item/CS_URS_2023_01/113107312</t>
  </si>
  <si>
    <t>2*13,56</t>
  </si>
  <si>
    <t>7</t>
  </si>
  <si>
    <t>113154112</t>
  </si>
  <si>
    <t>Frézování živičného podkladu nebo krytu s naložením na dopravní prostředek plochy do 500 m2 bez překážek v trase pruhu šířky do 0,5 m, tloušťky vrstvy 40 mm</t>
  </si>
  <si>
    <t>-488376658</t>
  </si>
  <si>
    <t>https://podminky.urs.cz/item/CS_URS_2023_01/113154112</t>
  </si>
  <si>
    <t>130,69*0,5 "obrusná vrstva</t>
  </si>
  <si>
    <t>8</t>
  </si>
  <si>
    <t>113154114</t>
  </si>
  <si>
    <t>Frézování živičného podkladu nebo krytu s naložením na dopravní prostředek plochy do 500 m2 bez překážek v trase pruhu šířky do 0,5 m, tloušťky vrstvy 100 mm</t>
  </si>
  <si>
    <t>-1697623997</t>
  </si>
  <si>
    <t>https://podminky.urs.cz/item/CS_URS_2023_01/113154114</t>
  </si>
  <si>
    <t>130,69*0,1 "ložní vrstva</t>
  </si>
  <si>
    <t>9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</si>
  <si>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</si>
  <si>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</si>
  <si>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</si>
  <si>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-25703554</t>
  </si>
  <si>
    <t>https://podminky.urs.cz/item/CS_URS_2023_01/113202111</t>
  </si>
  <si>
    <t>130,69 "silniční</t>
  </si>
  <si>
    <t>129,7 "chodníkové</t>
  </si>
  <si>
    <t>10</t>
  </si>
  <si>
    <t>113311121</t>
  </si>
  <si>
    <t>Odstranění geosyntetik s uložením na vzdálenost do 20 m nebo naložením na dopravní prostředek geotextilie</t>
  </si>
  <si>
    <t>-1893054175</t>
  </si>
  <si>
    <t>https://podminky.urs.cz/item/CS_URS_2023_01/113311121</t>
  </si>
  <si>
    <t>11</t>
  </si>
  <si>
    <t>121151113</t>
  </si>
  <si>
    <t>Sejmutí ornice strojně při souvislé ploše přes 100 do 500 m2, tl. vrstvy do 200 mm</t>
  </si>
  <si>
    <t>-690080214</t>
  </si>
  <si>
    <t>https://podminky.urs.cz/item/CS_URS_2023_01/121151113</t>
  </si>
  <si>
    <t>12</t>
  </si>
  <si>
    <t>122251403</t>
  </si>
  <si>
    <t>Vykopávky v zemnících na suchu strojně zapažených i nezapažených v hornině třídy těžitelnosti I skupiny 3 přes 50 do 100 m3</t>
  </si>
  <si>
    <t>m3</t>
  </si>
  <si>
    <t>1555130055</t>
  </si>
  <si>
    <t>https://podminky.urs.cz/item/CS_URS_2023_01/122251403</t>
  </si>
  <si>
    <t>13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</si>
  <si>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</si>
  <si>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</si>
  <si>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28266065</t>
  </si>
  <si>
    <t>https://podminky.urs.cz/item/CS_URS_2023_01/162251102</t>
  </si>
  <si>
    <t>1,40 "přemýstění zeminy na dočasnou skládku na zpětný zásyp</t>
  </si>
  <si>
    <t>14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</si>
  <si>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</si>
  <si>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</si>
  <si>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1232298089</t>
  </si>
  <si>
    <t>https://podminky.urs.cz/item/CS_URS_2023_01/162751117</t>
  </si>
  <si>
    <t>66,18-1,02 "přemístění ornice</t>
  </si>
  <si>
    <t>82,91-0,38 "přemístění zeminy</t>
  </si>
  <si>
    <t>4,61 "přemístění podkladních vrstev stání pro popelnice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</si>
  <si>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</si>
  <si>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</si>
  <si>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1999136280</t>
  </si>
  <si>
    <t>https://podminky.urs.cz/item/CS_URS_2023_01/162751119</t>
  </si>
  <si>
    <t>(66,18-1,02)*10 "přemístění ornice</t>
  </si>
  <si>
    <t>(82,91-0,38)*10 "přemístění zeminy</t>
  </si>
  <si>
    <t>4,61*10 "přemístění podkladních vrstev stání pro popelnice</t>
  </si>
  <si>
    <t>16</t>
  </si>
  <si>
    <t>171151103</t>
  </si>
  <si>
    <t>Uložení sypanin do násypů strojně s rozprostřením sypaniny ve vrstvách a s hrubým urovnáním zhutněných z hornin soudržných jakékoliv třídy těžitelnosti</t>
  </si>
  <si>
    <t>43219601</t>
  </si>
  <si>
    <t>https://podminky.urs.cz/item/CS_URS_2023_01/171151103</t>
  </si>
  <si>
    <t>17</t>
  </si>
  <si>
    <t>171152501</t>
  </si>
  <si>
    <t>Zhutnění podloží pod násypy z rostlé horniny třídy těžitelnosti I a II, skupiny 1 až 4 z hornin soudružných a nesoudržných</t>
  </si>
  <si>
    <t>1702192234</t>
  </si>
  <si>
    <t>https://podminky.urs.cz/item/CS_URS_2023_01/171152501</t>
  </si>
  <si>
    <t>18</t>
  </si>
  <si>
    <t>171201231</t>
  </si>
  <si>
    <t>Poplatek za uložení stavebního odpadu na recyklační skládce (skládkovné) zeminy a kamení zatříděného do Katalogu odpadů pod kódem 17 05 04</t>
  </si>
  <si>
    <t>t</t>
  </si>
  <si>
    <t>443706772</t>
  </si>
  <si>
    <t>https://podminky.urs.cz/item/CS_URS_2023_01/171201231</t>
  </si>
  <si>
    <t>(82,91-0,38)*1,8 "zemina</t>
  </si>
  <si>
    <t>4,61*1,8 "podkladní vrstevy stání pro popelnice</t>
  </si>
  <si>
    <t>19</t>
  </si>
  <si>
    <t>171251201</t>
  </si>
  <si>
    <t>Uložení sypaniny na skládky nebo meziskládky bez hutnění s upravením uložené sypaniny do předepsaného tvaru</t>
  </si>
  <si>
    <t>772425947</t>
  </si>
  <si>
    <t>https://podminky.urs.cz/item/CS_URS_2023_01/171251201</t>
  </si>
  <si>
    <t>1,02 "dočasné uložení ornice</t>
  </si>
  <si>
    <t>0,38 "dočasné uložení zeminy</t>
  </si>
  <si>
    <t>Komunikace pozemní</t>
  </si>
  <si>
    <t>20</t>
  </si>
  <si>
    <t>561121111</t>
  </si>
  <si>
    <t>Zřízení podkladu nebo ochranné vrstvy vozovky z mechanicky zpevněné zeminy MZ bez přidání pojiva nebo vylepšovacího materiálu, s rozprostřením, vlhčením, promísením a zhutněním, tloušťka po zhutnění 150 mm</t>
  </si>
  <si>
    <t>-1547731810</t>
  </si>
  <si>
    <t>https://podminky.urs.cz/item/CS_URS_2023_01/561121111</t>
  </si>
  <si>
    <t>337,1+20,01</t>
  </si>
  <si>
    <t>M</t>
  </si>
  <si>
    <t>58343911</t>
  </si>
  <si>
    <t>kamenivo drcené hrubé frakce 11/22</t>
  </si>
  <si>
    <t>1940477347</t>
  </si>
  <si>
    <t>357,11*0,27 "přepočet z m2 (tl. 150 mm) na t</t>
  </si>
  <si>
    <t>22</t>
  </si>
  <si>
    <t>950002723</t>
  </si>
  <si>
    <t>23</t>
  </si>
  <si>
    <t>58343959</t>
  </si>
  <si>
    <t>kamenivo drcené hrubé frakce 32/63</t>
  </si>
  <si>
    <t>1065922192</t>
  </si>
  <si>
    <t>377,88*0,27 "přepočet z m2 (tl. 150 mm) na t</t>
  </si>
  <si>
    <t>24</t>
  </si>
  <si>
    <t>565135101</t>
  </si>
  <si>
    <t>Asfaltový beton vrstva podkladní ACP 16 (obalované kamenivo střednězrnné - OKS) s rozprostřením a zhutněním v pruhu šířky do 1,5 m, po zhutnění tl. 50 mm</t>
  </si>
  <si>
    <t>-1998324673</t>
  </si>
  <si>
    <t>https://podminky.urs.cz/item/CS_URS_2023_01/565135101</t>
  </si>
  <si>
    <t>153,6*0,2</t>
  </si>
  <si>
    <t>25</t>
  </si>
  <si>
    <t>565185101</t>
  </si>
  <si>
    <t>Asfaltový beton vrstva podkladní ACP 16 (obalované kamenivo střednězrnné - OKS) s rozprostřením a zhutněním v pruhu šířky do 1,5 m, po zhutnění tl. 150 mm</t>
  </si>
  <si>
    <t>-1640647165</t>
  </si>
  <si>
    <t>https://podminky.urs.cz/item/CS_URS_2023_01/565185101</t>
  </si>
  <si>
    <t>153,6*0,1</t>
  </si>
  <si>
    <t>26</t>
  </si>
  <si>
    <t>573211109</t>
  </si>
  <si>
    <t>Postřik spojovací PS bez posypu kamenivem z asfaltu silničního, v množství 0,50 kg/m2</t>
  </si>
  <si>
    <t>1191907951</t>
  </si>
  <si>
    <t>https://podminky.urs.cz/item/CS_URS_2023_01/573211109</t>
  </si>
  <si>
    <t>153,6*0,5+153,6*0,1</t>
  </si>
  <si>
    <t>27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</si>
  <si>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</si>
  <si>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</si>
  <si>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3168053</t>
  </si>
  <si>
    <t>https://podminky.urs.cz/item/CS_URS_2023_01/596212210</t>
  </si>
  <si>
    <t>28</t>
  </si>
  <si>
    <t>59245090</t>
  </si>
  <si>
    <t>dlažba zámková profilová 230x140x80mm přírodní</t>
  </si>
  <si>
    <t>-403085863</t>
  </si>
  <si>
    <t>20,01*1,03 'Přepočtené koeficientem množství</t>
  </si>
  <si>
    <t>29</t>
  </si>
  <si>
    <t>596412212.R</t>
  </si>
  <si>
    <t xml:space="preserve">Oprava chodníku po odstranění původního obrubníku a montáži nového obrubníku. Doplnění ochranné, podkladní a kladecí vrstvy, pokládka původní dlažby. Znovupoužití původních materiálů, dodávka a montáž nových v případě poškození nebo chybějícího počtu/kubatury.
</t>
  </si>
  <si>
    <t>313871844</t>
  </si>
  <si>
    <t>30</t>
  </si>
  <si>
    <t>577134111</t>
  </si>
  <si>
    <t>Asfaltový beton vrstva obrusná ACO 11 (ABS) s rozprostřením a se zhutněním z nemodifikovaného asfaltu v pruhu šířky do 3 m tř. I, po zhutnění tl. 40 mm</t>
  </si>
  <si>
    <t>76474245</t>
  </si>
  <si>
    <t>https://podminky.urs.cz/item/CS_URS_2023_01/577134111</t>
  </si>
  <si>
    <t>153,6*0,5</t>
  </si>
  <si>
    <t>31</t>
  </si>
  <si>
    <t>596412212</t>
  </si>
  <si>
    <t>Kladení dlažby z betonových vegetačních dlaždic pozemních komunikací s ložem z kameniva těženého nebo drceného tl. do 50 mm, s vyplněním spár a vegetačních otvorů, s hutněním vibrováním tl. 80 mm, pro plochy přes 100 do 300 m2</t>
  </si>
  <si>
    <t>1504221791</t>
  </si>
  <si>
    <t>https://podminky.urs.cz/item/CS_URS_2023_01/596412212</t>
  </si>
  <si>
    <t>337,10</t>
  </si>
  <si>
    <t>32</t>
  </si>
  <si>
    <t>596412213.R</t>
  </si>
  <si>
    <t>Výplň spár čedičovou drtí tl. 80 mm</t>
  </si>
  <si>
    <t>-1138424491</t>
  </si>
  <si>
    <t>337,10+20,01</t>
  </si>
  <si>
    <t>33</t>
  </si>
  <si>
    <t>59246015.R</t>
  </si>
  <si>
    <t>dlažba  betonová vegetační 200x200x80mm</t>
  </si>
  <si>
    <t>-2039598137</t>
  </si>
  <si>
    <t>337,1*1,01 'Přepočtené koeficientem množství</t>
  </si>
  <si>
    <t>Ostatní konstrukce a práce, bourání</t>
  </si>
  <si>
    <t>34</t>
  </si>
  <si>
    <t>914111112</t>
  </si>
  <si>
    <t>Montáž svislé dopravní značky základní velikosti do 1 m2 páskováním na sloupy</t>
  </si>
  <si>
    <t>kus</t>
  </si>
  <si>
    <t>-919863146</t>
  </si>
  <si>
    <t>https://podminky.urs.cz/item/CS_URS_2023_01/914111112</t>
  </si>
  <si>
    <t>1 "E1</t>
  </si>
  <si>
    <t>1 "P2-montáž demontované značky z rušeného sloupu VO</t>
  </si>
  <si>
    <t>35</t>
  </si>
  <si>
    <t>40445647</t>
  </si>
  <si>
    <t>dodatkové tabulky E1, E2a,b , E6, E9, E10 E12c, E17 500x500mm</t>
  </si>
  <si>
    <t>-1728026457</t>
  </si>
  <si>
    <t>36</t>
  </si>
  <si>
    <t>915121111</t>
  </si>
  <si>
    <t>Vodorovné dopravní značení stříkané barvou vodící čára bílá šířky 250 mm souvislá základní</t>
  </si>
  <si>
    <t>1128729082</t>
  </si>
  <si>
    <t>https://podminky.urs.cz/item/CS_URS_2023_01/915121111</t>
  </si>
  <si>
    <t>79,24 "V10a</t>
  </si>
  <si>
    <t>37</t>
  </si>
  <si>
    <t>915131111</t>
  </si>
  <si>
    <t>Vodorovné dopravní značení stříkané barvou přechody pro chodce, šipky, symboly bílé základní</t>
  </si>
  <si>
    <t>1823443823</t>
  </si>
  <si>
    <t>https://podminky.urs.cz/item/CS_URS_2023_01/915131111</t>
  </si>
  <si>
    <t>1,5 "V10f</t>
  </si>
  <si>
    <t>6,03 "V13</t>
  </si>
  <si>
    <t>38</t>
  </si>
  <si>
    <t>916131112</t>
  </si>
  <si>
    <t>Osazení silničního obrubníku betonového se zřízením lože, s vyplněním a zatřením spár cementovou maltou ležatého bez boční opěry, do lože z betonu prostého</t>
  </si>
  <si>
    <t>68126759</t>
  </si>
  <si>
    <t>https://podminky.urs.cz/item/CS_URS_2023_01/916131112</t>
  </si>
  <si>
    <t>39</t>
  </si>
  <si>
    <t>59218001</t>
  </si>
  <si>
    <t>krajník betonový silniční 500x250x80mm</t>
  </si>
  <si>
    <t>-1531455830</t>
  </si>
  <si>
    <t>153,35*1,02 "ztrátné</t>
  </si>
  <si>
    <t>40</t>
  </si>
  <si>
    <t>916231113</t>
  </si>
  <si>
    <t>Osazení chodníkového obrubníku betonového se zřízením lože, s vyplněním a zatřením spár cementovou maltou ležatého s boční opěrou z betonu prostého, do lože z betonu prostého</t>
  </si>
  <si>
    <t>1269782687</t>
  </si>
  <si>
    <t>https://podminky.urs.cz/item/CS_URS_2023_01/916231113</t>
  </si>
  <si>
    <t>41</t>
  </si>
  <si>
    <t>59217017</t>
  </si>
  <si>
    <t>obrubník betonový chodníkový 1000x100x250mm</t>
  </si>
  <si>
    <t>-638387117</t>
  </si>
  <si>
    <t>147,49 * 1,02 "ztrátné</t>
  </si>
  <si>
    <t>42</t>
  </si>
  <si>
    <t>919112213</t>
  </si>
  <si>
    <t>Řezání dilatačních spár v živičném krytu vytvoření komůrky pro těsnící zálivku šířky 10 mm, hloubky 25 mm</t>
  </si>
  <si>
    <t>478222228</t>
  </si>
  <si>
    <t>https://podminky.urs.cz/item/CS_URS_2023_01/919112213</t>
  </si>
  <si>
    <t>43</t>
  </si>
  <si>
    <t>919121213</t>
  </si>
  <si>
    <t>Utěsnění dilatačních spár zálivkou za studena v cementobetonovém nebo živičném krytu včetně adhezního nátěru bez těsnicího profilu pod zálivkou, pro komůrky šířky 10 mm, hloubky 25 mm</t>
  </si>
  <si>
    <t>-607797714</t>
  </si>
  <si>
    <t>https://podminky.urs.cz/item/CS_URS_2023_01/919121213</t>
  </si>
  <si>
    <t>44</t>
  </si>
  <si>
    <t>919726123.R</t>
  </si>
  <si>
    <t>Geotextilie netkaná pro ochranu, separaci nebo filtraci měrná hmotnost přes 300 do 500 g/m2</t>
  </si>
  <si>
    <t>388100992</t>
  </si>
  <si>
    <t>315,44+377,88 "sorpční vlastnosti</t>
  </si>
  <si>
    <t>45</t>
  </si>
  <si>
    <t>919735113</t>
  </si>
  <si>
    <t>Řezání stávajícího živičného krytu nebo podkladu hloubky přes 100 do 150 mm</t>
  </si>
  <si>
    <t>897631514</t>
  </si>
  <si>
    <t>https://podminky.urs.cz/item/CS_URS_2023_01/919735113</t>
  </si>
  <si>
    <t>147,1 "rozhraní živičný povrch-obrubník</t>
  </si>
  <si>
    <t>46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</si>
  <si>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</si>
  <si>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</si>
  <si>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-1323870017</t>
  </si>
  <si>
    <t>https://podminky.urs.cz/item/CS_URS_2023_01/966006132</t>
  </si>
  <si>
    <t>1"demontáž značky B29 na slopku</t>
  </si>
  <si>
    <t>47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</si>
  <si>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</si>
  <si>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</si>
  <si>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811214965</t>
  </si>
  <si>
    <t>https://podminky.urs.cz/item/CS_URS_2023_01/966006211</t>
  </si>
  <si>
    <t>1 "demontáž značky P2 na sloupu VO k opětovnému použití</t>
  </si>
  <si>
    <t>997</t>
  </si>
  <si>
    <t>Přesun sutě</t>
  </si>
  <si>
    <t>48</t>
  </si>
  <si>
    <t>997221551</t>
  </si>
  <si>
    <t>Vodorovná doprava suti bez naložení, ale se složením a s hrubým urovnáním ze sypkých materiálů, na vzdálenost do 1 km</t>
  </si>
  <si>
    <t>272110972</t>
  </si>
  <si>
    <t>https://podminky.urs.cz/item/CS_URS_2023_01/997221551</t>
  </si>
  <si>
    <t>6,012+3,006</t>
  </si>
  <si>
    <t>49</t>
  </si>
  <si>
    <t>997221559</t>
  </si>
  <si>
    <t>Vodorovná doprava suti bez naložení, ale se složením a s hrubým urovnáním Příplatek k ceně za každý další i započatý 1 km přes 1 km</t>
  </si>
  <si>
    <t>2030694935</t>
  </si>
  <si>
    <t>https://podminky.urs.cz/item/CS_URS_2023_01/997221559</t>
  </si>
  <si>
    <t>9,018*19 "odvoz do 20 km</t>
  </si>
  <si>
    <t>50</t>
  </si>
  <si>
    <t>997221561</t>
  </si>
  <si>
    <t>Vodorovná doprava suti bez naložení, ale se složením a s hrubým urovnáním z kusových materiálů, na vzdálenost do 1 km</t>
  </si>
  <si>
    <t>-1568471303</t>
  </si>
  <si>
    <t>https://podminky.urs.cz/item/CS_URS_2023_01/997221561</t>
  </si>
  <si>
    <t>3,526+53,38</t>
  </si>
  <si>
    <t>51</t>
  </si>
  <si>
    <t>997221569</t>
  </si>
  <si>
    <t>371670605</t>
  </si>
  <si>
    <t>https://podminky.urs.cz/item/CS_URS_2023_01/997221569</t>
  </si>
  <si>
    <t>59,919*19 "odvoz do 20 km</t>
  </si>
  <si>
    <t>52</t>
  </si>
  <si>
    <t>997221861</t>
  </si>
  <si>
    <t>Poplatek za uložení stavebního odpadu na recyklační skládce (skládkovné) z prostého betonu zatříděného do Katalogu odpadů pod kódem 17 01 01</t>
  </si>
  <si>
    <t>-836953761</t>
  </si>
  <si>
    <t>https://podminky.urs.cz/item/CS_URS_2023_01/997221861</t>
  </si>
  <si>
    <t>53</t>
  </si>
  <si>
    <t>997221875</t>
  </si>
  <si>
    <t>Poplatek za uložení stavebního odpadu na recyklační skládce (skládkovné) asfaltového bez obsahu dehtu zatříděného do Katalogu odpadů pod kódem 17 03 02</t>
  </si>
  <si>
    <t>-1632828063</t>
  </si>
  <si>
    <t>https://podminky.urs.cz/item/CS_URS_2023_01/997221875</t>
  </si>
  <si>
    <t>998</t>
  </si>
  <si>
    <t>Přesun hmot</t>
  </si>
  <si>
    <t>54</t>
  </si>
  <si>
    <t>998223011</t>
  </si>
  <si>
    <t>Přesun hmot pro pozemní komunikace s krytem dlážděným dopravní vzdálenost do 200 m jakékoliv délky objektu</t>
  </si>
  <si>
    <t>279787924</t>
  </si>
  <si>
    <t>https://podminky.urs.cz/item/CS_URS_2023_01/998223011</t>
  </si>
  <si>
    <t>02 - Veřejné osvětlení</t>
  </si>
  <si>
    <t xml:space="preserve">    8 - Trubní vedení</t>
  </si>
  <si>
    <t>PSV - Práce a dodávky PSV</t>
  </si>
  <si>
    <t xml:space="preserve">    741 - Elektroinstalace - silnoproud</t>
  </si>
  <si>
    <t>-431200950</t>
  </si>
  <si>
    <t>4,88*0,75</t>
  </si>
  <si>
    <t>-161139536</t>
  </si>
  <si>
    <t>-66247364</t>
  </si>
  <si>
    <t>2*4,88*0,35</t>
  </si>
  <si>
    <t>121151103</t>
  </si>
  <si>
    <t>Sejmutí ornice strojně při souvislé ploše do 100 m2, tl. vrstvy do 200 mm</t>
  </si>
  <si>
    <t>-735384470</t>
  </si>
  <si>
    <t>https://podminky.urs.cz/item/CS_URS_2023_01/121151103</t>
  </si>
  <si>
    <t>131113101.R</t>
  </si>
  <si>
    <t>Betonový základ prostožáru veřejného osvětlení-základ do zeminy bez bednění, vč.výkopu, zához a odvezení zbylé zeminy. Základ pro stožá betonový monolitický nebo pouzdrový tvořen z betonové nebo plastové roury průměru 150mm včetně jejího obetonování a následného vyklínování stožáru a zapískování.</t>
  </si>
  <si>
    <t>ks</t>
  </si>
  <si>
    <t>580071321</t>
  </si>
  <si>
    <t>132251102</t>
  </si>
  <si>
    <t>Hloubení nezapažených rýh šířky do 800 mm strojně s urovnáním dna do předepsaného profilu a spádu v hornině třídy těžitelnosti I skupiny 3 přes 20 do 50 m3</t>
  </si>
  <si>
    <t>-310693519</t>
  </si>
  <si>
    <t>https://podminky.urs.cz/item/CS_URS_2023_01/132251102</t>
  </si>
  <si>
    <t>17,94 "výkop pod úroveň zemní pláně</t>
  </si>
  <si>
    <t>3,12 "výkopy v zeleném pásu</t>
  </si>
  <si>
    <t>162251101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</si>
  <si>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</si>
  <si>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1574328501</t>
  </si>
  <si>
    <t>https://podminky.urs.cz/item/CS_URS_2023_01/162251101</t>
  </si>
  <si>
    <t>1,14 "přemýstění zeminy na dočasnou skládku na zpětný zásyp</t>
  </si>
  <si>
    <t>1,04 "přemíštění ornice-rozprostření v rámci SO 03</t>
  </si>
  <si>
    <t>-493926873</t>
  </si>
  <si>
    <t>752653666</t>
  </si>
  <si>
    <t>16,79*10  "odvoz do 20 km</t>
  </si>
  <si>
    <t>565150586</t>
  </si>
  <si>
    <t>16,79 "uložení na skládce</t>
  </si>
  <si>
    <t>243792168</t>
  </si>
  <si>
    <t>16,79*1,8</t>
  </si>
  <si>
    <t>574636925</t>
  </si>
  <si>
    <t>1,14 "dočasné uložení na zpětné zásypy</t>
  </si>
  <si>
    <t>1,04 "dočasné uložení ornice</t>
  </si>
  <si>
    <t>174151101</t>
  </si>
  <si>
    <t>Zásyp sypaninou z jakékoliv horniny strojně s uložením výkopku ve vrstvách se zhutněním jam, šachet, rýh nebo kolem objektů v těchto vykopávkách</t>
  </si>
  <si>
    <t>1496137050</t>
  </si>
  <si>
    <t>https://podminky.urs.cz/item/CS_URS_2023_01/174151101</t>
  </si>
  <si>
    <t>1,98 "zásyp pískem -zelený pás</t>
  </si>
  <si>
    <t>17,94 "zásyp pískem-parkovací stání</t>
  </si>
  <si>
    <t>58331200</t>
  </si>
  <si>
    <t>štěrkopísek netříděný</t>
  </si>
  <si>
    <t>-999640180</t>
  </si>
  <si>
    <t>1,98*1,8 "zásyp pískem -zelený pás</t>
  </si>
  <si>
    <t>17,94*1,8 "zásyp pískem-parkovací stání</t>
  </si>
  <si>
    <t>1772754305</t>
  </si>
  <si>
    <t>2*4,88*0,35 "podkladní vrstvy s použitím původního materiálu z výkopu</t>
  </si>
  <si>
    <t>596412210</t>
  </si>
  <si>
    <t>Kladení dlažby z betonových vegetačních dlaždic pozemních komunikací s ložem z kameniva těženého nebo drceného tl. do 50 mm, s vyplněním spár a vegetačních otvorů, s hutněním vibrováním tl. 80 mm, pro plochy do 50 m2</t>
  </si>
  <si>
    <t>1664470532</t>
  </si>
  <si>
    <t>https://podminky.urs.cz/item/CS_URS_2023_01/596412210</t>
  </si>
  <si>
    <t>4,88 "znovupoužita stávající dlažba</t>
  </si>
  <si>
    <t>1704839883</t>
  </si>
  <si>
    <t>4,88</t>
  </si>
  <si>
    <t>5.R</t>
  </si>
  <si>
    <t>Dodávka a montáž chybějících zásypových materiálů, nahrazení poškozených kusů dlažby a doplnění zásypu spár</t>
  </si>
  <si>
    <t>kpl</t>
  </si>
  <si>
    <t>-1865735820</t>
  </si>
  <si>
    <t>Trubní vedení</t>
  </si>
  <si>
    <t>899722113</t>
  </si>
  <si>
    <t>Krytí potrubí z plastů výstražnou fólií z PVC šířky 34 cm</t>
  </si>
  <si>
    <t>-1657542278</t>
  </si>
  <si>
    <t>https://podminky.urs.cz/item/CS_URS_2023_01/899722113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</si>
  <si>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</si>
  <si>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</si>
  <si>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-1919750452</t>
  </si>
  <si>
    <t>https://podminky.urs.cz/item/CS_URS_2023_01/979054451</t>
  </si>
  <si>
    <t>-2094938149</t>
  </si>
  <si>
    <t>PSV</t>
  </si>
  <si>
    <t>Práce a dodávky PSV</t>
  </si>
  <si>
    <t>741</t>
  </si>
  <si>
    <t>Elektroinstalace - silnoproud</t>
  </si>
  <si>
    <t>219990011</t>
  </si>
  <si>
    <t>Demontáž ocelových stožárů 8m s výložníkem a výbojkovým svítidlem</t>
  </si>
  <si>
    <t>hod</t>
  </si>
  <si>
    <t>76</t>
  </si>
  <si>
    <t>P</t>
  </si>
  <si>
    <t>Poznámka k položce:
výbojkovýn svítidlem</t>
  </si>
  <si>
    <t>219000221</t>
  </si>
  <si>
    <t>autojeřáb AD080 do výšky 12m a hmotnosti 8t</t>
  </si>
  <si>
    <t>82</t>
  </si>
  <si>
    <t>000560210</t>
  </si>
  <si>
    <t>stožár osvětlov bezpatic UZM8-133/108/89Z žárZn včetně montáže</t>
  </si>
  <si>
    <t>000574411</t>
  </si>
  <si>
    <t>výložník osvětlovací rovný UZD1-1000Z žárZn včetně montáže</t>
  </si>
  <si>
    <t>000046453</t>
  </si>
  <si>
    <t>stožárové pouzdro plast SP315/1000 včetně montáže</t>
  </si>
  <si>
    <t>000579213</t>
  </si>
  <si>
    <t>stožárová výzbroj SV 6.16.5 průchozí/TNS 1xRSP4 včetně montáže</t>
  </si>
  <si>
    <t>000430014</t>
  </si>
  <si>
    <t>pojistková vložka T/6,3A keramická 5x20mm včetně montáže</t>
  </si>
  <si>
    <t>741110023</t>
  </si>
  <si>
    <t>Montáž trubek elektroinstalačních s nasunutím nebo našroubováním do krabic plastových tuhých, uložených pod omítku, vnější Ø přes 35 mm</t>
  </si>
  <si>
    <t>2062354140</t>
  </si>
  <si>
    <t>https://podminky.urs.cz/item/CS_URS_2023_01/741110023</t>
  </si>
  <si>
    <t>34571096</t>
  </si>
  <si>
    <t>trubka elektroinstalační tuhá z PVC D 45,9/50 mm, délka 3m</t>
  </si>
  <si>
    <t>1874779141</t>
  </si>
  <si>
    <t>7*1,05 'Přepočtené koeficientem množství</t>
  </si>
  <si>
    <t>741110302.R</t>
  </si>
  <si>
    <t>Montáž trubka ochranná plastová ohebná D přes 40 do 90 mm uložená volně do rýhy</t>
  </si>
  <si>
    <t>764490017</t>
  </si>
  <si>
    <t>34571362</t>
  </si>
  <si>
    <t>trubka elektroinstalační HDPE tuhá dvouplášťová korugovaná D 52/63mm</t>
  </si>
  <si>
    <t>-1013367417</t>
  </si>
  <si>
    <t>166*1,05 'Přepočtené koeficientem množství</t>
  </si>
  <si>
    <t>741122122</t>
  </si>
  <si>
    <t>Montáž kabelů měděných bez ukončení uložených v trubkách zatažených plných kulatých nebo bezhalogenových (např. CYKY) počtu a průřezu žil 3x1,5 až 6 mm2</t>
  </si>
  <si>
    <t>1141601404</t>
  </si>
  <si>
    <t>https://podminky.urs.cz/item/CS_URS_2023_01/741122122</t>
  </si>
  <si>
    <t>34111036</t>
  </si>
  <si>
    <t>kabel instalační jádro Cu plné izolace PVC plášť PVC 450/750V (CYKY) 3x2,5mm2</t>
  </si>
  <si>
    <t>-1955828916</t>
  </si>
  <si>
    <t>63*1,15 'Přepočtené koeficientem množství</t>
  </si>
  <si>
    <t>741122133</t>
  </si>
  <si>
    <t>Montáž kabelů měděných bez ukončení uložených v trubkách zatažených plných kulatých nebo bezhalogenových (např. CYKY) počtu a průřezu žil 4x10 mm2</t>
  </si>
  <si>
    <t>1843013355</t>
  </si>
  <si>
    <t>https://podminky.urs.cz/item/CS_URS_2023_01/741122133</t>
  </si>
  <si>
    <t>34111076</t>
  </si>
  <si>
    <t>kabel instalační jádro Cu plné izolace PVC plášť PVC 450/750V (CYKY) 4x10mm2</t>
  </si>
  <si>
    <t>1713781627</t>
  </si>
  <si>
    <t>166*1,15 'Přepočtené koeficientem množství</t>
  </si>
  <si>
    <t>741130024</t>
  </si>
  <si>
    <t>Ukončení vodičů izolovaných s označením a zapojením na svorkovnici s otevřením a uzavřením krytu, průřezu žíly do 10 mm2</t>
  </si>
  <si>
    <t>1741009689</t>
  </si>
  <si>
    <t>https://podminky.urs.cz/item/CS_URS_2023_01/741130024</t>
  </si>
  <si>
    <t>741136001</t>
  </si>
  <si>
    <t>Propojení kabelů nebo vodičů spojkou venkovní teplem smršťovací kabelů celoplastových, počtu a průřezu žil 4x10 až 16 mm2</t>
  </si>
  <si>
    <t>385629252</t>
  </si>
  <si>
    <t>https://podminky.urs.cz/item/CS_URS_2023_01/741136001</t>
  </si>
  <si>
    <t>35436029</t>
  </si>
  <si>
    <t>spojka kabelová smršťovaná přímá do 1kV 91ahsc-35 3-4ž.x6-35mm</t>
  </si>
  <si>
    <t>1326023951</t>
  </si>
  <si>
    <t>741373002</t>
  </si>
  <si>
    <t>Montáž svítidel výbojkových se zapojením vodičů průmyslových nebo venkovních na výložník</t>
  </si>
  <si>
    <t>-1125947172</t>
  </si>
  <si>
    <t>https://podminky.urs.cz/item/CS_URS_2023_01/741373002</t>
  </si>
  <si>
    <t>000530001</t>
  </si>
  <si>
    <t>svítidlo Led Voltana 3 1x41W Schreder</t>
  </si>
  <si>
    <t>-8566941</t>
  </si>
  <si>
    <t>741410041</t>
  </si>
  <si>
    <t>Montáž uzemňovacího vedení s upevněním, propojením a připojením pomocí svorek v zemi s izolací spojů drátu nebo lana Ø do 10 mm v městské zástavbě</t>
  </si>
  <si>
    <t>-914863014</t>
  </si>
  <si>
    <t>https://podminky.urs.cz/item/CS_URS_2023_01/741410041</t>
  </si>
  <si>
    <t>35441073</t>
  </si>
  <si>
    <t>drát D 10mm FeZn</t>
  </si>
  <si>
    <t>kg</t>
  </si>
  <si>
    <t>1973032392</t>
  </si>
  <si>
    <t>154*0,63 'Přepočtené koeficientem množství</t>
  </si>
  <si>
    <t>741420021</t>
  </si>
  <si>
    <t>Montáž hromosvodného vedení svorek se 2 šrouby</t>
  </si>
  <si>
    <t>1839341861</t>
  </si>
  <si>
    <t>https://podminky.urs.cz/item/CS_URS_2023_01/741420021</t>
  </si>
  <si>
    <t>35441885</t>
  </si>
  <si>
    <t>svorka spojovací pro lano D 8-10mm</t>
  </si>
  <si>
    <t>-117557651</t>
  </si>
  <si>
    <t>741420022</t>
  </si>
  <si>
    <t>Montáž hromosvodného vedení svorek se 3 a více šrouby</t>
  </si>
  <si>
    <t>-595213028</t>
  </si>
  <si>
    <t>https://podminky.urs.cz/item/CS_URS_2023_01/741420022</t>
  </si>
  <si>
    <t>35441986</t>
  </si>
  <si>
    <t>svorka odbočovací a spojovací pro pásek 30x4mm, FeZn</t>
  </si>
  <si>
    <t>1680997516</t>
  </si>
  <si>
    <t>741810002</t>
  </si>
  <si>
    <t>Zkoušky a prohlídky elektrických rozvodů a zařízení celková prohlídka a vyhotovení revizní zprávy pro objem montážních prací přes 100 do 500 tis. Kč</t>
  </si>
  <si>
    <t>-510246235</t>
  </si>
  <si>
    <t>https://podminky.urs.cz/item/CS_URS_2023_01/741810002</t>
  </si>
  <si>
    <t>03 - Terénní úpravy, výsadba zeleně</t>
  </si>
  <si>
    <t>-9109828</t>
  </si>
  <si>
    <t>1,4+1,14+1,04</t>
  </si>
  <si>
    <t>779448145</t>
  </si>
  <si>
    <t>1,14+0,38</t>
  </si>
  <si>
    <t>181311103</t>
  </si>
  <si>
    <t>Rozprostření a urovnání ornice v rovině nebo ve svahu sklonu do 1:5 ručně při souvislé ploše, tl. vrstvy do 200 mm</t>
  </si>
  <si>
    <t>-971142032</t>
  </si>
  <si>
    <t>https://podminky.urs.cz/item/CS_URS_2023_01/181311103</t>
  </si>
  <si>
    <t>6,67+5,2</t>
  </si>
  <si>
    <t>181411131</t>
  </si>
  <si>
    <t>Založení trávníku na půdě předem připravené plochy do 1000 m2 výsevem včetně utažení parkového v rovině nebo na svahu do 1:5</t>
  </si>
  <si>
    <t>-1795614774</t>
  </si>
  <si>
    <t>https://podminky.urs.cz/item/CS_URS_2023_01/181411131</t>
  </si>
  <si>
    <t>00572410</t>
  </si>
  <si>
    <t>osivo směs travní parková</t>
  </si>
  <si>
    <t>-1578983158</t>
  </si>
  <si>
    <t>11,87*0,02 'Přepočtené koeficientem množství</t>
  </si>
  <si>
    <t>99 - Vedlejší rozpočtové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</si>
  <si>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</si>
  <si>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</si>
  <si>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</si>
  <si>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</si>
  <si>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</si>
  <si>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</si>
  <si>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</si>
  <si>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VRN1</t>
  </si>
  <si>
    <t>Průzkumné, geodetické a projektové práce</t>
  </si>
  <si>
    <t>010001000</t>
  </si>
  <si>
    <t>1024</t>
  </si>
  <si>
    <t>-1722616050</t>
  </si>
  <si>
    <t>https://podminky.urs.cz/item/CS_URS_2023_01/010001000</t>
  </si>
  <si>
    <t>012303000</t>
  </si>
  <si>
    <t>Geodetické práce po výstavbě</t>
  </si>
  <si>
    <t>-1157596363</t>
  </si>
  <si>
    <t>https://podminky.urs.cz/item/CS_URS_2023_01/012303000</t>
  </si>
  <si>
    <t>013254000</t>
  </si>
  <si>
    <t>Dokumentace skutečného provedení stavby</t>
  </si>
  <si>
    <t>-668199185</t>
  </si>
  <si>
    <t>https://podminky.urs.cz/item/CS_URS_2023_01/013254000</t>
  </si>
  <si>
    <t>VRN2</t>
  </si>
  <si>
    <t>Příprava staveniště</t>
  </si>
  <si>
    <t>020001000</t>
  </si>
  <si>
    <t>1446189986</t>
  </si>
  <si>
    <t>https://podminky.urs.cz/item/CS_URS_2023_01/020001000</t>
  </si>
  <si>
    <t>021103000</t>
  </si>
  <si>
    <t>Zabezpečení přírodních hodnot na místě</t>
  </si>
  <si>
    <t>313674029</t>
  </si>
  <si>
    <t>https://podminky.urs.cz/item/CS_URS_2023_01/021103000</t>
  </si>
  <si>
    <t>VRN3</t>
  </si>
  <si>
    <t>Zařízení staveniště</t>
  </si>
  <si>
    <t>030001000</t>
  </si>
  <si>
    <t>1247703497</t>
  </si>
  <si>
    <t>https://podminky.urs.cz/item/CS_URS_2023_01/030001000</t>
  </si>
  <si>
    <t>032603000.R</t>
  </si>
  <si>
    <t>Opatření proti znečištění veřejné komunikace</t>
  </si>
  <si>
    <t>-1465379253</t>
  </si>
  <si>
    <t>032603000.R2</t>
  </si>
  <si>
    <t>Průběžné čištění kumunikace (při zemních pracích a odvážení zeminy denně)</t>
  </si>
  <si>
    <t>327134242</t>
  </si>
  <si>
    <t>VRN4</t>
  </si>
  <si>
    <t>Inženýrská činnost</t>
  </si>
  <si>
    <t>040001000</t>
  </si>
  <si>
    <t>-1148369763</t>
  </si>
  <si>
    <t>https://podminky.urs.cz/item/CS_URS_2023_01/040001000</t>
  </si>
  <si>
    <t>043154000</t>
  </si>
  <si>
    <t>Zkoušky hutnicí</t>
  </si>
  <si>
    <t>-306928960</t>
  </si>
  <si>
    <t>https://podminky.urs.cz/item/CS_URS_2023_01/043154000</t>
  </si>
  <si>
    <t>043194000</t>
  </si>
  <si>
    <t>Ostatní zkoušky</t>
  </si>
  <si>
    <t>2000077810</t>
  </si>
  <si>
    <t>https://podminky.urs.cz/item/CS_URS_2023_01/043194000</t>
  </si>
  <si>
    <t>1 "modul přetvárnosti včetně vyhodnocení</t>
  </si>
  <si>
    <t>045303000</t>
  </si>
  <si>
    <t>Koordinační činnost</t>
  </si>
  <si>
    <t>-1962327331</t>
  </si>
  <si>
    <t>https://podminky.urs.cz/item/CS_URS_2023_01/045303000</t>
  </si>
  <si>
    <t>Poznámka k položce:
Koordinace se správci systémů</t>
  </si>
  <si>
    <t>VRN9</t>
  </si>
  <si>
    <t>Ostatní náklady</t>
  </si>
  <si>
    <t>090001000</t>
  </si>
  <si>
    <t>-1290658296</t>
  </si>
  <si>
    <t>https://podminky.urs.cz/item/CS_URS_2023_01/090001000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</si>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</sst>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11101" TargetMode="External" /><Relationship Id="rId2" Type="http://schemas.openxmlformats.org/officeDocument/2006/relationships/hyperlink" Target="https://podminky.urs.cz/item/CS_URS_2023_01/111251101" TargetMode="External" /><Relationship Id="rId3" Type="http://schemas.openxmlformats.org/officeDocument/2006/relationships/hyperlink" Target="https://podminky.urs.cz/item/CS_URS_2023_01/112155315" TargetMode="External" /><Relationship Id="rId4" Type="http://schemas.openxmlformats.org/officeDocument/2006/relationships/hyperlink" Target="https://podminky.urs.cz/item/CS_URS_2023_01/113106195" TargetMode="External" /><Relationship Id="rId5" Type="http://schemas.openxmlformats.org/officeDocument/2006/relationships/hyperlink" Target="https://podminky.urs.cz/item/CS_URS_2023_01/113107311" TargetMode="External" /><Relationship Id="rId6" Type="http://schemas.openxmlformats.org/officeDocument/2006/relationships/hyperlink" Target="https://podminky.urs.cz/item/CS_URS_2023_01/113107312" TargetMode="External" /><Relationship Id="rId7" Type="http://schemas.openxmlformats.org/officeDocument/2006/relationships/hyperlink" Target="https://podminky.urs.cz/item/CS_URS_2023_01/113154112" TargetMode="External" /><Relationship Id="rId8" Type="http://schemas.openxmlformats.org/officeDocument/2006/relationships/hyperlink" Target="https://podminky.urs.cz/item/CS_URS_2023_01/113154114" TargetMode="External" /><Relationship Id="rId9" Type="http://schemas.openxmlformats.org/officeDocument/2006/relationships/hyperlink" Target="https://podminky.urs.cz/item/CS_URS_2023_01/113202111" TargetMode="External" /><Relationship Id="rId10" Type="http://schemas.openxmlformats.org/officeDocument/2006/relationships/hyperlink" Target="https://podminky.urs.cz/item/CS_URS_2023_01/113311121" TargetMode="External" /><Relationship Id="rId11" Type="http://schemas.openxmlformats.org/officeDocument/2006/relationships/hyperlink" Target="https://podminky.urs.cz/item/CS_URS_2023_01/121151113" TargetMode="External" /><Relationship Id="rId12" Type="http://schemas.openxmlformats.org/officeDocument/2006/relationships/hyperlink" Target="https://podminky.urs.cz/item/CS_URS_2023_01/122251403" TargetMode="External" /><Relationship Id="rId13" Type="http://schemas.openxmlformats.org/officeDocument/2006/relationships/hyperlink" Target="https://podminky.urs.cz/item/CS_URS_2023_01/162251102" TargetMode="External" /><Relationship Id="rId14" Type="http://schemas.openxmlformats.org/officeDocument/2006/relationships/hyperlink" Target="https://podminky.urs.cz/item/CS_URS_2023_01/162751117" TargetMode="External" /><Relationship Id="rId15" Type="http://schemas.openxmlformats.org/officeDocument/2006/relationships/hyperlink" Target="https://podminky.urs.cz/item/CS_URS_2023_01/162751119" TargetMode="External" /><Relationship Id="rId16" Type="http://schemas.openxmlformats.org/officeDocument/2006/relationships/hyperlink" Target="https://podminky.urs.cz/item/CS_URS_2023_01/171151103" TargetMode="External" /><Relationship Id="rId17" Type="http://schemas.openxmlformats.org/officeDocument/2006/relationships/hyperlink" Target="https://podminky.urs.cz/item/CS_URS_2023_01/171152501" TargetMode="External" /><Relationship Id="rId18" Type="http://schemas.openxmlformats.org/officeDocument/2006/relationships/hyperlink" Target="https://podminky.urs.cz/item/CS_URS_2023_01/171201231" TargetMode="External" /><Relationship Id="rId19" Type="http://schemas.openxmlformats.org/officeDocument/2006/relationships/hyperlink" Target="https://podminky.urs.cz/item/CS_URS_2023_01/171251201" TargetMode="External" /><Relationship Id="rId20" Type="http://schemas.openxmlformats.org/officeDocument/2006/relationships/hyperlink" Target="https://podminky.urs.cz/item/CS_URS_2023_01/561121111" TargetMode="External" /><Relationship Id="rId21" Type="http://schemas.openxmlformats.org/officeDocument/2006/relationships/hyperlink" Target="https://podminky.urs.cz/item/CS_URS_2023_01/561121111" TargetMode="External" /><Relationship Id="rId22" Type="http://schemas.openxmlformats.org/officeDocument/2006/relationships/hyperlink" Target="https://podminky.urs.cz/item/CS_URS_2023_01/565135101" TargetMode="External" /><Relationship Id="rId23" Type="http://schemas.openxmlformats.org/officeDocument/2006/relationships/hyperlink" Target="https://podminky.urs.cz/item/CS_URS_2023_01/565185101" TargetMode="External" /><Relationship Id="rId24" Type="http://schemas.openxmlformats.org/officeDocument/2006/relationships/hyperlink" Target="https://podminky.urs.cz/item/CS_URS_2023_01/573211109" TargetMode="External" /><Relationship Id="rId25" Type="http://schemas.openxmlformats.org/officeDocument/2006/relationships/hyperlink" Target="https://podminky.urs.cz/item/CS_URS_2023_01/596212210" TargetMode="External" /><Relationship Id="rId26" Type="http://schemas.openxmlformats.org/officeDocument/2006/relationships/hyperlink" Target="https://podminky.urs.cz/item/CS_URS_2023_01/577134111" TargetMode="External" /><Relationship Id="rId27" Type="http://schemas.openxmlformats.org/officeDocument/2006/relationships/hyperlink" Target="https://podminky.urs.cz/item/CS_URS_2023_01/596412212" TargetMode="External" /><Relationship Id="rId28" Type="http://schemas.openxmlformats.org/officeDocument/2006/relationships/hyperlink" Target="https://podminky.urs.cz/item/CS_URS_2023_01/914111112" TargetMode="External" /><Relationship Id="rId29" Type="http://schemas.openxmlformats.org/officeDocument/2006/relationships/hyperlink" Target="https://podminky.urs.cz/item/CS_URS_2023_01/915121111" TargetMode="External" /><Relationship Id="rId30" Type="http://schemas.openxmlformats.org/officeDocument/2006/relationships/hyperlink" Target="https://podminky.urs.cz/item/CS_URS_2023_01/915131111" TargetMode="External" /><Relationship Id="rId31" Type="http://schemas.openxmlformats.org/officeDocument/2006/relationships/hyperlink" Target="https://podminky.urs.cz/item/CS_URS_2023_01/916131112" TargetMode="External" /><Relationship Id="rId32" Type="http://schemas.openxmlformats.org/officeDocument/2006/relationships/hyperlink" Target="https://podminky.urs.cz/item/CS_URS_2023_01/916231113" TargetMode="External" /><Relationship Id="rId33" Type="http://schemas.openxmlformats.org/officeDocument/2006/relationships/hyperlink" Target="https://podminky.urs.cz/item/CS_URS_2023_01/919112213" TargetMode="External" /><Relationship Id="rId34" Type="http://schemas.openxmlformats.org/officeDocument/2006/relationships/hyperlink" Target="https://podminky.urs.cz/item/CS_URS_2023_01/919121213" TargetMode="External" /><Relationship Id="rId35" Type="http://schemas.openxmlformats.org/officeDocument/2006/relationships/hyperlink" Target="https://podminky.urs.cz/item/CS_URS_2023_01/919735113" TargetMode="External" /><Relationship Id="rId36" Type="http://schemas.openxmlformats.org/officeDocument/2006/relationships/hyperlink" Target="https://podminky.urs.cz/item/CS_URS_2023_01/966006132" TargetMode="External" /><Relationship Id="rId37" Type="http://schemas.openxmlformats.org/officeDocument/2006/relationships/hyperlink" Target="https://podminky.urs.cz/item/CS_URS_2023_01/966006211" TargetMode="External" /><Relationship Id="rId38" Type="http://schemas.openxmlformats.org/officeDocument/2006/relationships/hyperlink" Target="https://podminky.urs.cz/item/CS_URS_2023_01/997221551" TargetMode="External" /><Relationship Id="rId39" Type="http://schemas.openxmlformats.org/officeDocument/2006/relationships/hyperlink" Target="https://podminky.urs.cz/item/CS_URS_2023_01/997221559" TargetMode="External" /><Relationship Id="rId40" Type="http://schemas.openxmlformats.org/officeDocument/2006/relationships/hyperlink" Target="https://podminky.urs.cz/item/CS_URS_2023_01/997221561" TargetMode="External" /><Relationship Id="rId41" Type="http://schemas.openxmlformats.org/officeDocument/2006/relationships/hyperlink" Target="https://podminky.urs.cz/item/CS_URS_2023_01/997221569" TargetMode="External" /><Relationship Id="rId42" Type="http://schemas.openxmlformats.org/officeDocument/2006/relationships/hyperlink" Target="https://podminky.urs.cz/item/CS_URS_2023_01/997221861" TargetMode="External" /><Relationship Id="rId43" Type="http://schemas.openxmlformats.org/officeDocument/2006/relationships/hyperlink" Target="https://podminky.urs.cz/item/CS_URS_2023_01/997221875" TargetMode="External" /><Relationship Id="rId44" Type="http://schemas.openxmlformats.org/officeDocument/2006/relationships/hyperlink" Target="https://podminky.urs.cz/item/CS_URS_2023_01/998223011" TargetMode="External" /><Relationship Id="rId4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95" TargetMode="External" /><Relationship Id="rId2" Type="http://schemas.openxmlformats.org/officeDocument/2006/relationships/hyperlink" Target="https://podminky.urs.cz/item/CS_URS_2023_01/113107311" TargetMode="External" /><Relationship Id="rId3" Type="http://schemas.openxmlformats.org/officeDocument/2006/relationships/hyperlink" Target="https://podminky.urs.cz/item/CS_URS_2023_01/113107312" TargetMode="External" /><Relationship Id="rId4" Type="http://schemas.openxmlformats.org/officeDocument/2006/relationships/hyperlink" Target="https://podminky.urs.cz/item/CS_URS_2023_01/121151103" TargetMode="External" /><Relationship Id="rId5" Type="http://schemas.openxmlformats.org/officeDocument/2006/relationships/hyperlink" Target="https://podminky.urs.cz/item/CS_URS_2023_01/132251102" TargetMode="External" /><Relationship Id="rId6" Type="http://schemas.openxmlformats.org/officeDocument/2006/relationships/hyperlink" Target="https://podminky.urs.cz/item/CS_URS_2023_01/162251101" TargetMode="External" /><Relationship Id="rId7" Type="http://schemas.openxmlformats.org/officeDocument/2006/relationships/hyperlink" Target="https://podminky.urs.cz/item/CS_URS_2023_01/162751117" TargetMode="External" /><Relationship Id="rId8" Type="http://schemas.openxmlformats.org/officeDocument/2006/relationships/hyperlink" Target="https://podminky.urs.cz/item/CS_URS_2023_01/162751119" TargetMode="External" /><Relationship Id="rId9" Type="http://schemas.openxmlformats.org/officeDocument/2006/relationships/hyperlink" Target="https://podminky.urs.cz/item/CS_URS_2023_01/171151103" TargetMode="External" /><Relationship Id="rId10" Type="http://schemas.openxmlformats.org/officeDocument/2006/relationships/hyperlink" Target="https://podminky.urs.cz/item/CS_URS_2023_01/171201231" TargetMode="External" /><Relationship Id="rId11" Type="http://schemas.openxmlformats.org/officeDocument/2006/relationships/hyperlink" Target="https://podminky.urs.cz/item/CS_URS_2023_01/171251201" TargetMode="External" /><Relationship Id="rId12" Type="http://schemas.openxmlformats.org/officeDocument/2006/relationships/hyperlink" Target="https://podminky.urs.cz/item/CS_URS_2023_01/174151101" TargetMode="External" /><Relationship Id="rId13" Type="http://schemas.openxmlformats.org/officeDocument/2006/relationships/hyperlink" Target="https://podminky.urs.cz/item/CS_URS_2023_01/561121111" TargetMode="External" /><Relationship Id="rId14" Type="http://schemas.openxmlformats.org/officeDocument/2006/relationships/hyperlink" Target="https://podminky.urs.cz/item/CS_URS_2023_01/596412210" TargetMode="External" /><Relationship Id="rId15" Type="http://schemas.openxmlformats.org/officeDocument/2006/relationships/hyperlink" Target="https://podminky.urs.cz/item/CS_URS_2023_01/899722113" TargetMode="External" /><Relationship Id="rId16" Type="http://schemas.openxmlformats.org/officeDocument/2006/relationships/hyperlink" Target="https://podminky.urs.cz/item/CS_URS_2023_01/979054451" TargetMode="External" /><Relationship Id="rId17" Type="http://schemas.openxmlformats.org/officeDocument/2006/relationships/hyperlink" Target="https://podminky.urs.cz/item/CS_URS_2023_01/998223011" TargetMode="External" /><Relationship Id="rId18" Type="http://schemas.openxmlformats.org/officeDocument/2006/relationships/hyperlink" Target="https://podminky.urs.cz/item/CS_URS_2023_01/741110023" TargetMode="External" /><Relationship Id="rId19" Type="http://schemas.openxmlformats.org/officeDocument/2006/relationships/hyperlink" Target="https://podminky.urs.cz/item/CS_URS_2023_01/741122122" TargetMode="External" /><Relationship Id="rId20" Type="http://schemas.openxmlformats.org/officeDocument/2006/relationships/hyperlink" Target="https://podminky.urs.cz/item/CS_URS_2023_01/741122133" TargetMode="External" /><Relationship Id="rId21" Type="http://schemas.openxmlformats.org/officeDocument/2006/relationships/hyperlink" Target="https://podminky.urs.cz/item/CS_URS_2023_01/741130024" TargetMode="External" /><Relationship Id="rId22" Type="http://schemas.openxmlformats.org/officeDocument/2006/relationships/hyperlink" Target="https://podminky.urs.cz/item/CS_URS_2023_01/741136001" TargetMode="External" /><Relationship Id="rId23" Type="http://schemas.openxmlformats.org/officeDocument/2006/relationships/hyperlink" Target="https://podminky.urs.cz/item/CS_URS_2023_01/741373002" TargetMode="External" /><Relationship Id="rId24" Type="http://schemas.openxmlformats.org/officeDocument/2006/relationships/hyperlink" Target="https://podminky.urs.cz/item/CS_URS_2023_01/741410041" TargetMode="External" /><Relationship Id="rId25" Type="http://schemas.openxmlformats.org/officeDocument/2006/relationships/hyperlink" Target="https://podminky.urs.cz/item/CS_URS_2023_01/741420021" TargetMode="External" /><Relationship Id="rId26" Type="http://schemas.openxmlformats.org/officeDocument/2006/relationships/hyperlink" Target="https://podminky.urs.cz/item/CS_URS_2023_01/741420022" TargetMode="External" /><Relationship Id="rId27" Type="http://schemas.openxmlformats.org/officeDocument/2006/relationships/hyperlink" Target="https://podminky.urs.cz/item/CS_URS_2023_01/741810002" TargetMode="External" /><Relationship Id="rId28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62251102" TargetMode="External" /><Relationship Id="rId2" Type="http://schemas.openxmlformats.org/officeDocument/2006/relationships/hyperlink" Target="https://podminky.urs.cz/item/CS_URS_2023_01/174151101" TargetMode="External" /><Relationship Id="rId3" Type="http://schemas.openxmlformats.org/officeDocument/2006/relationships/hyperlink" Target="https://podminky.urs.cz/item/CS_URS_2023_01/181311103" TargetMode="External" /><Relationship Id="rId4" Type="http://schemas.openxmlformats.org/officeDocument/2006/relationships/hyperlink" Target="https://podminky.urs.cz/item/CS_URS_2023_01/181411131" TargetMode="External" /><Relationship Id="rId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0001000" TargetMode="External" /><Relationship Id="rId2" Type="http://schemas.openxmlformats.org/officeDocument/2006/relationships/hyperlink" Target="https://podminky.urs.cz/item/CS_URS_2023_01/012303000" TargetMode="External" /><Relationship Id="rId3" Type="http://schemas.openxmlformats.org/officeDocument/2006/relationships/hyperlink" Target="https://podminky.urs.cz/item/CS_URS_2023_01/013254000" TargetMode="External" /><Relationship Id="rId4" Type="http://schemas.openxmlformats.org/officeDocument/2006/relationships/hyperlink" Target="https://podminky.urs.cz/item/CS_URS_2023_01/020001000" TargetMode="External" /><Relationship Id="rId5" Type="http://schemas.openxmlformats.org/officeDocument/2006/relationships/hyperlink" Target="https://podminky.urs.cz/item/CS_URS_2023_01/021103000" TargetMode="External" /><Relationship Id="rId6" Type="http://schemas.openxmlformats.org/officeDocument/2006/relationships/hyperlink" Target="https://podminky.urs.cz/item/CS_URS_2023_01/030001000" TargetMode="External" /><Relationship Id="rId7" Type="http://schemas.openxmlformats.org/officeDocument/2006/relationships/hyperlink" Target="https://podminky.urs.cz/item/CS_URS_2023_01/040001000" TargetMode="External" /><Relationship Id="rId8" Type="http://schemas.openxmlformats.org/officeDocument/2006/relationships/hyperlink" Target="https://podminky.urs.cz/item/CS_URS_2023_01/043154000" TargetMode="External" /><Relationship Id="rId9" Type="http://schemas.openxmlformats.org/officeDocument/2006/relationships/hyperlink" Target="https://podminky.urs.cz/item/CS_URS_2023_01/043194000" TargetMode="External" /><Relationship Id="rId10" Type="http://schemas.openxmlformats.org/officeDocument/2006/relationships/hyperlink" Target="https://podminky.urs.cz/item/CS_URS_2023_01/045303000" TargetMode="External" /><Relationship Id="rId11" Type="http://schemas.openxmlformats.org/officeDocument/2006/relationships/hyperlink" Target="https://podminky.urs.cz/item/CS_URS_2023_01/090001000" TargetMode="External" /><Relationship Id="rId1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33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2022/08C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Bílina parkoviště ulice Litoměřická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Litoměřická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17. 5. 2023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Město Bílina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3" t="str">
        <f>IF(E17="","",E17)</f>
        <v>REMIUMA s.r.o.</v>
      </c>
      <c r="AN49" s="64"/>
      <c r="AO49" s="64"/>
      <c r="AP49" s="64"/>
      <c r="AQ49" s="40"/>
      <c r="AR49" s="44"/>
      <c r="AS49" s="74" t="s">
        <v>53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36</v>
      </c>
      <c r="AJ50" s="40"/>
      <c r="AK50" s="40"/>
      <c r="AL50" s="40"/>
      <c r="AM50" s="73" t="str">
        <f>IF(E20="","",E20)</f>
        <v>REMIUMA s.r.o.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54</v>
      </c>
      <c r="D52" s="87"/>
      <c r="E52" s="87"/>
      <c r="F52" s="87"/>
      <c r="G52" s="87"/>
      <c r="H52" s="88"/>
      <c r="I52" s="89" t="s">
        <v>55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56</v>
      </c>
      <c r="AH52" s="87"/>
      <c r="AI52" s="87"/>
      <c r="AJ52" s="87"/>
      <c r="AK52" s="87"/>
      <c r="AL52" s="87"/>
      <c r="AM52" s="87"/>
      <c r="AN52" s="89" t="s">
        <v>57</v>
      </c>
      <c r="AO52" s="87"/>
      <c r="AP52" s="87"/>
      <c r="AQ52" s="91" t="s">
        <v>58</v>
      </c>
      <c r="AR52" s="44"/>
      <c r="AS52" s="92" t="s">
        <v>59</v>
      </c>
      <c r="AT52" s="93" t="s">
        <v>60</v>
      </c>
      <c r="AU52" s="93" t="s">
        <v>61</v>
      </c>
      <c r="AV52" s="93" t="s">
        <v>62</v>
      </c>
      <c r="AW52" s="93" t="s">
        <v>63</v>
      </c>
      <c r="AX52" s="93" t="s">
        <v>64</v>
      </c>
      <c r="AY52" s="93" t="s">
        <v>65</v>
      </c>
      <c r="AZ52" s="93" t="s">
        <v>66</v>
      </c>
      <c r="BA52" s="93" t="s">
        <v>67</v>
      </c>
      <c r="BB52" s="93" t="s">
        <v>68</v>
      </c>
      <c r="BC52" s="93" t="s">
        <v>69</v>
      </c>
      <c r="BD52" s="94" t="s">
        <v>70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71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ROUND(SUM(AG55:AG58),2)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ROUND(SUM(AS55:AS58),2)</f>
        <v>0</v>
      </c>
      <c r="AT54" s="106">
        <f>ROUND(SUM(AV54:AW54),2)</f>
        <v>0</v>
      </c>
      <c r="AU54" s="107">
        <f>ROUND(SUM(AU55:AU58),5)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ROUND(SUM(AZ55:AZ58),2)</f>
        <v>0</v>
      </c>
      <c r="BA54" s="106">
        <f>ROUND(SUM(BA55:BA58),2)</f>
        <v>0</v>
      </c>
      <c r="BB54" s="106">
        <f>ROUND(SUM(BB55:BB58),2)</f>
        <v>0</v>
      </c>
      <c r="BC54" s="106">
        <f>ROUND(SUM(BC55:BC58),2)</f>
        <v>0</v>
      </c>
      <c r="BD54" s="108">
        <f>ROUND(SUM(BD55:BD58),2)</f>
        <v>0</v>
      </c>
      <c r="BE54" s="6"/>
      <c r="BS54" s="109" t="s">
        <v>72</v>
      </c>
      <c r="BT54" s="109" t="s">
        <v>73</v>
      </c>
      <c r="BU54" s="110" t="s">
        <v>74</v>
      </c>
      <c r="BV54" s="109" t="s">
        <v>75</v>
      </c>
      <c r="BW54" s="109" t="s">
        <v>5</v>
      </c>
      <c r="BX54" s="109" t="s">
        <v>76</v>
      </c>
      <c r="CL54" s="109" t="s">
        <v>19</v>
      </c>
    </row>
    <row r="55" spans="1:91" s="7" customFormat="1" ht="16.5" customHeight="1">
      <c r="A55" s="111" t="s">
        <v>77</v>
      </c>
      <c r="B55" s="112"/>
      <c r="C55" s="113"/>
      <c r="D55" s="114" t="s">
        <v>78</v>
      </c>
      <c r="E55" s="114"/>
      <c r="F55" s="114"/>
      <c r="G55" s="114"/>
      <c r="H55" s="114"/>
      <c r="I55" s="115"/>
      <c r="J55" s="114" t="s">
        <v>79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'01 - Zpevněné plochy park...'!J30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80</v>
      </c>
      <c r="AR55" s="118"/>
      <c r="AS55" s="119">
        <v>0</v>
      </c>
      <c r="AT55" s="120">
        <f>ROUND(SUM(AV55:AW55),2)</f>
        <v>0</v>
      </c>
      <c r="AU55" s="121">
        <f>'01 - Zpevněné plochy park...'!P85</f>
        <v>0</v>
      </c>
      <c r="AV55" s="120">
        <f>'01 - Zpevněné plochy park...'!J33</f>
        <v>0</v>
      </c>
      <c r="AW55" s="120">
        <f>'01 - Zpevněné plochy park...'!J34</f>
        <v>0</v>
      </c>
      <c r="AX55" s="120">
        <f>'01 - Zpevněné plochy park...'!J35</f>
        <v>0</v>
      </c>
      <c r="AY55" s="120">
        <f>'01 - Zpevněné plochy park...'!J36</f>
        <v>0</v>
      </c>
      <c r="AZ55" s="120">
        <f>'01 - Zpevněné plochy park...'!F33</f>
        <v>0</v>
      </c>
      <c r="BA55" s="120">
        <f>'01 - Zpevněné plochy park...'!F34</f>
        <v>0</v>
      </c>
      <c r="BB55" s="120">
        <f>'01 - Zpevněné plochy park...'!F35</f>
        <v>0</v>
      </c>
      <c r="BC55" s="120">
        <f>'01 - Zpevněné plochy park...'!F36</f>
        <v>0</v>
      </c>
      <c r="BD55" s="122">
        <f>'01 - Zpevněné plochy park...'!F37</f>
        <v>0</v>
      </c>
      <c r="BE55" s="7"/>
      <c r="BT55" s="123" t="s">
        <v>81</v>
      </c>
      <c r="BV55" s="123" t="s">
        <v>75</v>
      </c>
      <c r="BW55" s="123" t="s">
        <v>82</v>
      </c>
      <c r="BX55" s="123" t="s">
        <v>5</v>
      </c>
      <c r="CL55" s="123" t="s">
        <v>19</v>
      </c>
      <c r="CM55" s="123" t="s">
        <v>83</v>
      </c>
    </row>
    <row r="56" spans="1:91" s="7" customFormat="1" ht="16.5" customHeight="1">
      <c r="A56" s="111" t="s">
        <v>77</v>
      </c>
      <c r="B56" s="112"/>
      <c r="C56" s="113"/>
      <c r="D56" s="114" t="s">
        <v>84</v>
      </c>
      <c r="E56" s="114"/>
      <c r="F56" s="114"/>
      <c r="G56" s="114"/>
      <c r="H56" s="114"/>
      <c r="I56" s="115"/>
      <c r="J56" s="114" t="s">
        <v>85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'02 - Veřejné osvětlení'!J30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80</v>
      </c>
      <c r="AR56" s="118"/>
      <c r="AS56" s="119">
        <v>0</v>
      </c>
      <c r="AT56" s="120">
        <f>ROUND(SUM(AV56:AW56),2)</f>
        <v>0</v>
      </c>
      <c r="AU56" s="121">
        <f>'02 - Veřejné osvětlení'!P87</f>
        <v>0</v>
      </c>
      <c r="AV56" s="120">
        <f>'02 - Veřejné osvětlení'!J33</f>
        <v>0</v>
      </c>
      <c r="AW56" s="120">
        <f>'02 - Veřejné osvětlení'!J34</f>
        <v>0</v>
      </c>
      <c r="AX56" s="120">
        <f>'02 - Veřejné osvětlení'!J35</f>
        <v>0</v>
      </c>
      <c r="AY56" s="120">
        <f>'02 - Veřejné osvětlení'!J36</f>
        <v>0</v>
      </c>
      <c r="AZ56" s="120">
        <f>'02 - Veřejné osvětlení'!F33</f>
        <v>0</v>
      </c>
      <c r="BA56" s="120">
        <f>'02 - Veřejné osvětlení'!F34</f>
        <v>0</v>
      </c>
      <c r="BB56" s="120">
        <f>'02 - Veřejné osvětlení'!F35</f>
        <v>0</v>
      </c>
      <c r="BC56" s="120">
        <f>'02 - Veřejné osvětlení'!F36</f>
        <v>0</v>
      </c>
      <c r="BD56" s="122">
        <f>'02 - Veřejné osvětlení'!F37</f>
        <v>0</v>
      </c>
      <c r="BE56" s="7"/>
      <c r="BT56" s="123" t="s">
        <v>81</v>
      </c>
      <c r="BV56" s="123" t="s">
        <v>75</v>
      </c>
      <c r="BW56" s="123" t="s">
        <v>86</v>
      </c>
      <c r="BX56" s="123" t="s">
        <v>5</v>
      </c>
      <c r="CL56" s="123" t="s">
        <v>19</v>
      </c>
      <c r="CM56" s="123" t="s">
        <v>83</v>
      </c>
    </row>
    <row r="57" spans="1:91" s="7" customFormat="1" ht="16.5" customHeight="1">
      <c r="A57" s="111" t="s">
        <v>77</v>
      </c>
      <c r="B57" s="112"/>
      <c r="C57" s="113"/>
      <c r="D57" s="114" t="s">
        <v>87</v>
      </c>
      <c r="E57" s="114"/>
      <c r="F57" s="114"/>
      <c r="G57" s="114"/>
      <c r="H57" s="114"/>
      <c r="I57" s="115"/>
      <c r="J57" s="114" t="s">
        <v>88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'03 - Terénní úpravy, výsa...'!J30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80</v>
      </c>
      <c r="AR57" s="118"/>
      <c r="AS57" s="119">
        <v>0</v>
      </c>
      <c r="AT57" s="120">
        <f>ROUND(SUM(AV57:AW57),2)</f>
        <v>0</v>
      </c>
      <c r="AU57" s="121">
        <f>'03 - Terénní úpravy, výsa...'!P81</f>
        <v>0</v>
      </c>
      <c r="AV57" s="120">
        <f>'03 - Terénní úpravy, výsa...'!J33</f>
        <v>0</v>
      </c>
      <c r="AW57" s="120">
        <f>'03 - Terénní úpravy, výsa...'!J34</f>
        <v>0</v>
      </c>
      <c r="AX57" s="120">
        <f>'03 - Terénní úpravy, výsa...'!J35</f>
        <v>0</v>
      </c>
      <c r="AY57" s="120">
        <f>'03 - Terénní úpravy, výsa...'!J36</f>
        <v>0</v>
      </c>
      <c r="AZ57" s="120">
        <f>'03 - Terénní úpravy, výsa...'!F33</f>
        <v>0</v>
      </c>
      <c r="BA57" s="120">
        <f>'03 - Terénní úpravy, výsa...'!F34</f>
        <v>0</v>
      </c>
      <c r="BB57" s="120">
        <f>'03 - Terénní úpravy, výsa...'!F35</f>
        <v>0</v>
      </c>
      <c r="BC57" s="120">
        <f>'03 - Terénní úpravy, výsa...'!F36</f>
        <v>0</v>
      </c>
      <c r="BD57" s="122">
        <f>'03 - Terénní úpravy, výsa...'!F37</f>
        <v>0</v>
      </c>
      <c r="BE57" s="7"/>
      <c r="BT57" s="123" t="s">
        <v>81</v>
      </c>
      <c r="BV57" s="123" t="s">
        <v>75</v>
      </c>
      <c r="BW57" s="123" t="s">
        <v>89</v>
      </c>
      <c r="BX57" s="123" t="s">
        <v>5</v>
      </c>
      <c r="CL57" s="123" t="s">
        <v>19</v>
      </c>
      <c r="CM57" s="123" t="s">
        <v>83</v>
      </c>
    </row>
    <row r="58" spans="1:91" s="7" customFormat="1" ht="16.5" customHeight="1">
      <c r="A58" s="111" t="s">
        <v>77</v>
      </c>
      <c r="B58" s="112"/>
      <c r="C58" s="113"/>
      <c r="D58" s="114" t="s">
        <v>90</v>
      </c>
      <c r="E58" s="114"/>
      <c r="F58" s="114"/>
      <c r="G58" s="114"/>
      <c r="H58" s="114"/>
      <c r="I58" s="115"/>
      <c r="J58" s="114" t="s">
        <v>91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'99 - Vedlejší rozpočtové ...'!J30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80</v>
      </c>
      <c r="AR58" s="118"/>
      <c r="AS58" s="124">
        <v>0</v>
      </c>
      <c r="AT58" s="125">
        <f>ROUND(SUM(AV58:AW58),2)</f>
        <v>0</v>
      </c>
      <c r="AU58" s="126">
        <f>'99 - Vedlejší rozpočtové ...'!P85</f>
        <v>0</v>
      </c>
      <c r="AV58" s="125">
        <f>'99 - Vedlejší rozpočtové ...'!J33</f>
        <v>0</v>
      </c>
      <c r="AW58" s="125">
        <f>'99 - Vedlejší rozpočtové ...'!J34</f>
        <v>0</v>
      </c>
      <c r="AX58" s="125">
        <f>'99 - Vedlejší rozpočtové ...'!J35</f>
        <v>0</v>
      </c>
      <c r="AY58" s="125">
        <f>'99 - Vedlejší rozpočtové ...'!J36</f>
        <v>0</v>
      </c>
      <c r="AZ58" s="125">
        <f>'99 - Vedlejší rozpočtové ...'!F33</f>
        <v>0</v>
      </c>
      <c r="BA58" s="125">
        <f>'99 - Vedlejší rozpočtové ...'!F34</f>
        <v>0</v>
      </c>
      <c r="BB58" s="125">
        <f>'99 - Vedlejší rozpočtové ...'!F35</f>
        <v>0</v>
      </c>
      <c r="BC58" s="125">
        <f>'99 - Vedlejší rozpočtové ...'!F36</f>
        <v>0</v>
      </c>
      <c r="BD58" s="127">
        <f>'99 - Vedlejší rozpočtové ...'!F37</f>
        <v>0</v>
      </c>
      <c r="BE58" s="7"/>
      <c r="BT58" s="123" t="s">
        <v>81</v>
      </c>
      <c r="BV58" s="123" t="s">
        <v>75</v>
      </c>
      <c r="BW58" s="123" t="s">
        <v>92</v>
      </c>
      <c r="BX58" s="123" t="s">
        <v>5</v>
      </c>
      <c r="CL58" s="123" t="s">
        <v>19</v>
      </c>
      <c r="CM58" s="123" t="s">
        <v>83</v>
      </c>
    </row>
    <row r="59" spans="1:57" s="2" customFormat="1" ht="30" customHeight="1">
      <c r="A59" s="38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4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s="2" customFormat="1" ht="6.95" customHeight="1">
      <c r="A60" s="38"/>
      <c r="B60" s="59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44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Zpevněné plochy park...'!C2" display="/"/>
    <hyperlink ref="A56" location="'02 - Veřejné osvětlení'!C2" display="/"/>
    <hyperlink ref="A57" location="'03 - Terénní úpravy, výsa...'!C2" display="/"/>
    <hyperlink ref="A58" location="'99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83</v>
      </c>
    </row>
    <row r="4" spans="2:46" s="1" customFormat="1" ht="24.95" customHeight="1">
      <c r="B4" s="20"/>
      <c r="D4" s="130" t="s">
        <v>93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Bílina parkoviště ulice Litoměřická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94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95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17. 5. 2023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">
        <v>33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34</v>
      </c>
      <c r="F21" s="38"/>
      <c r="G21" s="38"/>
      <c r="H21" s="38"/>
      <c r="I21" s="132" t="s">
        <v>29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">
        <v>33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34</v>
      </c>
      <c r="F24" s="38"/>
      <c r="G24" s="38"/>
      <c r="H24" s="38"/>
      <c r="I24" s="132" t="s">
        <v>29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37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39</v>
      </c>
      <c r="E30" s="38"/>
      <c r="F30" s="38"/>
      <c r="G30" s="38"/>
      <c r="H30" s="38"/>
      <c r="I30" s="38"/>
      <c r="J30" s="144">
        <f>ROUND(J85,2)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41</v>
      </c>
      <c r="G32" s="38"/>
      <c r="H32" s="38"/>
      <c r="I32" s="145" t="s">
        <v>40</v>
      </c>
      <c r="J32" s="145" t="s">
        <v>42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43</v>
      </c>
      <c r="E33" s="132" t="s">
        <v>44</v>
      </c>
      <c r="F33" s="147">
        <f>ROUND((SUM(BE85:BE262)),2)</f>
        <v>0</v>
      </c>
      <c r="G33" s="38"/>
      <c r="H33" s="38"/>
      <c r="I33" s="148">
        <v>0.21</v>
      </c>
      <c r="J33" s="147">
        <f>ROUND(((SUM(BE85:BE262))*I33),2)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45</v>
      </c>
      <c r="F34" s="147">
        <f>ROUND((SUM(BF85:BF262)),2)</f>
        <v>0</v>
      </c>
      <c r="G34" s="38"/>
      <c r="H34" s="38"/>
      <c r="I34" s="148">
        <v>0.15</v>
      </c>
      <c r="J34" s="147">
        <f>ROUND(((SUM(BF85:BF262))*I34),2)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46</v>
      </c>
      <c r="F35" s="147">
        <f>ROUND((SUM(BG85:BG262)),2)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47</v>
      </c>
      <c r="F36" s="147">
        <f>ROUND((SUM(BH85:BH262)),2)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48</v>
      </c>
      <c r="F37" s="147">
        <f>ROUND((SUM(BI85:BI262)),2)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49</v>
      </c>
      <c r="E39" s="151"/>
      <c r="F39" s="151"/>
      <c r="G39" s="152" t="s">
        <v>50</v>
      </c>
      <c r="H39" s="153" t="s">
        <v>51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Bílina parkoviště ulice Litoměřická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94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01 - Zpevněné plochy parkoviště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Litoměřická</v>
      </c>
      <c r="G52" s="40"/>
      <c r="H52" s="40"/>
      <c r="I52" s="32" t="s">
        <v>23</v>
      </c>
      <c r="J52" s="72" t="str">
        <f>IF(J12="","",J12)</f>
        <v>17. 5. 2023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Bílina</v>
      </c>
      <c r="G54" s="40"/>
      <c r="H54" s="40"/>
      <c r="I54" s="32" t="s">
        <v>32</v>
      </c>
      <c r="J54" s="36" t="str">
        <f>E21</f>
        <v>REMIUMA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>REMIUMA s.r.o.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97</v>
      </c>
      <c r="D57" s="162"/>
      <c r="E57" s="162"/>
      <c r="F57" s="162"/>
      <c r="G57" s="162"/>
      <c r="H57" s="162"/>
      <c r="I57" s="162"/>
      <c r="J57" s="163" t="s">
        <v>98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71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99</v>
      </c>
    </row>
    <row r="60" spans="1:31" s="9" customFormat="1" ht="24.95" customHeight="1">
      <c r="A60" s="9"/>
      <c r="B60" s="165"/>
      <c r="C60" s="166"/>
      <c r="D60" s="167" t="s">
        <v>100</v>
      </c>
      <c r="E60" s="168"/>
      <c r="F60" s="168"/>
      <c r="G60" s="168"/>
      <c r="H60" s="168"/>
      <c r="I60" s="168"/>
      <c r="J60" s="169">
        <f>J86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101</v>
      </c>
      <c r="E61" s="174"/>
      <c r="F61" s="174"/>
      <c r="G61" s="174"/>
      <c r="H61" s="174"/>
      <c r="I61" s="174"/>
      <c r="J61" s="175">
        <f>J87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102</v>
      </c>
      <c r="E62" s="174"/>
      <c r="F62" s="174"/>
      <c r="G62" s="174"/>
      <c r="H62" s="174"/>
      <c r="I62" s="174"/>
      <c r="J62" s="175">
        <f>J160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103</v>
      </c>
      <c r="E63" s="174"/>
      <c r="F63" s="174"/>
      <c r="G63" s="174"/>
      <c r="H63" s="174"/>
      <c r="I63" s="174"/>
      <c r="J63" s="175">
        <f>J195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104</v>
      </c>
      <c r="E64" s="174"/>
      <c r="F64" s="174"/>
      <c r="G64" s="174"/>
      <c r="H64" s="174"/>
      <c r="I64" s="174"/>
      <c r="J64" s="175">
        <f>J240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105</v>
      </c>
      <c r="E65" s="174"/>
      <c r="F65" s="174"/>
      <c r="G65" s="174"/>
      <c r="H65" s="174"/>
      <c r="I65" s="174"/>
      <c r="J65" s="175">
        <f>J260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106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0" t="str">
        <f>E7</f>
        <v>Bílina parkoviště ulice Litoměřická</v>
      </c>
      <c r="F75" s="32"/>
      <c r="G75" s="32"/>
      <c r="H75" s="32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94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E9</f>
        <v>01 - Zpevněné plochy parkoviště</v>
      </c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27" t="str">
        <f>F12</f>
        <v>Litoměřická</v>
      </c>
      <c r="G79" s="40"/>
      <c r="H79" s="40"/>
      <c r="I79" s="32" t="s">
        <v>23</v>
      </c>
      <c r="J79" s="72" t="str">
        <f>IF(J12="","",J12)</f>
        <v>17. 5. 2023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25</v>
      </c>
      <c r="D81" s="40"/>
      <c r="E81" s="40"/>
      <c r="F81" s="27" t="str">
        <f>E15</f>
        <v>Město Bílina</v>
      </c>
      <c r="G81" s="40"/>
      <c r="H81" s="40"/>
      <c r="I81" s="32" t="s">
        <v>32</v>
      </c>
      <c r="J81" s="36" t="str">
        <f>E21</f>
        <v>REMIUMA s.r.o.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30</v>
      </c>
      <c r="D82" s="40"/>
      <c r="E82" s="40"/>
      <c r="F82" s="27" t="str">
        <f>IF(E18="","",E18)</f>
        <v>Vyplň údaj</v>
      </c>
      <c r="G82" s="40"/>
      <c r="H82" s="40"/>
      <c r="I82" s="32" t="s">
        <v>36</v>
      </c>
      <c r="J82" s="36" t="str">
        <f>E24</f>
        <v>REMIUMA s.r.o.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1" customFormat="1" ht="29.25" customHeight="1">
      <c r="A84" s="177"/>
      <c r="B84" s="178"/>
      <c r="C84" s="179" t="s">
        <v>107</v>
      </c>
      <c r="D84" s="180" t="s">
        <v>58</v>
      </c>
      <c r="E84" s="180" t="s">
        <v>54</v>
      </c>
      <c r="F84" s="180" t="s">
        <v>55</v>
      </c>
      <c r="G84" s="180" t="s">
        <v>108</v>
      </c>
      <c r="H84" s="180" t="s">
        <v>109</v>
      </c>
      <c r="I84" s="180" t="s">
        <v>110</v>
      </c>
      <c r="J84" s="180" t="s">
        <v>98</v>
      </c>
      <c r="K84" s="181" t="s">
        <v>111</v>
      </c>
      <c r="L84" s="182"/>
      <c r="M84" s="92" t="s">
        <v>19</v>
      </c>
      <c r="N84" s="93" t="s">
        <v>43</v>
      </c>
      <c r="O84" s="93" t="s">
        <v>112</v>
      </c>
      <c r="P84" s="93" t="s">
        <v>113</v>
      </c>
      <c r="Q84" s="93" t="s">
        <v>114</v>
      </c>
      <c r="R84" s="93" t="s">
        <v>115</v>
      </c>
      <c r="S84" s="93" t="s">
        <v>116</v>
      </c>
      <c r="T84" s="94" t="s">
        <v>117</v>
      </c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</row>
    <row r="85" spans="1:63" s="2" customFormat="1" ht="22.8" customHeight="1">
      <c r="A85" s="38"/>
      <c r="B85" s="39"/>
      <c r="C85" s="99" t="s">
        <v>118</v>
      </c>
      <c r="D85" s="40"/>
      <c r="E85" s="40"/>
      <c r="F85" s="40"/>
      <c r="G85" s="40"/>
      <c r="H85" s="40"/>
      <c r="I85" s="40"/>
      <c r="J85" s="183">
        <f>BK85</f>
        <v>0</v>
      </c>
      <c r="K85" s="40"/>
      <c r="L85" s="44"/>
      <c r="M85" s="95"/>
      <c r="N85" s="184"/>
      <c r="O85" s="96"/>
      <c r="P85" s="185">
        <f>P86</f>
        <v>0</v>
      </c>
      <c r="Q85" s="96"/>
      <c r="R85" s="185">
        <f>R86</f>
        <v>372.1947956811</v>
      </c>
      <c r="S85" s="96"/>
      <c r="T85" s="186">
        <f>T86</f>
        <v>76.59916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72</v>
      </c>
      <c r="AU85" s="17" t="s">
        <v>99</v>
      </c>
      <c r="BK85" s="187">
        <f>BK86</f>
        <v>0</v>
      </c>
    </row>
    <row r="86" spans="1:63" s="12" customFormat="1" ht="25.9" customHeight="1">
      <c r="A86" s="12"/>
      <c r="B86" s="188"/>
      <c r="C86" s="189"/>
      <c r="D86" s="190" t="s">
        <v>72</v>
      </c>
      <c r="E86" s="191" t="s">
        <v>119</v>
      </c>
      <c r="F86" s="191" t="s">
        <v>120</v>
      </c>
      <c r="G86" s="189"/>
      <c r="H86" s="189"/>
      <c r="I86" s="192"/>
      <c r="J86" s="193">
        <f>BK86</f>
        <v>0</v>
      </c>
      <c r="K86" s="189"/>
      <c r="L86" s="194"/>
      <c r="M86" s="195"/>
      <c r="N86" s="196"/>
      <c r="O86" s="196"/>
      <c r="P86" s="197">
        <f>P87+P160+P195+P240+P260</f>
        <v>0</v>
      </c>
      <c r="Q86" s="196"/>
      <c r="R86" s="197">
        <f>R87+R160+R195+R240+R260</f>
        <v>372.1947956811</v>
      </c>
      <c r="S86" s="196"/>
      <c r="T86" s="198">
        <f>T87+T160+T195+T240+T260</f>
        <v>76.59916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81</v>
      </c>
      <c r="AT86" s="200" t="s">
        <v>72</v>
      </c>
      <c r="AU86" s="200" t="s">
        <v>73</v>
      </c>
      <c r="AY86" s="199" t="s">
        <v>121</v>
      </c>
      <c r="BK86" s="201">
        <f>BK87+BK160+BK195+BK240+BK260</f>
        <v>0</v>
      </c>
    </row>
    <row r="87" spans="1:63" s="12" customFormat="1" ht="22.8" customHeight="1">
      <c r="A87" s="12"/>
      <c r="B87" s="188"/>
      <c r="C87" s="189"/>
      <c r="D87" s="190" t="s">
        <v>72</v>
      </c>
      <c r="E87" s="202" t="s">
        <v>81</v>
      </c>
      <c r="F87" s="202" t="s">
        <v>122</v>
      </c>
      <c r="G87" s="189"/>
      <c r="H87" s="189"/>
      <c r="I87" s="192"/>
      <c r="J87" s="203">
        <f>BK87</f>
        <v>0</v>
      </c>
      <c r="K87" s="189"/>
      <c r="L87" s="194"/>
      <c r="M87" s="195"/>
      <c r="N87" s="196"/>
      <c r="O87" s="196"/>
      <c r="P87" s="197">
        <f>SUM(P88:P159)</f>
        <v>0</v>
      </c>
      <c r="Q87" s="196"/>
      <c r="R87" s="197">
        <f>SUM(R88:R159)</f>
        <v>0.0031430945</v>
      </c>
      <c r="S87" s="196"/>
      <c r="T87" s="198">
        <f>SUM(T88:T159)</f>
        <v>76.51316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81</v>
      </c>
      <c r="AT87" s="200" t="s">
        <v>72</v>
      </c>
      <c r="AU87" s="200" t="s">
        <v>81</v>
      </c>
      <c r="AY87" s="199" t="s">
        <v>121</v>
      </c>
      <c r="BK87" s="201">
        <f>SUM(BK88:BK159)</f>
        <v>0</v>
      </c>
    </row>
    <row r="88" spans="1:65" s="2" customFormat="1" ht="33" customHeight="1">
      <c r="A88" s="38"/>
      <c r="B88" s="39"/>
      <c r="C88" s="204" t="s">
        <v>81</v>
      </c>
      <c r="D88" s="204" t="s">
        <v>123</v>
      </c>
      <c r="E88" s="205" t="s">
        <v>124</v>
      </c>
      <c r="F88" s="206" t="s">
        <v>125</v>
      </c>
      <c r="G88" s="207" t="s">
        <v>126</v>
      </c>
      <c r="H88" s="208">
        <v>330.88</v>
      </c>
      <c r="I88" s="209"/>
      <c r="J88" s="210">
        <f>ROUND(I88*H88,2)</f>
        <v>0</v>
      </c>
      <c r="K88" s="206" t="s">
        <v>127</v>
      </c>
      <c r="L88" s="44"/>
      <c r="M88" s="211" t="s">
        <v>19</v>
      </c>
      <c r="N88" s="212" t="s">
        <v>44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128</v>
      </c>
      <c r="AT88" s="215" t="s">
        <v>123</v>
      </c>
      <c r="AU88" s="215" t="s">
        <v>83</v>
      </c>
      <c r="AY88" s="17" t="s">
        <v>121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81</v>
      </c>
      <c r="BK88" s="216">
        <f>ROUND(I88*H88,2)</f>
        <v>0</v>
      </c>
      <c r="BL88" s="17" t="s">
        <v>128</v>
      </c>
      <c r="BM88" s="215" t="s">
        <v>129</v>
      </c>
    </row>
    <row r="89" spans="1:47" s="2" customFormat="1" ht="12">
      <c r="A89" s="38"/>
      <c r="B89" s="39"/>
      <c r="C89" s="40"/>
      <c r="D89" s="217" t="s">
        <v>130</v>
      </c>
      <c r="E89" s="40"/>
      <c r="F89" s="218" t="s">
        <v>131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130</v>
      </c>
      <c r="AU89" s="17" t="s">
        <v>83</v>
      </c>
    </row>
    <row r="90" spans="1:65" s="2" customFormat="1" ht="49.05" customHeight="1">
      <c r="A90" s="38"/>
      <c r="B90" s="39"/>
      <c r="C90" s="204" t="s">
        <v>83</v>
      </c>
      <c r="D90" s="204" t="s">
        <v>123</v>
      </c>
      <c r="E90" s="205" t="s">
        <v>132</v>
      </c>
      <c r="F90" s="206" t="s">
        <v>133</v>
      </c>
      <c r="G90" s="207" t="s">
        <v>126</v>
      </c>
      <c r="H90" s="208">
        <v>60</v>
      </c>
      <c r="I90" s="209"/>
      <c r="J90" s="210">
        <f>ROUND(I90*H90,2)</f>
        <v>0</v>
      </c>
      <c r="K90" s="206" t="s">
        <v>127</v>
      </c>
      <c r="L90" s="44"/>
      <c r="M90" s="211" t="s">
        <v>19</v>
      </c>
      <c r="N90" s="212" t="s">
        <v>44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128</v>
      </c>
      <c r="AT90" s="215" t="s">
        <v>123</v>
      </c>
      <c r="AU90" s="215" t="s">
        <v>83</v>
      </c>
      <c r="AY90" s="17" t="s">
        <v>121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81</v>
      </c>
      <c r="BK90" s="216">
        <f>ROUND(I90*H90,2)</f>
        <v>0</v>
      </c>
      <c r="BL90" s="17" t="s">
        <v>128</v>
      </c>
      <c r="BM90" s="215" t="s">
        <v>134</v>
      </c>
    </row>
    <row r="91" spans="1:47" s="2" customFormat="1" ht="12">
      <c r="A91" s="38"/>
      <c r="B91" s="39"/>
      <c r="C91" s="40"/>
      <c r="D91" s="217" t="s">
        <v>130</v>
      </c>
      <c r="E91" s="40"/>
      <c r="F91" s="218" t="s">
        <v>135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130</v>
      </c>
      <c r="AU91" s="17" t="s">
        <v>83</v>
      </c>
    </row>
    <row r="92" spans="1:51" s="13" customFormat="1" ht="12">
      <c r="A92" s="13"/>
      <c r="B92" s="222"/>
      <c r="C92" s="223"/>
      <c r="D92" s="224" t="s">
        <v>136</v>
      </c>
      <c r="E92" s="225" t="s">
        <v>19</v>
      </c>
      <c r="F92" s="226" t="s">
        <v>137</v>
      </c>
      <c r="G92" s="223"/>
      <c r="H92" s="227">
        <v>60</v>
      </c>
      <c r="I92" s="228"/>
      <c r="J92" s="223"/>
      <c r="K92" s="223"/>
      <c r="L92" s="229"/>
      <c r="M92" s="230"/>
      <c r="N92" s="231"/>
      <c r="O92" s="231"/>
      <c r="P92" s="231"/>
      <c r="Q92" s="231"/>
      <c r="R92" s="231"/>
      <c r="S92" s="231"/>
      <c r="T92" s="23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3" t="s">
        <v>136</v>
      </c>
      <c r="AU92" s="233" t="s">
        <v>83</v>
      </c>
      <c r="AV92" s="13" t="s">
        <v>83</v>
      </c>
      <c r="AW92" s="13" t="s">
        <v>35</v>
      </c>
      <c r="AX92" s="13" t="s">
        <v>81</v>
      </c>
      <c r="AY92" s="233" t="s">
        <v>121</v>
      </c>
    </row>
    <row r="93" spans="1:65" s="2" customFormat="1" ht="24.15" customHeight="1">
      <c r="A93" s="38"/>
      <c r="B93" s="39"/>
      <c r="C93" s="204" t="s">
        <v>138</v>
      </c>
      <c r="D93" s="204" t="s">
        <v>123</v>
      </c>
      <c r="E93" s="205" t="s">
        <v>139</v>
      </c>
      <c r="F93" s="206" t="s">
        <v>140</v>
      </c>
      <c r="G93" s="207" t="s">
        <v>126</v>
      </c>
      <c r="H93" s="208">
        <v>60</v>
      </c>
      <c r="I93" s="209"/>
      <c r="J93" s="210">
        <f>ROUND(I93*H93,2)</f>
        <v>0</v>
      </c>
      <c r="K93" s="206" t="s">
        <v>127</v>
      </c>
      <c r="L93" s="44"/>
      <c r="M93" s="211" t="s">
        <v>19</v>
      </c>
      <c r="N93" s="212" t="s">
        <v>44</v>
      </c>
      <c r="O93" s="8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128</v>
      </c>
      <c r="AT93" s="215" t="s">
        <v>123</v>
      </c>
      <c r="AU93" s="215" t="s">
        <v>83</v>
      </c>
      <c r="AY93" s="17" t="s">
        <v>121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81</v>
      </c>
      <c r="BK93" s="216">
        <f>ROUND(I93*H93,2)</f>
        <v>0</v>
      </c>
      <c r="BL93" s="17" t="s">
        <v>128</v>
      </c>
      <c r="BM93" s="215" t="s">
        <v>141</v>
      </c>
    </row>
    <row r="94" spans="1:47" s="2" customFormat="1" ht="12">
      <c r="A94" s="38"/>
      <c r="B94" s="39"/>
      <c r="C94" s="40"/>
      <c r="D94" s="217" t="s">
        <v>130</v>
      </c>
      <c r="E94" s="40"/>
      <c r="F94" s="218" t="s">
        <v>142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130</v>
      </c>
      <c r="AU94" s="17" t="s">
        <v>83</v>
      </c>
    </row>
    <row r="95" spans="1:65" s="2" customFormat="1" ht="66.75" customHeight="1">
      <c r="A95" s="38"/>
      <c r="B95" s="39"/>
      <c r="C95" s="204" t="s">
        <v>128</v>
      </c>
      <c r="D95" s="204" t="s">
        <v>123</v>
      </c>
      <c r="E95" s="205" t="s">
        <v>143</v>
      </c>
      <c r="F95" s="206" t="s">
        <v>144</v>
      </c>
      <c r="G95" s="207" t="s">
        <v>126</v>
      </c>
      <c r="H95" s="208">
        <v>13.56</v>
      </c>
      <c r="I95" s="209"/>
      <c r="J95" s="210">
        <f>ROUND(I95*H95,2)</f>
        <v>0</v>
      </c>
      <c r="K95" s="206" t="s">
        <v>127</v>
      </c>
      <c r="L95" s="44"/>
      <c r="M95" s="211" t="s">
        <v>19</v>
      </c>
      <c r="N95" s="212" t="s">
        <v>44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0.26</v>
      </c>
      <c r="T95" s="214">
        <f>S95*H95</f>
        <v>3.5256000000000003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128</v>
      </c>
      <c r="AT95" s="215" t="s">
        <v>123</v>
      </c>
      <c r="AU95" s="215" t="s">
        <v>83</v>
      </c>
      <c r="AY95" s="17" t="s">
        <v>121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81</v>
      </c>
      <c r="BK95" s="216">
        <f>ROUND(I95*H95,2)</f>
        <v>0</v>
      </c>
      <c r="BL95" s="17" t="s">
        <v>128</v>
      </c>
      <c r="BM95" s="215" t="s">
        <v>145</v>
      </c>
    </row>
    <row r="96" spans="1:47" s="2" customFormat="1" ht="12">
      <c r="A96" s="38"/>
      <c r="B96" s="39"/>
      <c r="C96" s="40"/>
      <c r="D96" s="217" t="s">
        <v>130</v>
      </c>
      <c r="E96" s="40"/>
      <c r="F96" s="218" t="s">
        <v>146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130</v>
      </c>
      <c r="AU96" s="17" t="s">
        <v>83</v>
      </c>
    </row>
    <row r="97" spans="1:51" s="13" customFormat="1" ht="12">
      <c r="A97" s="13"/>
      <c r="B97" s="222"/>
      <c r="C97" s="223"/>
      <c r="D97" s="224" t="s">
        <v>136</v>
      </c>
      <c r="E97" s="225" t="s">
        <v>19</v>
      </c>
      <c r="F97" s="226" t="s">
        <v>147</v>
      </c>
      <c r="G97" s="223"/>
      <c r="H97" s="227">
        <v>13.56</v>
      </c>
      <c r="I97" s="228"/>
      <c r="J97" s="223"/>
      <c r="K97" s="223"/>
      <c r="L97" s="229"/>
      <c r="M97" s="230"/>
      <c r="N97" s="231"/>
      <c r="O97" s="231"/>
      <c r="P97" s="231"/>
      <c r="Q97" s="231"/>
      <c r="R97" s="231"/>
      <c r="S97" s="231"/>
      <c r="T97" s="23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3" t="s">
        <v>136</v>
      </c>
      <c r="AU97" s="233" t="s">
        <v>83</v>
      </c>
      <c r="AV97" s="13" t="s">
        <v>83</v>
      </c>
      <c r="AW97" s="13" t="s">
        <v>35</v>
      </c>
      <c r="AX97" s="13" t="s">
        <v>73</v>
      </c>
      <c r="AY97" s="233" t="s">
        <v>121</v>
      </c>
    </row>
    <row r="98" spans="1:51" s="14" customFormat="1" ht="12">
      <c r="A98" s="14"/>
      <c r="B98" s="234"/>
      <c r="C98" s="235"/>
      <c r="D98" s="224" t="s">
        <v>136</v>
      </c>
      <c r="E98" s="236" t="s">
        <v>19</v>
      </c>
      <c r="F98" s="237" t="s">
        <v>148</v>
      </c>
      <c r="G98" s="235"/>
      <c r="H98" s="238">
        <v>13.56</v>
      </c>
      <c r="I98" s="239"/>
      <c r="J98" s="235"/>
      <c r="K98" s="235"/>
      <c r="L98" s="240"/>
      <c r="M98" s="241"/>
      <c r="N98" s="242"/>
      <c r="O98" s="242"/>
      <c r="P98" s="242"/>
      <c r="Q98" s="242"/>
      <c r="R98" s="242"/>
      <c r="S98" s="242"/>
      <c r="T98" s="24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4" t="s">
        <v>136</v>
      </c>
      <c r="AU98" s="244" t="s">
        <v>83</v>
      </c>
      <c r="AV98" s="14" t="s">
        <v>128</v>
      </c>
      <c r="AW98" s="14" t="s">
        <v>35</v>
      </c>
      <c r="AX98" s="14" t="s">
        <v>81</v>
      </c>
      <c r="AY98" s="244" t="s">
        <v>121</v>
      </c>
    </row>
    <row r="99" spans="1:65" s="2" customFormat="1" ht="55.5" customHeight="1">
      <c r="A99" s="38"/>
      <c r="B99" s="39"/>
      <c r="C99" s="204" t="s">
        <v>149</v>
      </c>
      <c r="D99" s="204" t="s">
        <v>123</v>
      </c>
      <c r="E99" s="205" t="s">
        <v>150</v>
      </c>
      <c r="F99" s="206" t="s">
        <v>151</v>
      </c>
      <c r="G99" s="207" t="s">
        <v>126</v>
      </c>
      <c r="H99" s="208">
        <v>13.56</v>
      </c>
      <c r="I99" s="209"/>
      <c r="J99" s="210">
        <f>ROUND(I99*H99,2)</f>
        <v>0</v>
      </c>
      <c r="K99" s="206" t="s">
        <v>127</v>
      </c>
      <c r="L99" s="44"/>
      <c r="M99" s="211" t="s">
        <v>19</v>
      </c>
      <c r="N99" s="212" t="s">
        <v>44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0.18</v>
      </c>
      <c r="T99" s="214">
        <f>S99*H99</f>
        <v>2.4408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128</v>
      </c>
      <c r="AT99" s="215" t="s">
        <v>123</v>
      </c>
      <c r="AU99" s="215" t="s">
        <v>83</v>
      </c>
      <c r="AY99" s="17" t="s">
        <v>121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81</v>
      </c>
      <c r="BK99" s="216">
        <f>ROUND(I99*H99,2)</f>
        <v>0</v>
      </c>
      <c r="BL99" s="17" t="s">
        <v>128</v>
      </c>
      <c r="BM99" s="215" t="s">
        <v>152</v>
      </c>
    </row>
    <row r="100" spans="1:47" s="2" customFormat="1" ht="12">
      <c r="A100" s="38"/>
      <c r="B100" s="39"/>
      <c r="C100" s="40"/>
      <c r="D100" s="217" t="s">
        <v>130</v>
      </c>
      <c r="E100" s="40"/>
      <c r="F100" s="218" t="s">
        <v>153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130</v>
      </c>
      <c r="AU100" s="17" t="s">
        <v>83</v>
      </c>
    </row>
    <row r="101" spans="1:51" s="13" customFormat="1" ht="12">
      <c r="A101" s="13"/>
      <c r="B101" s="222"/>
      <c r="C101" s="223"/>
      <c r="D101" s="224" t="s">
        <v>136</v>
      </c>
      <c r="E101" s="225" t="s">
        <v>19</v>
      </c>
      <c r="F101" s="226" t="s">
        <v>154</v>
      </c>
      <c r="G101" s="223"/>
      <c r="H101" s="227">
        <v>13.56</v>
      </c>
      <c r="I101" s="228"/>
      <c r="J101" s="223"/>
      <c r="K101" s="223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136</v>
      </c>
      <c r="AU101" s="233" t="s">
        <v>83</v>
      </c>
      <c r="AV101" s="13" t="s">
        <v>83</v>
      </c>
      <c r="AW101" s="13" t="s">
        <v>35</v>
      </c>
      <c r="AX101" s="13" t="s">
        <v>73</v>
      </c>
      <c r="AY101" s="233" t="s">
        <v>121</v>
      </c>
    </row>
    <row r="102" spans="1:51" s="14" customFormat="1" ht="12">
      <c r="A102" s="14"/>
      <c r="B102" s="234"/>
      <c r="C102" s="235"/>
      <c r="D102" s="224" t="s">
        <v>136</v>
      </c>
      <c r="E102" s="236" t="s">
        <v>19</v>
      </c>
      <c r="F102" s="237" t="s">
        <v>148</v>
      </c>
      <c r="G102" s="235"/>
      <c r="H102" s="238">
        <v>13.56</v>
      </c>
      <c r="I102" s="239"/>
      <c r="J102" s="235"/>
      <c r="K102" s="235"/>
      <c r="L102" s="240"/>
      <c r="M102" s="241"/>
      <c r="N102" s="242"/>
      <c r="O102" s="242"/>
      <c r="P102" s="242"/>
      <c r="Q102" s="242"/>
      <c r="R102" s="242"/>
      <c r="S102" s="242"/>
      <c r="T102" s="24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4" t="s">
        <v>136</v>
      </c>
      <c r="AU102" s="244" t="s">
        <v>83</v>
      </c>
      <c r="AV102" s="14" t="s">
        <v>128</v>
      </c>
      <c r="AW102" s="14" t="s">
        <v>35</v>
      </c>
      <c r="AX102" s="14" t="s">
        <v>81</v>
      </c>
      <c r="AY102" s="244" t="s">
        <v>121</v>
      </c>
    </row>
    <row r="103" spans="1:65" s="2" customFormat="1" ht="62.7" customHeight="1">
      <c r="A103" s="38"/>
      <c r="B103" s="39"/>
      <c r="C103" s="204" t="s">
        <v>155</v>
      </c>
      <c r="D103" s="204" t="s">
        <v>123</v>
      </c>
      <c r="E103" s="205" t="s">
        <v>156</v>
      </c>
      <c r="F103" s="206" t="s">
        <v>157</v>
      </c>
      <c r="G103" s="207" t="s">
        <v>126</v>
      </c>
      <c r="H103" s="208">
        <v>27.12</v>
      </c>
      <c r="I103" s="209"/>
      <c r="J103" s="210">
        <f>ROUND(I103*H103,2)</f>
        <v>0</v>
      </c>
      <c r="K103" s="206" t="s">
        <v>127</v>
      </c>
      <c r="L103" s="44"/>
      <c r="M103" s="211" t="s">
        <v>19</v>
      </c>
      <c r="N103" s="212" t="s">
        <v>44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0.3</v>
      </c>
      <c r="T103" s="214">
        <f>S103*H103</f>
        <v>8.136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128</v>
      </c>
      <c r="AT103" s="215" t="s">
        <v>123</v>
      </c>
      <c r="AU103" s="215" t="s">
        <v>83</v>
      </c>
      <c r="AY103" s="17" t="s">
        <v>121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81</v>
      </c>
      <c r="BK103" s="216">
        <f>ROUND(I103*H103,2)</f>
        <v>0</v>
      </c>
      <c r="BL103" s="17" t="s">
        <v>128</v>
      </c>
      <c r="BM103" s="215" t="s">
        <v>158</v>
      </c>
    </row>
    <row r="104" spans="1:47" s="2" customFormat="1" ht="12">
      <c r="A104" s="38"/>
      <c r="B104" s="39"/>
      <c r="C104" s="40"/>
      <c r="D104" s="217" t="s">
        <v>130</v>
      </c>
      <c r="E104" s="40"/>
      <c r="F104" s="218" t="s">
        <v>159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130</v>
      </c>
      <c r="AU104" s="17" t="s">
        <v>83</v>
      </c>
    </row>
    <row r="105" spans="1:51" s="13" customFormat="1" ht="12">
      <c r="A105" s="13"/>
      <c r="B105" s="222"/>
      <c r="C105" s="223"/>
      <c r="D105" s="224" t="s">
        <v>136</v>
      </c>
      <c r="E105" s="225" t="s">
        <v>19</v>
      </c>
      <c r="F105" s="226" t="s">
        <v>160</v>
      </c>
      <c r="G105" s="223"/>
      <c r="H105" s="227">
        <v>27.12</v>
      </c>
      <c r="I105" s="228"/>
      <c r="J105" s="223"/>
      <c r="K105" s="223"/>
      <c r="L105" s="229"/>
      <c r="M105" s="230"/>
      <c r="N105" s="231"/>
      <c r="O105" s="231"/>
      <c r="P105" s="231"/>
      <c r="Q105" s="231"/>
      <c r="R105" s="231"/>
      <c r="S105" s="231"/>
      <c r="T105" s="23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136</v>
      </c>
      <c r="AU105" s="233" t="s">
        <v>83</v>
      </c>
      <c r="AV105" s="13" t="s">
        <v>83</v>
      </c>
      <c r="AW105" s="13" t="s">
        <v>35</v>
      </c>
      <c r="AX105" s="13" t="s">
        <v>73</v>
      </c>
      <c r="AY105" s="233" t="s">
        <v>121</v>
      </c>
    </row>
    <row r="106" spans="1:51" s="14" customFormat="1" ht="12">
      <c r="A106" s="14"/>
      <c r="B106" s="234"/>
      <c r="C106" s="235"/>
      <c r="D106" s="224" t="s">
        <v>136</v>
      </c>
      <c r="E106" s="236" t="s">
        <v>19</v>
      </c>
      <c r="F106" s="237" t="s">
        <v>148</v>
      </c>
      <c r="G106" s="235"/>
      <c r="H106" s="238">
        <v>27.12</v>
      </c>
      <c r="I106" s="239"/>
      <c r="J106" s="235"/>
      <c r="K106" s="235"/>
      <c r="L106" s="240"/>
      <c r="M106" s="241"/>
      <c r="N106" s="242"/>
      <c r="O106" s="242"/>
      <c r="P106" s="242"/>
      <c r="Q106" s="242"/>
      <c r="R106" s="242"/>
      <c r="S106" s="242"/>
      <c r="T106" s="243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4" t="s">
        <v>136</v>
      </c>
      <c r="AU106" s="244" t="s">
        <v>83</v>
      </c>
      <c r="AV106" s="14" t="s">
        <v>128</v>
      </c>
      <c r="AW106" s="14" t="s">
        <v>35</v>
      </c>
      <c r="AX106" s="14" t="s">
        <v>81</v>
      </c>
      <c r="AY106" s="244" t="s">
        <v>121</v>
      </c>
    </row>
    <row r="107" spans="1:65" s="2" customFormat="1" ht="44.25" customHeight="1">
      <c r="A107" s="38"/>
      <c r="B107" s="39"/>
      <c r="C107" s="204" t="s">
        <v>161</v>
      </c>
      <c r="D107" s="204" t="s">
        <v>123</v>
      </c>
      <c r="E107" s="205" t="s">
        <v>162</v>
      </c>
      <c r="F107" s="206" t="s">
        <v>163</v>
      </c>
      <c r="G107" s="207" t="s">
        <v>126</v>
      </c>
      <c r="H107" s="208">
        <v>65.345</v>
      </c>
      <c r="I107" s="209"/>
      <c r="J107" s="210">
        <f>ROUND(I107*H107,2)</f>
        <v>0</v>
      </c>
      <c r="K107" s="206" t="s">
        <v>127</v>
      </c>
      <c r="L107" s="44"/>
      <c r="M107" s="211" t="s">
        <v>19</v>
      </c>
      <c r="N107" s="212" t="s">
        <v>44</v>
      </c>
      <c r="O107" s="84"/>
      <c r="P107" s="213">
        <f>O107*H107</f>
        <v>0</v>
      </c>
      <c r="Q107" s="213">
        <v>3.246E-05</v>
      </c>
      <c r="R107" s="213">
        <f>Q107*H107</f>
        <v>0.0021210987</v>
      </c>
      <c r="S107" s="213">
        <v>0.092</v>
      </c>
      <c r="T107" s="214">
        <f>S107*H107</f>
        <v>6.01174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128</v>
      </c>
      <c r="AT107" s="215" t="s">
        <v>123</v>
      </c>
      <c r="AU107" s="215" t="s">
        <v>83</v>
      </c>
      <c r="AY107" s="17" t="s">
        <v>121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81</v>
      </c>
      <c r="BK107" s="216">
        <f>ROUND(I107*H107,2)</f>
        <v>0</v>
      </c>
      <c r="BL107" s="17" t="s">
        <v>128</v>
      </c>
      <c r="BM107" s="215" t="s">
        <v>164</v>
      </c>
    </row>
    <row r="108" spans="1:47" s="2" customFormat="1" ht="12">
      <c r="A108" s="38"/>
      <c r="B108" s="39"/>
      <c r="C108" s="40"/>
      <c r="D108" s="217" t="s">
        <v>130</v>
      </c>
      <c r="E108" s="40"/>
      <c r="F108" s="218" t="s">
        <v>165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130</v>
      </c>
      <c r="AU108" s="17" t="s">
        <v>83</v>
      </c>
    </row>
    <row r="109" spans="1:51" s="13" customFormat="1" ht="12">
      <c r="A109" s="13"/>
      <c r="B109" s="222"/>
      <c r="C109" s="223"/>
      <c r="D109" s="224" t="s">
        <v>136</v>
      </c>
      <c r="E109" s="225" t="s">
        <v>19</v>
      </c>
      <c r="F109" s="226" t="s">
        <v>166</v>
      </c>
      <c r="G109" s="223"/>
      <c r="H109" s="227">
        <v>65.345</v>
      </c>
      <c r="I109" s="228"/>
      <c r="J109" s="223"/>
      <c r="K109" s="223"/>
      <c r="L109" s="229"/>
      <c r="M109" s="230"/>
      <c r="N109" s="231"/>
      <c r="O109" s="231"/>
      <c r="P109" s="231"/>
      <c r="Q109" s="231"/>
      <c r="R109" s="231"/>
      <c r="S109" s="231"/>
      <c r="T109" s="23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3" t="s">
        <v>136</v>
      </c>
      <c r="AU109" s="233" t="s">
        <v>83</v>
      </c>
      <c r="AV109" s="13" t="s">
        <v>83</v>
      </c>
      <c r="AW109" s="13" t="s">
        <v>35</v>
      </c>
      <c r="AX109" s="13" t="s">
        <v>73</v>
      </c>
      <c r="AY109" s="233" t="s">
        <v>121</v>
      </c>
    </row>
    <row r="110" spans="1:51" s="14" customFormat="1" ht="12">
      <c r="A110" s="14"/>
      <c r="B110" s="234"/>
      <c r="C110" s="235"/>
      <c r="D110" s="224" t="s">
        <v>136</v>
      </c>
      <c r="E110" s="236" t="s">
        <v>19</v>
      </c>
      <c r="F110" s="237" t="s">
        <v>148</v>
      </c>
      <c r="G110" s="235"/>
      <c r="H110" s="238">
        <v>65.345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4" t="s">
        <v>136</v>
      </c>
      <c r="AU110" s="244" t="s">
        <v>83</v>
      </c>
      <c r="AV110" s="14" t="s">
        <v>128</v>
      </c>
      <c r="AW110" s="14" t="s">
        <v>35</v>
      </c>
      <c r="AX110" s="14" t="s">
        <v>81</v>
      </c>
      <c r="AY110" s="244" t="s">
        <v>121</v>
      </c>
    </row>
    <row r="111" spans="1:65" s="2" customFormat="1" ht="44.25" customHeight="1">
      <c r="A111" s="38"/>
      <c r="B111" s="39"/>
      <c r="C111" s="204" t="s">
        <v>167</v>
      </c>
      <c r="D111" s="204" t="s">
        <v>123</v>
      </c>
      <c r="E111" s="205" t="s">
        <v>168</v>
      </c>
      <c r="F111" s="206" t="s">
        <v>169</v>
      </c>
      <c r="G111" s="207" t="s">
        <v>126</v>
      </c>
      <c r="H111" s="208">
        <v>13.069</v>
      </c>
      <c r="I111" s="209"/>
      <c r="J111" s="210">
        <f>ROUND(I111*H111,2)</f>
        <v>0</v>
      </c>
      <c r="K111" s="206" t="s">
        <v>127</v>
      </c>
      <c r="L111" s="44"/>
      <c r="M111" s="211" t="s">
        <v>19</v>
      </c>
      <c r="N111" s="212" t="s">
        <v>44</v>
      </c>
      <c r="O111" s="84"/>
      <c r="P111" s="213">
        <f>O111*H111</f>
        <v>0</v>
      </c>
      <c r="Q111" s="213">
        <v>7.82E-05</v>
      </c>
      <c r="R111" s="213">
        <f>Q111*H111</f>
        <v>0.0010219958000000002</v>
      </c>
      <c r="S111" s="213">
        <v>0.23</v>
      </c>
      <c r="T111" s="214">
        <f>S111*H111</f>
        <v>3.0058700000000003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128</v>
      </c>
      <c r="AT111" s="215" t="s">
        <v>123</v>
      </c>
      <c r="AU111" s="215" t="s">
        <v>83</v>
      </c>
      <c r="AY111" s="17" t="s">
        <v>121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81</v>
      </c>
      <c r="BK111" s="216">
        <f>ROUND(I111*H111,2)</f>
        <v>0</v>
      </c>
      <c r="BL111" s="17" t="s">
        <v>128</v>
      </c>
      <c r="BM111" s="215" t="s">
        <v>170</v>
      </c>
    </row>
    <row r="112" spans="1:47" s="2" customFormat="1" ht="12">
      <c r="A112" s="38"/>
      <c r="B112" s="39"/>
      <c r="C112" s="40"/>
      <c r="D112" s="217" t="s">
        <v>130</v>
      </c>
      <c r="E112" s="40"/>
      <c r="F112" s="218" t="s">
        <v>171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130</v>
      </c>
      <c r="AU112" s="17" t="s">
        <v>83</v>
      </c>
    </row>
    <row r="113" spans="1:51" s="13" customFormat="1" ht="12">
      <c r="A113" s="13"/>
      <c r="B113" s="222"/>
      <c r="C113" s="223"/>
      <c r="D113" s="224" t="s">
        <v>136</v>
      </c>
      <c r="E113" s="225" t="s">
        <v>19</v>
      </c>
      <c r="F113" s="226" t="s">
        <v>172</v>
      </c>
      <c r="G113" s="223"/>
      <c r="H113" s="227">
        <v>13.069</v>
      </c>
      <c r="I113" s="228"/>
      <c r="J113" s="223"/>
      <c r="K113" s="223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136</v>
      </c>
      <c r="AU113" s="233" t="s">
        <v>83</v>
      </c>
      <c r="AV113" s="13" t="s">
        <v>83</v>
      </c>
      <c r="AW113" s="13" t="s">
        <v>35</v>
      </c>
      <c r="AX113" s="13" t="s">
        <v>73</v>
      </c>
      <c r="AY113" s="233" t="s">
        <v>121</v>
      </c>
    </row>
    <row r="114" spans="1:51" s="14" customFormat="1" ht="12">
      <c r="A114" s="14"/>
      <c r="B114" s="234"/>
      <c r="C114" s="235"/>
      <c r="D114" s="224" t="s">
        <v>136</v>
      </c>
      <c r="E114" s="236" t="s">
        <v>19</v>
      </c>
      <c r="F114" s="237" t="s">
        <v>148</v>
      </c>
      <c r="G114" s="235"/>
      <c r="H114" s="238">
        <v>13.069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136</v>
      </c>
      <c r="AU114" s="244" t="s">
        <v>83</v>
      </c>
      <c r="AV114" s="14" t="s">
        <v>128</v>
      </c>
      <c r="AW114" s="14" t="s">
        <v>35</v>
      </c>
      <c r="AX114" s="14" t="s">
        <v>81</v>
      </c>
      <c r="AY114" s="244" t="s">
        <v>121</v>
      </c>
    </row>
    <row r="115" spans="1:65" s="2" customFormat="1" ht="49.05" customHeight="1">
      <c r="A115" s="38"/>
      <c r="B115" s="39"/>
      <c r="C115" s="204" t="s">
        <v>173</v>
      </c>
      <c r="D115" s="204" t="s">
        <v>123</v>
      </c>
      <c r="E115" s="205" t="s">
        <v>174</v>
      </c>
      <c r="F115" s="206" t="s">
        <v>175</v>
      </c>
      <c r="G115" s="207" t="s">
        <v>176</v>
      </c>
      <c r="H115" s="208">
        <v>260.39</v>
      </c>
      <c r="I115" s="209"/>
      <c r="J115" s="210">
        <f>ROUND(I115*H115,2)</f>
        <v>0</v>
      </c>
      <c r="K115" s="206" t="s">
        <v>127</v>
      </c>
      <c r="L115" s="44"/>
      <c r="M115" s="211" t="s">
        <v>19</v>
      </c>
      <c r="N115" s="212" t="s">
        <v>44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0.205</v>
      </c>
      <c r="T115" s="214">
        <f>S115*H115</f>
        <v>53.379949999999994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128</v>
      </c>
      <c r="AT115" s="215" t="s">
        <v>123</v>
      </c>
      <c r="AU115" s="215" t="s">
        <v>83</v>
      </c>
      <c r="AY115" s="17" t="s">
        <v>121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81</v>
      </c>
      <c r="BK115" s="216">
        <f>ROUND(I115*H115,2)</f>
        <v>0</v>
      </c>
      <c r="BL115" s="17" t="s">
        <v>128</v>
      </c>
      <c r="BM115" s="215" t="s">
        <v>177</v>
      </c>
    </row>
    <row r="116" spans="1:47" s="2" customFormat="1" ht="12">
      <c r="A116" s="38"/>
      <c r="B116" s="39"/>
      <c r="C116" s="40"/>
      <c r="D116" s="217" t="s">
        <v>130</v>
      </c>
      <c r="E116" s="40"/>
      <c r="F116" s="218" t="s">
        <v>178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130</v>
      </c>
      <c r="AU116" s="17" t="s">
        <v>83</v>
      </c>
    </row>
    <row r="117" spans="1:51" s="13" customFormat="1" ht="12">
      <c r="A117" s="13"/>
      <c r="B117" s="222"/>
      <c r="C117" s="223"/>
      <c r="D117" s="224" t="s">
        <v>136</v>
      </c>
      <c r="E117" s="225" t="s">
        <v>19</v>
      </c>
      <c r="F117" s="226" t="s">
        <v>179</v>
      </c>
      <c r="G117" s="223"/>
      <c r="H117" s="227">
        <v>130.69</v>
      </c>
      <c r="I117" s="228"/>
      <c r="J117" s="223"/>
      <c r="K117" s="223"/>
      <c r="L117" s="229"/>
      <c r="M117" s="230"/>
      <c r="N117" s="231"/>
      <c r="O117" s="231"/>
      <c r="P117" s="231"/>
      <c r="Q117" s="231"/>
      <c r="R117" s="231"/>
      <c r="S117" s="231"/>
      <c r="T117" s="23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3" t="s">
        <v>136</v>
      </c>
      <c r="AU117" s="233" t="s">
        <v>83</v>
      </c>
      <c r="AV117" s="13" t="s">
        <v>83</v>
      </c>
      <c r="AW117" s="13" t="s">
        <v>35</v>
      </c>
      <c r="AX117" s="13" t="s">
        <v>73</v>
      </c>
      <c r="AY117" s="233" t="s">
        <v>121</v>
      </c>
    </row>
    <row r="118" spans="1:51" s="13" customFormat="1" ht="12">
      <c r="A118" s="13"/>
      <c r="B118" s="222"/>
      <c r="C118" s="223"/>
      <c r="D118" s="224" t="s">
        <v>136</v>
      </c>
      <c r="E118" s="225" t="s">
        <v>19</v>
      </c>
      <c r="F118" s="226" t="s">
        <v>180</v>
      </c>
      <c r="G118" s="223"/>
      <c r="H118" s="227">
        <v>129.7</v>
      </c>
      <c r="I118" s="228"/>
      <c r="J118" s="223"/>
      <c r="K118" s="223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136</v>
      </c>
      <c r="AU118" s="233" t="s">
        <v>83</v>
      </c>
      <c r="AV118" s="13" t="s">
        <v>83</v>
      </c>
      <c r="AW118" s="13" t="s">
        <v>35</v>
      </c>
      <c r="AX118" s="13" t="s">
        <v>73</v>
      </c>
      <c r="AY118" s="233" t="s">
        <v>121</v>
      </c>
    </row>
    <row r="119" spans="1:51" s="14" customFormat="1" ht="12">
      <c r="A119" s="14"/>
      <c r="B119" s="234"/>
      <c r="C119" s="235"/>
      <c r="D119" s="224" t="s">
        <v>136</v>
      </c>
      <c r="E119" s="236" t="s">
        <v>19</v>
      </c>
      <c r="F119" s="237" t="s">
        <v>148</v>
      </c>
      <c r="G119" s="235"/>
      <c r="H119" s="238">
        <v>260.39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136</v>
      </c>
      <c r="AU119" s="244" t="s">
        <v>83</v>
      </c>
      <c r="AV119" s="14" t="s">
        <v>128</v>
      </c>
      <c r="AW119" s="14" t="s">
        <v>35</v>
      </c>
      <c r="AX119" s="14" t="s">
        <v>81</v>
      </c>
      <c r="AY119" s="244" t="s">
        <v>121</v>
      </c>
    </row>
    <row r="120" spans="1:65" s="2" customFormat="1" ht="33" customHeight="1">
      <c r="A120" s="38"/>
      <c r="B120" s="39"/>
      <c r="C120" s="204" t="s">
        <v>181</v>
      </c>
      <c r="D120" s="204" t="s">
        <v>123</v>
      </c>
      <c r="E120" s="205" t="s">
        <v>182</v>
      </c>
      <c r="F120" s="206" t="s">
        <v>183</v>
      </c>
      <c r="G120" s="207" t="s">
        <v>126</v>
      </c>
      <c r="H120" s="208">
        <v>16.5</v>
      </c>
      <c r="I120" s="209"/>
      <c r="J120" s="210">
        <f>ROUND(I120*H120,2)</f>
        <v>0</v>
      </c>
      <c r="K120" s="206" t="s">
        <v>127</v>
      </c>
      <c r="L120" s="44"/>
      <c r="M120" s="211" t="s">
        <v>19</v>
      </c>
      <c r="N120" s="212" t="s">
        <v>44</v>
      </c>
      <c r="O120" s="84"/>
      <c r="P120" s="213">
        <f>O120*H120</f>
        <v>0</v>
      </c>
      <c r="Q120" s="213">
        <v>0</v>
      </c>
      <c r="R120" s="213">
        <f>Q120*H120</f>
        <v>0</v>
      </c>
      <c r="S120" s="213">
        <v>0.0008</v>
      </c>
      <c r="T120" s="214">
        <f>S120*H120</f>
        <v>0.0132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128</v>
      </c>
      <c r="AT120" s="215" t="s">
        <v>123</v>
      </c>
      <c r="AU120" s="215" t="s">
        <v>83</v>
      </c>
      <c r="AY120" s="17" t="s">
        <v>121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81</v>
      </c>
      <c r="BK120" s="216">
        <f>ROUND(I120*H120,2)</f>
        <v>0</v>
      </c>
      <c r="BL120" s="17" t="s">
        <v>128</v>
      </c>
      <c r="BM120" s="215" t="s">
        <v>184</v>
      </c>
    </row>
    <row r="121" spans="1:47" s="2" customFormat="1" ht="12">
      <c r="A121" s="38"/>
      <c r="B121" s="39"/>
      <c r="C121" s="40"/>
      <c r="D121" s="217" t="s">
        <v>130</v>
      </c>
      <c r="E121" s="40"/>
      <c r="F121" s="218" t="s">
        <v>185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130</v>
      </c>
      <c r="AU121" s="17" t="s">
        <v>83</v>
      </c>
    </row>
    <row r="122" spans="1:65" s="2" customFormat="1" ht="24.15" customHeight="1">
      <c r="A122" s="38"/>
      <c r="B122" s="39"/>
      <c r="C122" s="204" t="s">
        <v>186</v>
      </c>
      <c r="D122" s="204" t="s">
        <v>123</v>
      </c>
      <c r="E122" s="205" t="s">
        <v>187</v>
      </c>
      <c r="F122" s="206" t="s">
        <v>188</v>
      </c>
      <c r="G122" s="207" t="s">
        <v>126</v>
      </c>
      <c r="H122" s="208">
        <v>330.88</v>
      </c>
      <c r="I122" s="209"/>
      <c r="J122" s="210">
        <f>ROUND(I122*H122,2)</f>
        <v>0</v>
      </c>
      <c r="K122" s="206" t="s">
        <v>127</v>
      </c>
      <c r="L122" s="44"/>
      <c r="M122" s="211" t="s">
        <v>19</v>
      </c>
      <c r="N122" s="212" t="s">
        <v>44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128</v>
      </c>
      <c r="AT122" s="215" t="s">
        <v>123</v>
      </c>
      <c r="AU122" s="215" t="s">
        <v>83</v>
      </c>
      <c r="AY122" s="17" t="s">
        <v>121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81</v>
      </c>
      <c r="BK122" s="216">
        <f>ROUND(I122*H122,2)</f>
        <v>0</v>
      </c>
      <c r="BL122" s="17" t="s">
        <v>128</v>
      </c>
      <c r="BM122" s="215" t="s">
        <v>189</v>
      </c>
    </row>
    <row r="123" spans="1:47" s="2" customFormat="1" ht="12">
      <c r="A123" s="38"/>
      <c r="B123" s="39"/>
      <c r="C123" s="40"/>
      <c r="D123" s="217" t="s">
        <v>130</v>
      </c>
      <c r="E123" s="40"/>
      <c r="F123" s="218" t="s">
        <v>190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130</v>
      </c>
      <c r="AU123" s="17" t="s">
        <v>83</v>
      </c>
    </row>
    <row r="124" spans="1:65" s="2" customFormat="1" ht="37.8" customHeight="1">
      <c r="A124" s="38"/>
      <c r="B124" s="39"/>
      <c r="C124" s="204" t="s">
        <v>191</v>
      </c>
      <c r="D124" s="204" t="s">
        <v>123</v>
      </c>
      <c r="E124" s="205" t="s">
        <v>192</v>
      </c>
      <c r="F124" s="206" t="s">
        <v>193</v>
      </c>
      <c r="G124" s="207" t="s">
        <v>194</v>
      </c>
      <c r="H124" s="208">
        <v>82.91</v>
      </c>
      <c r="I124" s="209"/>
      <c r="J124" s="210">
        <f>ROUND(I124*H124,2)</f>
        <v>0</v>
      </c>
      <c r="K124" s="206" t="s">
        <v>127</v>
      </c>
      <c r="L124" s="44"/>
      <c r="M124" s="211" t="s">
        <v>19</v>
      </c>
      <c r="N124" s="212" t="s">
        <v>44</v>
      </c>
      <c r="O124" s="84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128</v>
      </c>
      <c r="AT124" s="215" t="s">
        <v>123</v>
      </c>
      <c r="AU124" s="215" t="s">
        <v>83</v>
      </c>
      <c r="AY124" s="17" t="s">
        <v>121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81</v>
      </c>
      <c r="BK124" s="216">
        <f>ROUND(I124*H124,2)</f>
        <v>0</v>
      </c>
      <c r="BL124" s="17" t="s">
        <v>128</v>
      </c>
      <c r="BM124" s="215" t="s">
        <v>195</v>
      </c>
    </row>
    <row r="125" spans="1:47" s="2" customFormat="1" ht="12">
      <c r="A125" s="38"/>
      <c r="B125" s="39"/>
      <c r="C125" s="40"/>
      <c r="D125" s="217" t="s">
        <v>130</v>
      </c>
      <c r="E125" s="40"/>
      <c r="F125" s="218" t="s">
        <v>196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130</v>
      </c>
      <c r="AU125" s="17" t="s">
        <v>83</v>
      </c>
    </row>
    <row r="126" spans="1:65" s="2" customFormat="1" ht="62.7" customHeight="1">
      <c r="A126" s="38"/>
      <c r="B126" s="39"/>
      <c r="C126" s="204" t="s">
        <v>197</v>
      </c>
      <c r="D126" s="204" t="s">
        <v>123</v>
      </c>
      <c r="E126" s="205" t="s">
        <v>198</v>
      </c>
      <c r="F126" s="206" t="s">
        <v>199</v>
      </c>
      <c r="G126" s="207" t="s">
        <v>194</v>
      </c>
      <c r="H126" s="208">
        <v>1.4</v>
      </c>
      <c r="I126" s="209"/>
      <c r="J126" s="210">
        <f>ROUND(I126*H126,2)</f>
        <v>0</v>
      </c>
      <c r="K126" s="206" t="s">
        <v>127</v>
      </c>
      <c r="L126" s="44"/>
      <c r="M126" s="211" t="s">
        <v>19</v>
      </c>
      <c r="N126" s="212" t="s">
        <v>44</v>
      </c>
      <c r="O126" s="8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128</v>
      </c>
      <c r="AT126" s="215" t="s">
        <v>123</v>
      </c>
      <c r="AU126" s="215" t="s">
        <v>83</v>
      </c>
      <c r="AY126" s="17" t="s">
        <v>121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81</v>
      </c>
      <c r="BK126" s="216">
        <f>ROUND(I126*H126,2)</f>
        <v>0</v>
      </c>
      <c r="BL126" s="17" t="s">
        <v>128</v>
      </c>
      <c r="BM126" s="215" t="s">
        <v>200</v>
      </c>
    </row>
    <row r="127" spans="1:47" s="2" customFormat="1" ht="12">
      <c r="A127" s="38"/>
      <c r="B127" s="39"/>
      <c r="C127" s="40"/>
      <c r="D127" s="217" t="s">
        <v>130</v>
      </c>
      <c r="E127" s="40"/>
      <c r="F127" s="218" t="s">
        <v>201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130</v>
      </c>
      <c r="AU127" s="17" t="s">
        <v>83</v>
      </c>
    </row>
    <row r="128" spans="1:51" s="13" customFormat="1" ht="12">
      <c r="A128" s="13"/>
      <c r="B128" s="222"/>
      <c r="C128" s="223"/>
      <c r="D128" s="224" t="s">
        <v>136</v>
      </c>
      <c r="E128" s="225" t="s">
        <v>19</v>
      </c>
      <c r="F128" s="226" t="s">
        <v>202</v>
      </c>
      <c r="G128" s="223"/>
      <c r="H128" s="227">
        <v>1.4</v>
      </c>
      <c r="I128" s="228"/>
      <c r="J128" s="223"/>
      <c r="K128" s="223"/>
      <c r="L128" s="229"/>
      <c r="M128" s="230"/>
      <c r="N128" s="231"/>
      <c r="O128" s="231"/>
      <c r="P128" s="231"/>
      <c r="Q128" s="231"/>
      <c r="R128" s="231"/>
      <c r="S128" s="231"/>
      <c r="T128" s="23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3" t="s">
        <v>136</v>
      </c>
      <c r="AU128" s="233" t="s">
        <v>83</v>
      </c>
      <c r="AV128" s="13" t="s">
        <v>83</v>
      </c>
      <c r="AW128" s="13" t="s">
        <v>35</v>
      </c>
      <c r="AX128" s="13" t="s">
        <v>73</v>
      </c>
      <c r="AY128" s="233" t="s">
        <v>121</v>
      </c>
    </row>
    <row r="129" spans="1:51" s="14" customFormat="1" ht="12">
      <c r="A129" s="14"/>
      <c r="B129" s="234"/>
      <c r="C129" s="235"/>
      <c r="D129" s="224" t="s">
        <v>136</v>
      </c>
      <c r="E129" s="236" t="s">
        <v>19</v>
      </c>
      <c r="F129" s="237" t="s">
        <v>148</v>
      </c>
      <c r="G129" s="235"/>
      <c r="H129" s="238">
        <v>1.4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4" t="s">
        <v>136</v>
      </c>
      <c r="AU129" s="244" t="s">
        <v>83</v>
      </c>
      <c r="AV129" s="14" t="s">
        <v>128</v>
      </c>
      <c r="AW129" s="14" t="s">
        <v>35</v>
      </c>
      <c r="AX129" s="14" t="s">
        <v>81</v>
      </c>
      <c r="AY129" s="244" t="s">
        <v>121</v>
      </c>
    </row>
    <row r="130" spans="1:65" s="2" customFormat="1" ht="62.7" customHeight="1">
      <c r="A130" s="38"/>
      <c r="B130" s="39"/>
      <c r="C130" s="204" t="s">
        <v>203</v>
      </c>
      <c r="D130" s="204" t="s">
        <v>123</v>
      </c>
      <c r="E130" s="205" t="s">
        <v>204</v>
      </c>
      <c r="F130" s="206" t="s">
        <v>205</v>
      </c>
      <c r="G130" s="207" t="s">
        <v>194</v>
      </c>
      <c r="H130" s="208">
        <v>152.3</v>
      </c>
      <c r="I130" s="209"/>
      <c r="J130" s="210">
        <f>ROUND(I130*H130,2)</f>
        <v>0</v>
      </c>
      <c r="K130" s="206" t="s">
        <v>127</v>
      </c>
      <c r="L130" s="44"/>
      <c r="M130" s="211" t="s">
        <v>19</v>
      </c>
      <c r="N130" s="212" t="s">
        <v>44</v>
      </c>
      <c r="O130" s="84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5" t="s">
        <v>128</v>
      </c>
      <c r="AT130" s="215" t="s">
        <v>123</v>
      </c>
      <c r="AU130" s="215" t="s">
        <v>83</v>
      </c>
      <c r="AY130" s="17" t="s">
        <v>121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81</v>
      </c>
      <c r="BK130" s="216">
        <f>ROUND(I130*H130,2)</f>
        <v>0</v>
      </c>
      <c r="BL130" s="17" t="s">
        <v>128</v>
      </c>
      <c r="BM130" s="215" t="s">
        <v>206</v>
      </c>
    </row>
    <row r="131" spans="1:47" s="2" customFormat="1" ht="12">
      <c r="A131" s="38"/>
      <c r="B131" s="39"/>
      <c r="C131" s="40"/>
      <c r="D131" s="217" t="s">
        <v>130</v>
      </c>
      <c r="E131" s="40"/>
      <c r="F131" s="218" t="s">
        <v>207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130</v>
      </c>
      <c r="AU131" s="17" t="s">
        <v>83</v>
      </c>
    </row>
    <row r="132" spans="1:51" s="13" customFormat="1" ht="12">
      <c r="A132" s="13"/>
      <c r="B132" s="222"/>
      <c r="C132" s="223"/>
      <c r="D132" s="224" t="s">
        <v>136</v>
      </c>
      <c r="E132" s="225" t="s">
        <v>19</v>
      </c>
      <c r="F132" s="226" t="s">
        <v>208</v>
      </c>
      <c r="G132" s="223"/>
      <c r="H132" s="227">
        <v>65.16</v>
      </c>
      <c r="I132" s="228"/>
      <c r="J132" s="223"/>
      <c r="K132" s="223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136</v>
      </c>
      <c r="AU132" s="233" t="s">
        <v>83</v>
      </c>
      <c r="AV132" s="13" t="s">
        <v>83</v>
      </c>
      <c r="AW132" s="13" t="s">
        <v>35</v>
      </c>
      <c r="AX132" s="13" t="s">
        <v>73</v>
      </c>
      <c r="AY132" s="233" t="s">
        <v>121</v>
      </c>
    </row>
    <row r="133" spans="1:51" s="13" customFormat="1" ht="12">
      <c r="A133" s="13"/>
      <c r="B133" s="222"/>
      <c r="C133" s="223"/>
      <c r="D133" s="224" t="s">
        <v>136</v>
      </c>
      <c r="E133" s="225" t="s">
        <v>19</v>
      </c>
      <c r="F133" s="226" t="s">
        <v>209</v>
      </c>
      <c r="G133" s="223"/>
      <c r="H133" s="227">
        <v>82.53</v>
      </c>
      <c r="I133" s="228"/>
      <c r="J133" s="223"/>
      <c r="K133" s="223"/>
      <c r="L133" s="229"/>
      <c r="M133" s="230"/>
      <c r="N133" s="231"/>
      <c r="O133" s="231"/>
      <c r="P133" s="231"/>
      <c r="Q133" s="231"/>
      <c r="R133" s="231"/>
      <c r="S133" s="231"/>
      <c r="T133" s="23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3" t="s">
        <v>136</v>
      </c>
      <c r="AU133" s="233" t="s">
        <v>83</v>
      </c>
      <c r="AV133" s="13" t="s">
        <v>83</v>
      </c>
      <c r="AW133" s="13" t="s">
        <v>35</v>
      </c>
      <c r="AX133" s="13" t="s">
        <v>73</v>
      </c>
      <c r="AY133" s="233" t="s">
        <v>121</v>
      </c>
    </row>
    <row r="134" spans="1:51" s="13" customFormat="1" ht="12">
      <c r="A134" s="13"/>
      <c r="B134" s="222"/>
      <c r="C134" s="223"/>
      <c r="D134" s="224" t="s">
        <v>136</v>
      </c>
      <c r="E134" s="225" t="s">
        <v>19</v>
      </c>
      <c r="F134" s="226" t="s">
        <v>210</v>
      </c>
      <c r="G134" s="223"/>
      <c r="H134" s="227">
        <v>4.61</v>
      </c>
      <c r="I134" s="228"/>
      <c r="J134" s="223"/>
      <c r="K134" s="223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136</v>
      </c>
      <c r="AU134" s="233" t="s">
        <v>83</v>
      </c>
      <c r="AV134" s="13" t="s">
        <v>83</v>
      </c>
      <c r="AW134" s="13" t="s">
        <v>35</v>
      </c>
      <c r="AX134" s="13" t="s">
        <v>73</v>
      </c>
      <c r="AY134" s="233" t="s">
        <v>121</v>
      </c>
    </row>
    <row r="135" spans="1:51" s="14" customFormat="1" ht="12">
      <c r="A135" s="14"/>
      <c r="B135" s="234"/>
      <c r="C135" s="235"/>
      <c r="D135" s="224" t="s">
        <v>136</v>
      </c>
      <c r="E135" s="236" t="s">
        <v>19</v>
      </c>
      <c r="F135" s="237" t="s">
        <v>148</v>
      </c>
      <c r="G135" s="235"/>
      <c r="H135" s="238">
        <v>152.3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136</v>
      </c>
      <c r="AU135" s="244" t="s">
        <v>83</v>
      </c>
      <c r="AV135" s="14" t="s">
        <v>128</v>
      </c>
      <c r="AW135" s="14" t="s">
        <v>35</v>
      </c>
      <c r="AX135" s="14" t="s">
        <v>81</v>
      </c>
      <c r="AY135" s="244" t="s">
        <v>121</v>
      </c>
    </row>
    <row r="136" spans="1:65" s="2" customFormat="1" ht="66.75" customHeight="1">
      <c r="A136" s="38"/>
      <c r="B136" s="39"/>
      <c r="C136" s="204" t="s">
        <v>8</v>
      </c>
      <c r="D136" s="204" t="s">
        <v>123</v>
      </c>
      <c r="E136" s="205" t="s">
        <v>211</v>
      </c>
      <c r="F136" s="206" t="s">
        <v>212</v>
      </c>
      <c r="G136" s="207" t="s">
        <v>194</v>
      </c>
      <c r="H136" s="208">
        <v>1523</v>
      </c>
      <c r="I136" s="209"/>
      <c r="J136" s="210">
        <f>ROUND(I136*H136,2)</f>
        <v>0</v>
      </c>
      <c r="K136" s="206" t="s">
        <v>127</v>
      </c>
      <c r="L136" s="44"/>
      <c r="M136" s="211" t="s">
        <v>19</v>
      </c>
      <c r="N136" s="212" t="s">
        <v>44</v>
      </c>
      <c r="O136" s="84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5" t="s">
        <v>128</v>
      </c>
      <c r="AT136" s="215" t="s">
        <v>123</v>
      </c>
      <c r="AU136" s="215" t="s">
        <v>83</v>
      </c>
      <c r="AY136" s="17" t="s">
        <v>121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7" t="s">
        <v>81</v>
      </c>
      <c r="BK136" s="216">
        <f>ROUND(I136*H136,2)</f>
        <v>0</v>
      </c>
      <c r="BL136" s="17" t="s">
        <v>128</v>
      </c>
      <c r="BM136" s="215" t="s">
        <v>213</v>
      </c>
    </row>
    <row r="137" spans="1:47" s="2" customFormat="1" ht="12">
      <c r="A137" s="38"/>
      <c r="B137" s="39"/>
      <c r="C137" s="40"/>
      <c r="D137" s="217" t="s">
        <v>130</v>
      </c>
      <c r="E137" s="40"/>
      <c r="F137" s="218" t="s">
        <v>214</v>
      </c>
      <c r="G137" s="40"/>
      <c r="H137" s="40"/>
      <c r="I137" s="219"/>
      <c r="J137" s="40"/>
      <c r="K137" s="40"/>
      <c r="L137" s="44"/>
      <c r="M137" s="220"/>
      <c r="N137" s="221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130</v>
      </c>
      <c r="AU137" s="17" t="s">
        <v>83</v>
      </c>
    </row>
    <row r="138" spans="1:51" s="13" customFormat="1" ht="12">
      <c r="A138" s="13"/>
      <c r="B138" s="222"/>
      <c r="C138" s="223"/>
      <c r="D138" s="224" t="s">
        <v>136</v>
      </c>
      <c r="E138" s="225" t="s">
        <v>19</v>
      </c>
      <c r="F138" s="226" t="s">
        <v>215</v>
      </c>
      <c r="G138" s="223"/>
      <c r="H138" s="227">
        <v>651.6</v>
      </c>
      <c r="I138" s="228"/>
      <c r="J138" s="223"/>
      <c r="K138" s="223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136</v>
      </c>
      <c r="AU138" s="233" t="s">
        <v>83</v>
      </c>
      <c r="AV138" s="13" t="s">
        <v>83</v>
      </c>
      <c r="AW138" s="13" t="s">
        <v>35</v>
      </c>
      <c r="AX138" s="13" t="s">
        <v>73</v>
      </c>
      <c r="AY138" s="233" t="s">
        <v>121</v>
      </c>
    </row>
    <row r="139" spans="1:51" s="13" customFormat="1" ht="12">
      <c r="A139" s="13"/>
      <c r="B139" s="222"/>
      <c r="C139" s="223"/>
      <c r="D139" s="224" t="s">
        <v>136</v>
      </c>
      <c r="E139" s="225" t="s">
        <v>19</v>
      </c>
      <c r="F139" s="226" t="s">
        <v>216</v>
      </c>
      <c r="G139" s="223"/>
      <c r="H139" s="227">
        <v>825.3</v>
      </c>
      <c r="I139" s="228"/>
      <c r="J139" s="223"/>
      <c r="K139" s="223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136</v>
      </c>
      <c r="AU139" s="233" t="s">
        <v>83</v>
      </c>
      <c r="AV139" s="13" t="s">
        <v>83</v>
      </c>
      <c r="AW139" s="13" t="s">
        <v>35</v>
      </c>
      <c r="AX139" s="13" t="s">
        <v>73</v>
      </c>
      <c r="AY139" s="233" t="s">
        <v>121</v>
      </c>
    </row>
    <row r="140" spans="1:51" s="13" customFormat="1" ht="12">
      <c r="A140" s="13"/>
      <c r="B140" s="222"/>
      <c r="C140" s="223"/>
      <c r="D140" s="224" t="s">
        <v>136</v>
      </c>
      <c r="E140" s="225" t="s">
        <v>19</v>
      </c>
      <c r="F140" s="226" t="s">
        <v>217</v>
      </c>
      <c r="G140" s="223"/>
      <c r="H140" s="227">
        <v>46.1</v>
      </c>
      <c r="I140" s="228"/>
      <c r="J140" s="223"/>
      <c r="K140" s="223"/>
      <c r="L140" s="229"/>
      <c r="M140" s="230"/>
      <c r="N140" s="231"/>
      <c r="O140" s="231"/>
      <c r="P140" s="231"/>
      <c r="Q140" s="231"/>
      <c r="R140" s="231"/>
      <c r="S140" s="231"/>
      <c r="T140" s="23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3" t="s">
        <v>136</v>
      </c>
      <c r="AU140" s="233" t="s">
        <v>83</v>
      </c>
      <c r="AV140" s="13" t="s">
        <v>83</v>
      </c>
      <c r="AW140" s="13" t="s">
        <v>35</v>
      </c>
      <c r="AX140" s="13" t="s">
        <v>73</v>
      </c>
      <c r="AY140" s="233" t="s">
        <v>121</v>
      </c>
    </row>
    <row r="141" spans="1:51" s="14" customFormat="1" ht="12">
      <c r="A141" s="14"/>
      <c r="B141" s="234"/>
      <c r="C141" s="235"/>
      <c r="D141" s="224" t="s">
        <v>136</v>
      </c>
      <c r="E141" s="236" t="s">
        <v>19</v>
      </c>
      <c r="F141" s="237" t="s">
        <v>148</v>
      </c>
      <c r="G141" s="235"/>
      <c r="H141" s="238">
        <v>1523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4" t="s">
        <v>136</v>
      </c>
      <c r="AU141" s="244" t="s">
        <v>83</v>
      </c>
      <c r="AV141" s="14" t="s">
        <v>128</v>
      </c>
      <c r="AW141" s="14" t="s">
        <v>35</v>
      </c>
      <c r="AX141" s="14" t="s">
        <v>81</v>
      </c>
      <c r="AY141" s="244" t="s">
        <v>121</v>
      </c>
    </row>
    <row r="142" spans="1:65" s="2" customFormat="1" ht="44.25" customHeight="1">
      <c r="A142" s="38"/>
      <c r="B142" s="39"/>
      <c r="C142" s="204" t="s">
        <v>218</v>
      </c>
      <c r="D142" s="204" t="s">
        <v>123</v>
      </c>
      <c r="E142" s="205" t="s">
        <v>219</v>
      </c>
      <c r="F142" s="206" t="s">
        <v>220</v>
      </c>
      <c r="G142" s="207" t="s">
        <v>194</v>
      </c>
      <c r="H142" s="208">
        <v>152.3</v>
      </c>
      <c r="I142" s="209"/>
      <c r="J142" s="210">
        <f>ROUND(I142*H142,2)</f>
        <v>0</v>
      </c>
      <c r="K142" s="206" t="s">
        <v>127</v>
      </c>
      <c r="L142" s="44"/>
      <c r="M142" s="211" t="s">
        <v>19</v>
      </c>
      <c r="N142" s="212" t="s">
        <v>44</v>
      </c>
      <c r="O142" s="84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5" t="s">
        <v>128</v>
      </c>
      <c r="AT142" s="215" t="s">
        <v>123</v>
      </c>
      <c r="AU142" s="215" t="s">
        <v>83</v>
      </c>
      <c r="AY142" s="17" t="s">
        <v>121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7" t="s">
        <v>81</v>
      </c>
      <c r="BK142" s="216">
        <f>ROUND(I142*H142,2)</f>
        <v>0</v>
      </c>
      <c r="BL142" s="17" t="s">
        <v>128</v>
      </c>
      <c r="BM142" s="215" t="s">
        <v>221</v>
      </c>
    </row>
    <row r="143" spans="1:47" s="2" customFormat="1" ht="12">
      <c r="A143" s="38"/>
      <c r="B143" s="39"/>
      <c r="C143" s="40"/>
      <c r="D143" s="217" t="s">
        <v>130</v>
      </c>
      <c r="E143" s="40"/>
      <c r="F143" s="218" t="s">
        <v>222</v>
      </c>
      <c r="G143" s="40"/>
      <c r="H143" s="40"/>
      <c r="I143" s="219"/>
      <c r="J143" s="40"/>
      <c r="K143" s="40"/>
      <c r="L143" s="44"/>
      <c r="M143" s="220"/>
      <c r="N143" s="221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130</v>
      </c>
      <c r="AU143" s="17" t="s">
        <v>83</v>
      </c>
    </row>
    <row r="144" spans="1:51" s="13" customFormat="1" ht="12">
      <c r="A144" s="13"/>
      <c r="B144" s="222"/>
      <c r="C144" s="223"/>
      <c r="D144" s="224" t="s">
        <v>136</v>
      </c>
      <c r="E144" s="225" t="s">
        <v>19</v>
      </c>
      <c r="F144" s="226" t="s">
        <v>208</v>
      </c>
      <c r="G144" s="223"/>
      <c r="H144" s="227">
        <v>65.16</v>
      </c>
      <c r="I144" s="228"/>
      <c r="J144" s="223"/>
      <c r="K144" s="223"/>
      <c r="L144" s="229"/>
      <c r="M144" s="230"/>
      <c r="N144" s="231"/>
      <c r="O144" s="231"/>
      <c r="P144" s="231"/>
      <c r="Q144" s="231"/>
      <c r="R144" s="231"/>
      <c r="S144" s="231"/>
      <c r="T144" s="23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3" t="s">
        <v>136</v>
      </c>
      <c r="AU144" s="233" t="s">
        <v>83</v>
      </c>
      <c r="AV144" s="13" t="s">
        <v>83</v>
      </c>
      <c r="AW144" s="13" t="s">
        <v>35</v>
      </c>
      <c r="AX144" s="13" t="s">
        <v>73</v>
      </c>
      <c r="AY144" s="233" t="s">
        <v>121</v>
      </c>
    </row>
    <row r="145" spans="1:51" s="13" customFormat="1" ht="12">
      <c r="A145" s="13"/>
      <c r="B145" s="222"/>
      <c r="C145" s="223"/>
      <c r="D145" s="224" t="s">
        <v>136</v>
      </c>
      <c r="E145" s="225" t="s">
        <v>19</v>
      </c>
      <c r="F145" s="226" t="s">
        <v>209</v>
      </c>
      <c r="G145" s="223"/>
      <c r="H145" s="227">
        <v>82.53</v>
      </c>
      <c r="I145" s="228"/>
      <c r="J145" s="223"/>
      <c r="K145" s="223"/>
      <c r="L145" s="229"/>
      <c r="M145" s="230"/>
      <c r="N145" s="231"/>
      <c r="O145" s="231"/>
      <c r="P145" s="231"/>
      <c r="Q145" s="231"/>
      <c r="R145" s="231"/>
      <c r="S145" s="231"/>
      <c r="T145" s="23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3" t="s">
        <v>136</v>
      </c>
      <c r="AU145" s="233" t="s">
        <v>83</v>
      </c>
      <c r="AV145" s="13" t="s">
        <v>83</v>
      </c>
      <c r="AW145" s="13" t="s">
        <v>35</v>
      </c>
      <c r="AX145" s="13" t="s">
        <v>73</v>
      </c>
      <c r="AY145" s="233" t="s">
        <v>121</v>
      </c>
    </row>
    <row r="146" spans="1:51" s="13" customFormat="1" ht="12">
      <c r="A146" s="13"/>
      <c r="B146" s="222"/>
      <c r="C146" s="223"/>
      <c r="D146" s="224" t="s">
        <v>136</v>
      </c>
      <c r="E146" s="225" t="s">
        <v>19</v>
      </c>
      <c r="F146" s="226" t="s">
        <v>210</v>
      </c>
      <c r="G146" s="223"/>
      <c r="H146" s="227">
        <v>4.61</v>
      </c>
      <c r="I146" s="228"/>
      <c r="J146" s="223"/>
      <c r="K146" s="223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136</v>
      </c>
      <c r="AU146" s="233" t="s">
        <v>83</v>
      </c>
      <c r="AV146" s="13" t="s">
        <v>83</v>
      </c>
      <c r="AW146" s="13" t="s">
        <v>35</v>
      </c>
      <c r="AX146" s="13" t="s">
        <v>73</v>
      </c>
      <c r="AY146" s="233" t="s">
        <v>121</v>
      </c>
    </row>
    <row r="147" spans="1:51" s="14" customFormat="1" ht="12">
      <c r="A147" s="14"/>
      <c r="B147" s="234"/>
      <c r="C147" s="235"/>
      <c r="D147" s="224" t="s">
        <v>136</v>
      </c>
      <c r="E147" s="236" t="s">
        <v>19</v>
      </c>
      <c r="F147" s="237" t="s">
        <v>148</v>
      </c>
      <c r="G147" s="235"/>
      <c r="H147" s="238">
        <v>152.3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4" t="s">
        <v>136</v>
      </c>
      <c r="AU147" s="244" t="s">
        <v>83</v>
      </c>
      <c r="AV147" s="14" t="s">
        <v>128</v>
      </c>
      <c r="AW147" s="14" t="s">
        <v>35</v>
      </c>
      <c r="AX147" s="14" t="s">
        <v>81</v>
      </c>
      <c r="AY147" s="244" t="s">
        <v>121</v>
      </c>
    </row>
    <row r="148" spans="1:65" s="2" customFormat="1" ht="37.8" customHeight="1">
      <c r="A148" s="38"/>
      <c r="B148" s="39"/>
      <c r="C148" s="204" t="s">
        <v>223</v>
      </c>
      <c r="D148" s="204" t="s">
        <v>123</v>
      </c>
      <c r="E148" s="205" t="s">
        <v>224</v>
      </c>
      <c r="F148" s="206" t="s">
        <v>225</v>
      </c>
      <c r="G148" s="207" t="s">
        <v>126</v>
      </c>
      <c r="H148" s="208">
        <v>377.88</v>
      </c>
      <c r="I148" s="209"/>
      <c r="J148" s="210">
        <f>ROUND(I148*H148,2)</f>
        <v>0</v>
      </c>
      <c r="K148" s="206" t="s">
        <v>127</v>
      </c>
      <c r="L148" s="44"/>
      <c r="M148" s="211" t="s">
        <v>19</v>
      </c>
      <c r="N148" s="212" t="s">
        <v>44</v>
      </c>
      <c r="O148" s="84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5" t="s">
        <v>128</v>
      </c>
      <c r="AT148" s="215" t="s">
        <v>123</v>
      </c>
      <c r="AU148" s="215" t="s">
        <v>83</v>
      </c>
      <c r="AY148" s="17" t="s">
        <v>121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7" t="s">
        <v>81</v>
      </c>
      <c r="BK148" s="216">
        <f>ROUND(I148*H148,2)</f>
        <v>0</v>
      </c>
      <c r="BL148" s="17" t="s">
        <v>128</v>
      </c>
      <c r="BM148" s="215" t="s">
        <v>226</v>
      </c>
    </row>
    <row r="149" spans="1:47" s="2" customFormat="1" ht="12">
      <c r="A149" s="38"/>
      <c r="B149" s="39"/>
      <c r="C149" s="40"/>
      <c r="D149" s="217" t="s">
        <v>130</v>
      </c>
      <c r="E149" s="40"/>
      <c r="F149" s="218" t="s">
        <v>227</v>
      </c>
      <c r="G149" s="40"/>
      <c r="H149" s="40"/>
      <c r="I149" s="219"/>
      <c r="J149" s="40"/>
      <c r="K149" s="40"/>
      <c r="L149" s="44"/>
      <c r="M149" s="220"/>
      <c r="N149" s="221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130</v>
      </c>
      <c r="AU149" s="17" t="s">
        <v>83</v>
      </c>
    </row>
    <row r="150" spans="1:65" s="2" customFormat="1" ht="44.25" customHeight="1">
      <c r="A150" s="38"/>
      <c r="B150" s="39"/>
      <c r="C150" s="204" t="s">
        <v>228</v>
      </c>
      <c r="D150" s="204" t="s">
        <v>123</v>
      </c>
      <c r="E150" s="205" t="s">
        <v>229</v>
      </c>
      <c r="F150" s="206" t="s">
        <v>230</v>
      </c>
      <c r="G150" s="207" t="s">
        <v>231</v>
      </c>
      <c r="H150" s="208">
        <v>156.852</v>
      </c>
      <c r="I150" s="209"/>
      <c r="J150" s="210">
        <f>ROUND(I150*H150,2)</f>
        <v>0</v>
      </c>
      <c r="K150" s="206" t="s">
        <v>127</v>
      </c>
      <c r="L150" s="44"/>
      <c r="M150" s="211" t="s">
        <v>19</v>
      </c>
      <c r="N150" s="212" t="s">
        <v>44</v>
      </c>
      <c r="O150" s="84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5" t="s">
        <v>128</v>
      </c>
      <c r="AT150" s="215" t="s">
        <v>123</v>
      </c>
      <c r="AU150" s="215" t="s">
        <v>83</v>
      </c>
      <c r="AY150" s="17" t="s">
        <v>121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7" t="s">
        <v>81</v>
      </c>
      <c r="BK150" s="216">
        <f>ROUND(I150*H150,2)</f>
        <v>0</v>
      </c>
      <c r="BL150" s="17" t="s">
        <v>128</v>
      </c>
      <c r="BM150" s="215" t="s">
        <v>232</v>
      </c>
    </row>
    <row r="151" spans="1:47" s="2" customFormat="1" ht="12">
      <c r="A151" s="38"/>
      <c r="B151" s="39"/>
      <c r="C151" s="40"/>
      <c r="D151" s="217" t="s">
        <v>130</v>
      </c>
      <c r="E151" s="40"/>
      <c r="F151" s="218" t="s">
        <v>233</v>
      </c>
      <c r="G151" s="40"/>
      <c r="H151" s="40"/>
      <c r="I151" s="219"/>
      <c r="J151" s="40"/>
      <c r="K151" s="40"/>
      <c r="L151" s="44"/>
      <c r="M151" s="220"/>
      <c r="N151" s="221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130</v>
      </c>
      <c r="AU151" s="17" t="s">
        <v>83</v>
      </c>
    </row>
    <row r="152" spans="1:51" s="13" customFormat="1" ht="12">
      <c r="A152" s="13"/>
      <c r="B152" s="222"/>
      <c r="C152" s="223"/>
      <c r="D152" s="224" t="s">
        <v>136</v>
      </c>
      <c r="E152" s="225" t="s">
        <v>19</v>
      </c>
      <c r="F152" s="226" t="s">
        <v>234</v>
      </c>
      <c r="G152" s="223"/>
      <c r="H152" s="227">
        <v>148.554</v>
      </c>
      <c r="I152" s="228"/>
      <c r="J152" s="223"/>
      <c r="K152" s="223"/>
      <c r="L152" s="229"/>
      <c r="M152" s="230"/>
      <c r="N152" s="231"/>
      <c r="O152" s="231"/>
      <c r="P152" s="231"/>
      <c r="Q152" s="231"/>
      <c r="R152" s="231"/>
      <c r="S152" s="231"/>
      <c r="T152" s="23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3" t="s">
        <v>136</v>
      </c>
      <c r="AU152" s="233" t="s">
        <v>83</v>
      </c>
      <c r="AV152" s="13" t="s">
        <v>83</v>
      </c>
      <c r="AW152" s="13" t="s">
        <v>35</v>
      </c>
      <c r="AX152" s="13" t="s">
        <v>73</v>
      </c>
      <c r="AY152" s="233" t="s">
        <v>121</v>
      </c>
    </row>
    <row r="153" spans="1:51" s="13" customFormat="1" ht="12">
      <c r="A153" s="13"/>
      <c r="B153" s="222"/>
      <c r="C153" s="223"/>
      <c r="D153" s="224" t="s">
        <v>136</v>
      </c>
      <c r="E153" s="225" t="s">
        <v>19</v>
      </c>
      <c r="F153" s="226" t="s">
        <v>235</v>
      </c>
      <c r="G153" s="223"/>
      <c r="H153" s="227">
        <v>8.298</v>
      </c>
      <c r="I153" s="228"/>
      <c r="J153" s="223"/>
      <c r="K153" s="223"/>
      <c r="L153" s="229"/>
      <c r="M153" s="230"/>
      <c r="N153" s="231"/>
      <c r="O153" s="231"/>
      <c r="P153" s="231"/>
      <c r="Q153" s="231"/>
      <c r="R153" s="231"/>
      <c r="S153" s="231"/>
      <c r="T153" s="23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3" t="s">
        <v>136</v>
      </c>
      <c r="AU153" s="233" t="s">
        <v>83</v>
      </c>
      <c r="AV153" s="13" t="s">
        <v>83</v>
      </c>
      <c r="AW153" s="13" t="s">
        <v>35</v>
      </c>
      <c r="AX153" s="13" t="s">
        <v>73</v>
      </c>
      <c r="AY153" s="233" t="s">
        <v>121</v>
      </c>
    </row>
    <row r="154" spans="1:51" s="14" customFormat="1" ht="12">
      <c r="A154" s="14"/>
      <c r="B154" s="234"/>
      <c r="C154" s="235"/>
      <c r="D154" s="224" t="s">
        <v>136</v>
      </c>
      <c r="E154" s="236" t="s">
        <v>19</v>
      </c>
      <c r="F154" s="237" t="s">
        <v>148</v>
      </c>
      <c r="G154" s="235"/>
      <c r="H154" s="238">
        <v>156.852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4" t="s">
        <v>136</v>
      </c>
      <c r="AU154" s="244" t="s">
        <v>83</v>
      </c>
      <c r="AV154" s="14" t="s">
        <v>128</v>
      </c>
      <c r="AW154" s="14" t="s">
        <v>35</v>
      </c>
      <c r="AX154" s="14" t="s">
        <v>81</v>
      </c>
      <c r="AY154" s="244" t="s">
        <v>121</v>
      </c>
    </row>
    <row r="155" spans="1:65" s="2" customFormat="1" ht="37.8" customHeight="1">
      <c r="A155" s="38"/>
      <c r="B155" s="39"/>
      <c r="C155" s="204" t="s">
        <v>236</v>
      </c>
      <c r="D155" s="204" t="s">
        <v>123</v>
      </c>
      <c r="E155" s="205" t="s">
        <v>237</v>
      </c>
      <c r="F155" s="206" t="s">
        <v>238</v>
      </c>
      <c r="G155" s="207" t="s">
        <v>194</v>
      </c>
      <c r="H155" s="208">
        <v>1.4</v>
      </c>
      <c r="I155" s="209"/>
      <c r="J155" s="210">
        <f>ROUND(I155*H155,2)</f>
        <v>0</v>
      </c>
      <c r="K155" s="206" t="s">
        <v>127</v>
      </c>
      <c r="L155" s="44"/>
      <c r="M155" s="211" t="s">
        <v>19</v>
      </c>
      <c r="N155" s="212" t="s">
        <v>44</v>
      </c>
      <c r="O155" s="8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5" t="s">
        <v>128</v>
      </c>
      <c r="AT155" s="215" t="s">
        <v>123</v>
      </c>
      <c r="AU155" s="215" t="s">
        <v>83</v>
      </c>
      <c r="AY155" s="17" t="s">
        <v>121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7" t="s">
        <v>81</v>
      </c>
      <c r="BK155" s="216">
        <f>ROUND(I155*H155,2)</f>
        <v>0</v>
      </c>
      <c r="BL155" s="17" t="s">
        <v>128</v>
      </c>
      <c r="BM155" s="215" t="s">
        <v>239</v>
      </c>
    </row>
    <row r="156" spans="1:47" s="2" customFormat="1" ht="12">
      <c r="A156" s="38"/>
      <c r="B156" s="39"/>
      <c r="C156" s="40"/>
      <c r="D156" s="217" t="s">
        <v>130</v>
      </c>
      <c r="E156" s="40"/>
      <c r="F156" s="218" t="s">
        <v>240</v>
      </c>
      <c r="G156" s="40"/>
      <c r="H156" s="40"/>
      <c r="I156" s="219"/>
      <c r="J156" s="40"/>
      <c r="K156" s="40"/>
      <c r="L156" s="44"/>
      <c r="M156" s="220"/>
      <c r="N156" s="221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130</v>
      </c>
      <c r="AU156" s="17" t="s">
        <v>83</v>
      </c>
    </row>
    <row r="157" spans="1:51" s="13" customFormat="1" ht="12">
      <c r="A157" s="13"/>
      <c r="B157" s="222"/>
      <c r="C157" s="223"/>
      <c r="D157" s="224" t="s">
        <v>136</v>
      </c>
      <c r="E157" s="225" t="s">
        <v>19</v>
      </c>
      <c r="F157" s="226" t="s">
        <v>241</v>
      </c>
      <c r="G157" s="223"/>
      <c r="H157" s="227">
        <v>1.02</v>
      </c>
      <c r="I157" s="228"/>
      <c r="J157" s="223"/>
      <c r="K157" s="223"/>
      <c r="L157" s="229"/>
      <c r="M157" s="230"/>
      <c r="N157" s="231"/>
      <c r="O157" s="231"/>
      <c r="P157" s="231"/>
      <c r="Q157" s="231"/>
      <c r="R157" s="231"/>
      <c r="S157" s="231"/>
      <c r="T157" s="23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3" t="s">
        <v>136</v>
      </c>
      <c r="AU157" s="233" t="s">
        <v>83</v>
      </c>
      <c r="AV157" s="13" t="s">
        <v>83</v>
      </c>
      <c r="AW157" s="13" t="s">
        <v>35</v>
      </c>
      <c r="AX157" s="13" t="s">
        <v>73</v>
      </c>
      <c r="AY157" s="233" t="s">
        <v>121</v>
      </c>
    </row>
    <row r="158" spans="1:51" s="13" customFormat="1" ht="12">
      <c r="A158" s="13"/>
      <c r="B158" s="222"/>
      <c r="C158" s="223"/>
      <c r="D158" s="224" t="s">
        <v>136</v>
      </c>
      <c r="E158" s="225" t="s">
        <v>19</v>
      </c>
      <c r="F158" s="226" t="s">
        <v>242</v>
      </c>
      <c r="G158" s="223"/>
      <c r="H158" s="227">
        <v>0.38</v>
      </c>
      <c r="I158" s="228"/>
      <c r="J158" s="223"/>
      <c r="K158" s="223"/>
      <c r="L158" s="229"/>
      <c r="M158" s="230"/>
      <c r="N158" s="231"/>
      <c r="O158" s="231"/>
      <c r="P158" s="231"/>
      <c r="Q158" s="231"/>
      <c r="R158" s="231"/>
      <c r="S158" s="231"/>
      <c r="T158" s="23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3" t="s">
        <v>136</v>
      </c>
      <c r="AU158" s="233" t="s">
        <v>83</v>
      </c>
      <c r="AV158" s="13" t="s">
        <v>83</v>
      </c>
      <c r="AW158" s="13" t="s">
        <v>35</v>
      </c>
      <c r="AX158" s="13" t="s">
        <v>73</v>
      </c>
      <c r="AY158" s="233" t="s">
        <v>121</v>
      </c>
    </row>
    <row r="159" spans="1:51" s="14" customFormat="1" ht="12">
      <c r="A159" s="14"/>
      <c r="B159" s="234"/>
      <c r="C159" s="235"/>
      <c r="D159" s="224" t="s">
        <v>136</v>
      </c>
      <c r="E159" s="236" t="s">
        <v>19</v>
      </c>
      <c r="F159" s="237" t="s">
        <v>148</v>
      </c>
      <c r="G159" s="235"/>
      <c r="H159" s="238">
        <v>1.4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4" t="s">
        <v>136</v>
      </c>
      <c r="AU159" s="244" t="s">
        <v>83</v>
      </c>
      <c r="AV159" s="14" t="s">
        <v>128</v>
      </c>
      <c r="AW159" s="14" t="s">
        <v>35</v>
      </c>
      <c r="AX159" s="14" t="s">
        <v>81</v>
      </c>
      <c r="AY159" s="244" t="s">
        <v>121</v>
      </c>
    </row>
    <row r="160" spans="1:63" s="12" customFormat="1" ht="22.8" customHeight="1">
      <c r="A160" s="12"/>
      <c r="B160" s="188"/>
      <c r="C160" s="189"/>
      <c r="D160" s="190" t="s">
        <v>72</v>
      </c>
      <c r="E160" s="202" t="s">
        <v>149</v>
      </c>
      <c r="F160" s="202" t="s">
        <v>243</v>
      </c>
      <c r="G160" s="189"/>
      <c r="H160" s="189"/>
      <c r="I160" s="192"/>
      <c r="J160" s="203">
        <f>BK160</f>
        <v>0</v>
      </c>
      <c r="K160" s="189"/>
      <c r="L160" s="194"/>
      <c r="M160" s="195"/>
      <c r="N160" s="196"/>
      <c r="O160" s="196"/>
      <c r="P160" s="197">
        <f>SUM(P161:P194)</f>
        <v>0</v>
      </c>
      <c r="Q160" s="196"/>
      <c r="R160" s="197">
        <f>SUM(R161:R194)</f>
        <v>309.1947642</v>
      </c>
      <c r="S160" s="196"/>
      <c r="T160" s="198">
        <f>SUM(T161:T194)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99" t="s">
        <v>81</v>
      </c>
      <c r="AT160" s="200" t="s">
        <v>72</v>
      </c>
      <c r="AU160" s="200" t="s">
        <v>81</v>
      </c>
      <c r="AY160" s="199" t="s">
        <v>121</v>
      </c>
      <c r="BK160" s="201">
        <f>SUM(BK161:BK194)</f>
        <v>0</v>
      </c>
    </row>
    <row r="161" spans="1:65" s="2" customFormat="1" ht="62.7" customHeight="1">
      <c r="A161" s="38"/>
      <c r="B161" s="39"/>
      <c r="C161" s="204" t="s">
        <v>244</v>
      </c>
      <c r="D161" s="204" t="s">
        <v>123</v>
      </c>
      <c r="E161" s="205" t="s">
        <v>245</v>
      </c>
      <c r="F161" s="206" t="s">
        <v>246</v>
      </c>
      <c r="G161" s="207" t="s">
        <v>126</v>
      </c>
      <c r="H161" s="208">
        <v>357.11</v>
      </c>
      <c r="I161" s="209"/>
      <c r="J161" s="210">
        <f>ROUND(I161*H161,2)</f>
        <v>0</v>
      </c>
      <c r="K161" s="206" t="s">
        <v>127</v>
      </c>
      <c r="L161" s="44"/>
      <c r="M161" s="211" t="s">
        <v>19</v>
      </c>
      <c r="N161" s="212" t="s">
        <v>44</v>
      </c>
      <c r="O161" s="84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5" t="s">
        <v>128</v>
      </c>
      <c r="AT161" s="215" t="s">
        <v>123</v>
      </c>
      <c r="AU161" s="215" t="s">
        <v>83</v>
      </c>
      <c r="AY161" s="17" t="s">
        <v>121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7" t="s">
        <v>81</v>
      </c>
      <c r="BK161" s="216">
        <f>ROUND(I161*H161,2)</f>
        <v>0</v>
      </c>
      <c r="BL161" s="17" t="s">
        <v>128</v>
      </c>
      <c r="BM161" s="215" t="s">
        <v>247</v>
      </c>
    </row>
    <row r="162" spans="1:47" s="2" customFormat="1" ht="12">
      <c r="A162" s="38"/>
      <c r="B162" s="39"/>
      <c r="C162" s="40"/>
      <c r="D162" s="217" t="s">
        <v>130</v>
      </c>
      <c r="E162" s="40"/>
      <c r="F162" s="218" t="s">
        <v>248</v>
      </c>
      <c r="G162" s="40"/>
      <c r="H162" s="40"/>
      <c r="I162" s="219"/>
      <c r="J162" s="40"/>
      <c r="K162" s="40"/>
      <c r="L162" s="44"/>
      <c r="M162" s="220"/>
      <c r="N162" s="22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130</v>
      </c>
      <c r="AU162" s="17" t="s">
        <v>83</v>
      </c>
    </row>
    <row r="163" spans="1:51" s="13" customFormat="1" ht="12">
      <c r="A163" s="13"/>
      <c r="B163" s="222"/>
      <c r="C163" s="223"/>
      <c r="D163" s="224" t="s">
        <v>136</v>
      </c>
      <c r="E163" s="225" t="s">
        <v>19</v>
      </c>
      <c r="F163" s="226" t="s">
        <v>249</v>
      </c>
      <c r="G163" s="223"/>
      <c r="H163" s="227">
        <v>357.11</v>
      </c>
      <c r="I163" s="228"/>
      <c r="J163" s="223"/>
      <c r="K163" s="223"/>
      <c r="L163" s="229"/>
      <c r="M163" s="230"/>
      <c r="N163" s="231"/>
      <c r="O163" s="231"/>
      <c r="P163" s="231"/>
      <c r="Q163" s="231"/>
      <c r="R163" s="231"/>
      <c r="S163" s="231"/>
      <c r="T163" s="23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3" t="s">
        <v>136</v>
      </c>
      <c r="AU163" s="233" t="s">
        <v>83</v>
      </c>
      <c r="AV163" s="13" t="s">
        <v>83</v>
      </c>
      <c r="AW163" s="13" t="s">
        <v>35</v>
      </c>
      <c r="AX163" s="13" t="s">
        <v>81</v>
      </c>
      <c r="AY163" s="233" t="s">
        <v>121</v>
      </c>
    </row>
    <row r="164" spans="1:65" s="2" customFormat="1" ht="16.5" customHeight="1">
      <c r="A164" s="38"/>
      <c r="B164" s="39"/>
      <c r="C164" s="245" t="s">
        <v>7</v>
      </c>
      <c r="D164" s="245" t="s">
        <v>250</v>
      </c>
      <c r="E164" s="246" t="s">
        <v>251</v>
      </c>
      <c r="F164" s="247" t="s">
        <v>252</v>
      </c>
      <c r="G164" s="248" t="s">
        <v>231</v>
      </c>
      <c r="H164" s="249">
        <v>96.42</v>
      </c>
      <c r="I164" s="250"/>
      <c r="J164" s="251">
        <f>ROUND(I164*H164,2)</f>
        <v>0</v>
      </c>
      <c r="K164" s="247" t="s">
        <v>127</v>
      </c>
      <c r="L164" s="252"/>
      <c r="M164" s="253" t="s">
        <v>19</v>
      </c>
      <c r="N164" s="254" t="s">
        <v>44</v>
      </c>
      <c r="O164" s="84"/>
      <c r="P164" s="213">
        <f>O164*H164</f>
        <v>0</v>
      </c>
      <c r="Q164" s="213">
        <v>1</v>
      </c>
      <c r="R164" s="213">
        <f>Q164*H164</f>
        <v>96.42</v>
      </c>
      <c r="S164" s="213">
        <v>0</v>
      </c>
      <c r="T164" s="21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15" t="s">
        <v>167</v>
      </c>
      <c r="AT164" s="215" t="s">
        <v>250</v>
      </c>
      <c r="AU164" s="215" t="s">
        <v>83</v>
      </c>
      <c r="AY164" s="17" t="s">
        <v>121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7" t="s">
        <v>81</v>
      </c>
      <c r="BK164" s="216">
        <f>ROUND(I164*H164,2)</f>
        <v>0</v>
      </c>
      <c r="BL164" s="17" t="s">
        <v>128</v>
      </c>
      <c r="BM164" s="215" t="s">
        <v>253</v>
      </c>
    </row>
    <row r="165" spans="1:51" s="13" customFormat="1" ht="12">
      <c r="A165" s="13"/>
      <c r="B165" s="222"/>
      <c r="C165" s="223"/>
      <c r="D165" s="224" t="s">
        <v>136</v>
      </c>
      <c r="E165" s="225" t="s">
        <v>19</v>
      </c>
      <c r="F165" s="226" t="s">
        <v>254</v>
      </c>
      <c r="G165" s="223"/>
      <c r="H165" s="227">
        <v>96.42</v>
      </c>
      <c r="I165" s="228"/>
      <c r="J165" s="223"/>
      <c r="K165" s="223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136</v>
      </c>
      <c r="AU165" s="233" t="s">
        <v>83</v>
      </c>
      <c r="AV165" s="13" t="s">
        <v>83</v>
      </c>
      <c r="AW165" s="13" t="s">
        <v>35</v>
      </c>
      <c r="AX165" s="13" t="s">
        <v>81</v>
      </c>
      <c r="AY165" s="233" t="s">
        <v>121</v>
      </c>
    </row>
    <row r="166" spans="1:65" s="2" customFormat="1" ht="62.7" customHeight="1">
      <c r="A166" s="38"/>
      <c r="B166" s="39"/>
      <c r="C166" s="204" t="s">
        <v>255</v>
      </c>
      <c r="D166" s="204" t="s">
        <v>123</v>
      </c>
      <c r="E166" s="205" t="s">
        <v>245</v>
      </c>
      <c r="F166" s="206" t="s">
        <v>246</v>
      </c>
      <c r="G166" s="207" t="s">
        <v>126</v>
      </c>
      <c r="H166" s="208">
        <v>377.88</v>
      </c>
      <c r="I166" s="209"/>
      <c r="J166" s="210">
        <f>ROUND(I166*H166,2)</f>
        <v>0</v>
      </c>
      <c r="K166" s="206" t="s">
        <v>127</v>
      </c>
      <c r="L166" s="44"/>
      <c r="M166" s="211" t="s">
        <v>19</v>
      </c>
      <c r="N166" s="212" t="s">
        <v>44</v>
      </c>
      <c r="O166" s="84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5" t="s">
        <v>128</v>
      </c>
      <c r="AT166" s="215" t="s">
        <v>123</v>
      </c>
      <c r="AU166" s="215" t="s">
        <v>83</v>
      </c>
      <c r="AY166" s="17" t="s">
        <v>121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7" t="s">
        <v>81</v>
      </c>
      <c r="BK166" s="216">
        <f>ROUND(I166*H166,2)</f>
        <v>0</v>
      </c>
      <c r="BL166" s="17" t="s">
        <v>128</v>
      </c>
      <c r="BM166" s="215" t="s">
        <v>256</v>
      </c>
    </row>
    <row r="167" spans="1:47" s="2" customFormat="1" ht="12">
      <c r="A167" s="38"/>
      <c r="B167" s="39"/>
      <c r="C167" s="40"/>
      <c r="D167" s="217" t="s">
        <v>130</v>
      </c>
      <c r="E167" s="40"/>
      <c r="F167" s="218" t="s">
        <v>248</v>
      </c>
      <c r="G167" s="40"/>
      <c r="H167" s="40"/>
      <c r="I167" s="219"/>
      <c r="J167" s="40"/>
      <c r="K167" s="40"/>
      <c r="L167" s="44"/>
      <c r="M167" s="220"/>
      <c r="N167" s="221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130</v>
      </c>
      <c r="AU167" s="17" t="s">
        <v>83</v>
      </c>
    </row>
    <row r="168" spans="1:65" s="2" customFormat="1" ht="16.5" customHeight="1">
      <c r="A168" s="38"/>
      <c r="B168" s="39"/>
      <c r="C168" s="245" t="s">
        <v>257</v>
      </c>
      <c r="D168" s="245" t="s">
        <v>250</v>
      </c>
      <c r="E168" s="246" t="s">
        <v>258</v>
      </c>
      <c r="F168" s="247" t="s">
        <v>259</v>
      </c>
      <c r="G168" s="248" t="s">
        <v>231</v>
      </c>
      <c r="H168" s="249">
        <v>102.028</v>
      </c>
      <c r="I168" s="250"/>
      <c r="J168" s="251">
        <f>ROUND(I168*H168,2)</f>
        <v>0</v>
      </c>
      <c r="K168" s="247" t="s">
        <v>127</v>
      </c>
      <c r="L168" s="252"/>
      <c r="M168" s="253" t="s">
        <v>19</v>
      </c>
      <c r="N168" s="254" t="s">
        <v>44</v>
      </c>
      <c r="O168" s="84"/>
      <c r="P168" s="213">
        <f>O168*H168</f>
        <v>0</v>
      </c>
      <c r="Q168" s="213">
        <v>1</v>
      </c>
      <c r="R168" s="213">
        <f>Q168*H168</f>
        <v>102.028</v>
      </c>
      <c r="S168" s="213">
        <v>0</v>
      </c>
      <c r="T168" s="21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15" t="s">
        <v>167</v>
      </c>
      <c r="AT168" s="215" t="s">
        <v>250</v>
      </c>
      <c r="AU168" s="215" t="s">
        <v>83</v>
      </c>
      <c r="AY168" s="17" t="s">
        <v>121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7" t="s">
        <v>81</v>
      </c>
      <c r="BK168" s="216">
        <f>ROUND(I168*H168,2)</f>
        <v>0</v>
      </c>
      <c r="BL168" s="17" t="s">
        <v>128</v>
      </c>
      <c r="BM168" s="215" t="s">
        <v>260</v>
      </c>
    </row>
    <row r="169" spans="1:51" s="13" customFormat="1" ht="12">
      <c r="A169" s="13"/>
      <c r="B169" s="222"/>
      <c r="C169" s="223"/>
      <c r="D169" s="224" t="s">
        <v>136</v>
      </c>
      <c r="E169" s="225" t="s">
        <v>19</v>
      </c>
      <c r="F169" s="226" t="s">
        <v>261</v>
      </c>
      <c r="G169" s="223"/>
      <c r="H169" s="227">
        <v>102.028</v>
      </c>
      <c r="I169" s="228"/>
      <c r="J169" s="223"/>
      <c r="K169" s="223"/>
      <c r="L169" s="229"/>
      <c r="M169" s="230"/>
      <c r="N169" s="231"/>
      <c r="O169" s="231"/>
      <c r="P169" s="231"/>
      <c r="Q169" s="231"/>
      <c r="R169" s="231"/>
      <c r="S169" s="231"/>
      <c r="T169" s="23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3" t="s">
        <v>136</v>
      </c>
      <c r="AU169" s="233" t="s">
        <v>83</v>
      </c>
      <c r="AV169" s="13" t="s">
        <v>83</v>
      </c>
      <c r="AW169" s="13" t="s">
        <v>35</v>
      </c>
      <c r="AX169" s="13" t="s">
        <v>73</v>
      </c>
      <c r="AY169" s="233" t="s">
        <v>121</v>
      </c>
    </row>
    <row r="170" spans="1:51" s="14" customFormat="1" ht="12">
      <c r="A170" s="14"/>
      <c r="B170" s="234"/>
      <c r="C170" s="235"/>
      <c r="D170" s="224" t="s">
        <v>136</v>
      </c>
      <c r="E170" s="236" t="s">
        <v>19</v>
      </c>
      <c r="F170" s="237" t="s">
        <v>148</v>
      </c>
      <c r="G170" s="235"/>
      <c r="H170" s="238">
        <v>102.028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4" t="s">
        <v>136</v>
      </c>
      <c r="AU170" s="244" t="s">
        <v>83</v>
      </c>
      <c r="AV170" s="14" t="s">
        <v>128</v>
      </c>
      <c r="AW170" s="14" t="s">
        <v>35</v>
      </c>
      <c r="AX170" s="14" t="s">
        <v>81</v>
      </c>
      <c r="AY170" s="244" t="s">
        <v>121</v>
      </c>
    </row>
    <row r="171" spans="1:65" s="2" customFormat="1" ht="49.05" customHeight="1">
      <c r="A171" s="38"/>
      <c r="B171" s="39"/>
      <c r="C171" s="204" t="s">
        <v>262</v>
      </c>
      <c r="D171" s="204" t="s">
        <v>123</v>
      </c>
      <c r="E171" s="205" t="s">
        <v>263</v>
      </c>
      <c r="F171" s="206" t="s">
        <v>264</v>
      </c>
      <c r="G171" s="207" t="s">
        <v>126</v>
      </c>
      <c r="H171" s="208">
        <v>30.72</v>
      </c>
      <c r="I171" s="209"/>
      <c r="J171" s="210">
        <f>ROUND(I171*H171,2)</f>
        <v>0</v>
      </c>
      <c r="K171" s="206" t="s">
        <v>127</v>
      </c>
      <c r="L171" s="44"/>
      <c r="M171" s="211" t="s">
        <v>19</v>
      </c>
      <c r="N171" s="212" t="s">
        <v>44</v>
      </c>
      <c r="O171" s="84"/>
      <c r="P171" s="213">
        <f>O171*H171</f>
        <v>0</v>
      </c>
      <c r="Q171" s="213">
        <v>0</v>
      </c>
      <c r="R171" s="213">
        <f>Q171*H171</f>
        <v>0</v>
      </c>
      <c r="S171" s="213">
        <v>0</v>
      </c>
      <c r="T171" s="21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15" t="s">
        <v>128</v>
      </c>
      <c r="AT171" s="215" t="s">
        <v>123</v>
      </c>
      <c r="AU171" s="215" t="s">
        <v>83</v>
      </c>
      <c r="AY171" s="17" t="s">
        <v>121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7" t="s">
        <v>81</v>
      </c>
      <c r="BK171" s="216">
        <f>ROUND(I171*H171,2)</f>
        <v>0</v>
      </c>
      <c r="BL171" s="17" t="s">
        <v>128</v>
      </c>
      <c r="BM171" s="215" t="s">
        <v>265</v>
      </c>
    </row>
    <row r="172" spans="1:47" s="2" customFormat="1" ht="12">
      <c r="A172" s="38"/>
      <c r="B172" s="39"/>
      <c r="C172" s="40"/>
      <c r="D172" s="217" t="s">
        <v>130</v>
      </c>
      <c r="E172" s="40"/>
      <c r="F172" s="218" t="s">
        <v>266</v>
      </c>
      <c r="G172" s="40"/>
      <c r="H172" s="40"/>
      <c r="I172" s="219"/>
      <c r="J172" s="40"/>
      <c r="K172" s="40"/>
      <c r="L172" s="44"/>
      <c r="M172" s="220"/>
      <c r="N172" s="221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130</v>
      </c>
      <c r="AU172" s="17" t="s">
        <v>83</v>
      </c>
    </row>
    <row r="173" spans="1:51" s="13" customFormat="1" ht="12">
      <c r="A173" s="13"/>
      <c r="B173" s="222"/>
      <c r="C173" s="223"/>
      <c r="D173" s="224" t="s">
        <v>136</v>
      </c>
      <c r="E173" s="225" t="s">
        <v>19</v>
      </c>
      <c r="F173" s="226" t="s">
        <v>267</v>
      </c>
      <c r="G173" s="223"/>
      <c r="H173" s="227">
        <v>30.72</v>
      </c>
      <c r="I173" s="228"/>
      <c r="J173" s="223"/>
      <c r="K173" s="223"/>
      <c r="L173" s="229"/>
      <c r="M173" s="230"/>
      <c r="N173" s="231"/>
      <c r="O173" s="231"/>
      <c r="P173" s="231"/>
      <c r="Q173" s="231"/>
      <c r="R173" s="231"/>
      <c r="S173" s="231"/>
      <c r="T173" s="23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3" t="s">
        <v>136</v>
      </c>
      <c r="AU173" s="233" t="s">
        <v>83</v>
      </c>
      <c r="AV173" s="13" t="s">
        <v>83</v>
      </c>
      <c r="AW173" s="13" t="s">
        <v>35</v>
      </c>
      <c r="AX173" s="13" t="s">
        <v>81</v>
      </c>
      <c r="AY173" s="233" t="s">
        <v>121</v>
      </c>
    </row>
    <row r="174" spans="1:65" s="2" customFormat="1" ht="49.05" customHeight="1">
      <c r="A174" s="38"/>
      <c r="B174" s="39"/>
      <c r="C174" s="204" t="s">
        <v>268</v>
      </c>
      <c r="D174" s="204" t="s">
        <v>123</v>
      </c>
      <c r="E174" s="205" t="s">
        <v>269</v>
      </c>
      <c r="F174" s="206" t="s">
        <v>270</v>
      </c>
      <c r="G174" s="207" t="s">
        <v>126</v>
      </c>
      <c r="H174" s="208">
        <v>15.36</v>
      </c>
      <c r="I174" s="209"/>
      <c r="J174" s="210">
        <f>ROUND(I174*H174,2)</f>
        <v>0</v>
      </c>
      <c r="K174" s="206" t="s">
        <v>127</v>
      </c>
      <c r="L174" s="44"/>
      <c r="M174" s="211" t="s">
        <v>19</v>
      </c>
      <c r="N174" s="212" t="s">
        <v>44</v>
      </c>
      <c r="O174" s="84"/>
      <c r="P174" s="213">
        <f>O174*H174</f>
        <v>0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5" t="s">
        <v>128</v>
      </c>
      <c r="AT174" s="215" t="s">
        <v>123</v>
      </c>
      <c r="AU174" s="215" t="s">
        <v>83</v>
      </c>
      <c r="AY174" s="17" t="s">
        <v>121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7" t="s">
        <v>81</v>
      </c>
      <c r="BK174" s="216">
        <f>ROUND(I174*H174,2)</f>
        <v>0</v>
      </c>
      <c r="BL174" s="17" t="s">
        <v>128</v>
      </c>
      <c r="BM174" s="215" t="s">
        <v>271</v>
      </c>
    </row>
    <row r="175" spans="1:47" s="2" customFormat="1" ht="12">
      <c r="A175" s="38"/>
      <c r="B175" s="39"/>
      <c r="C175" s="40"/>
      <c r="D175" s="217" t="s">
        <v>130</v>
      </c>
      <c r="E175" s="40"/>
      <c r="F175" s="218" t="s">
        <v>272</v>
      </c>
      <c r="G175" s="40"/>
      <c r="H175" s="40"/>
      <c r="I175" s="219"/>
      <c r="J175" s="40"/>
      <c r="K175" s="40"/>
      <c r="L175" s="44"/>
      <c r="M175" s="220"/>
      <c r="N175" s="221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130</v>
      </c>
      <c r="AU175" s="17" t="s">
        <v>83</v>
      </c>
    </row>
    <row r="176" spans="1:51" s="13" customFormat="1" ht="12">
      <c r="A176" s="13"/>
      <c r="B176" s="222"/>
      <c r="C176" s="223"/>
      <c r="D176" s="224" t="s">
        <v>136</v>
      </c>
      <c r="E176" s="225" t="s">
        <v>19</v>
      </c>
      <c r="F176" s="226" t="s">
        <v>273</v>
      </c>
      <c r="G176" s="223"/>
      <c r="H176" s="227">
        <v>15.36</v>
      </c>
      <c r="I176" s="228"/>
      <c r="J176" s="223"/>
      <c r="K176" s="223"/>
      <c r="L176" s="229"/>
      <c r="M176" s="230"/>
      <c r="N176" s="231"/>
      <c r="O176" s="231"/>
      <c r="P176" s="231"/>
      <c r="Q176" s="231"/>
      <c r="R176" s="231"/>
      <c r="S176" s="231"/>
      <c r="T176" s="23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3" t="s">
        <v>136</v>
      </c>
      <c r="AU176" s="233" t="s">
        <v>83</v>
      </c>
      <c r="AV176" s="13" t="s">
        <v>83</v>
      </c>
      <c r="AW176" s="13" t="s">
        <v>35</v>
      </c>
      <c r="AX176" s="13" t="s">
        <v>81</v>
      </c>
      <c r="AY176" s="233" t="s">
        <v>121</v>
      </c>
    </row>
    <row r="177" spans="1:65" s="2" customFormat="1" ht="24.15" customHeight="1">
      <c r="A177" s="38"/>
      <c r="B177" s="39"/>
      <c r="C177" s="204" t="s">
        <v>274</v>
      </c>
      <c r="D177" s="204" t="s">
        <v>123</v>
      </c>
      <c r="E177" s="205" t="s">
        <v>275</v>
      </c>
      <c r="F177" s="206" t="s">
        <v>276</v>
      </c>
      <c r="G177" s="207" t="s">
        <v>126</v>
      </c>
      <c r="H177" s="208">
        <v>92.16</v>
      </c>
      <c r="I177" s="209"/>
      <c r="J177" s="210">
        <f>ROUND(I177*H177,2)</f>
        <v>0</v>
      </c>
      <c r="K177" s="206" t="s">
        <v>127</v>
      </c>
      <c r="L177" s="44"/>
      <c r="M177" s="211" t="s">
        <v>19</v>
      </c>
      <c r="N177" s="212" t="s">
        <v>44</v>
      </c>
      <c r="O177" s="84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15" t="s">
        <v>128</v>
      </c>
      <c r="AT177" s="215" t="s">
        <v>123</v>
      </c>
      <c r="AU177" s="215" t="s">
        <v>83</v>
      </c>
      <c r="AY177" s="17" t="s">
        <v>121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7" t="s">
        <v>81</v>
      </c>
      <c r="BK177" s="216">
        <f>ROUND(I177*H177,2)</f>
        <v>0</v>
      </c>
      <c r="BL177" s="17" t="s">
        <v>128</v>
      </c>
      <c r="BM177" s="215" t="s">
        <v>277</v>
      </c>
    </row>
    <row r="178" spans="1:47" s="2" customFormat="1" ht="12">
      <c r="A178" s="38"/>
      <c r="B178" s="39"/>
      <c r="C178" s="40"/>
      <c r="D178" s="217" t="s">
        <v>130</v>
      </c>
      <c r="E178" s="40"/>
      <c r="F178" s="218" t="s">
        <v>278</v>
      </c>
      <c r="G178" s="40"/>
      <c r="H178" s="40"/>
      <c r="I178" s="219"/>
      <c r="J178" s="40"/>
      <c r="K178" s="40"/>
      <c r="L178" s="44"/>
      <c r="M178" s="220"/>
      <c r="N178" s="221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130</v>
      </c>
      <c r="AU178" s="17" t="s">
        <v>83</v>
      </c>
    </row>
    <row r="179" spans="1:51" s="13" customFormat="1" ht="12">
      <c r="A179" s="13"/>
      <c r="B179" s="222"/>
      <c r="C179" s="223"/>
      <c r="D179" s="224" t="s">
        <v>136</v>
      </c>
      <c r="E179" s="225" t="s">
        <v>19</v>
      </c>
      <c r="F179" s="226" t="s">
        <v>279</v>
      </c>
      <c r="G179" s="223"/>
      <c r="H179" s="227">
        <v>92.16</v>
      </c>
      <c r="I179" s="228"/>
      <c r="J179" s="223"/>
      <c r="K179" s="223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136</v>
      </c>
      <c r="AU179" s="233" t="s">
        <v>83</v>
      </c>
      <c r="AV179" s="13" t="s">
        <v>83</v>
      </c>
      <c r="AW179" s="13" t="s">
        <v>35</v>
      </c>
      <c r="AX179" s="13" t="s">
        <v>81</v>
      </c>
      <c r="AY179" s="233" t="s">
        <v>121</v>
      </c>
    </row>
    <row r="180" spans="1:65" s="2" customFormat="1" ht="78" customHeight="1">
      <c r="A180" s="38"/>
      <c r="B180" s="39"/>
      <c r="C180" s="204" t="s">
        <v>280</v>
      </c>
      <c r="D180" s="204" t="s">
        <v>123</v>
      </c>
      <c r="E180" s="205" t="s">
        <v>281</v>
      </c>
      <c r="F180" s="206" t="s">
        <v>282</v>
      </c>
      <c r="G180" s="207" t="s">
        <v>126</v>
      </c>
      <c r="H180" s="208">
        <v>20.01</v>
      </c>
      <c r="I180" s="209"/>
      <c r="J180" s="210">
        <f>ROUND(I180*H180,2)</f>
        <v>0</v>
      </c>
      <c r="K180" s="206" t="s">
        <v>127</v>
      </c>
      <c r="L180" s="44"/>
      <c r="M180" s="211" t="s">
        <v>19</v>
      </c>
      <c r="N180" s="212" t="s">
        <v>44</v>
      </c>
      <c r="O180" s="84"/>
      <c r="P180" s="213">
        <f>O180*H180</f>
        <v>0</v>
      </c>
      <c r="Q180" s="213">
        <v>0.11162</v>
      </c>
      <c r="R180" s="213">
        <f>Q180*H180</f>
        <v>2.2335162</v>
      </c>
      <c r="S180" s="213">
        <v>0</v>
      </c>
      <c r="T180" s="21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15" t="s">
        <v>128</v>
      </c>
      <c r="AT180" s="215" t="s">
        <v>123</v>
      </c>
      <c r="AU180" s="215" t="s">
        <v>83</v>
      </c>
      <c r="AY180" s="17" t="s">
        <v>121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7" t="s">
        <v>81</v>
      </c>
      <c r="BK180" s="216">
        <f>ROUND(I180*H180,2)</f>
        <v>0</v>
      </c>
      <c r="BL180" s="17" t="s">
        <v>128</v>
      </c>
      <c r="BM180" s="215" t="s">
        <v>283</v>
      </c>
    </row>
    <row r="181" spans="1:47" s="2" customFormat="1" ht="12">
      <c r="A181" s="38"/>
      <c r="B181" s="39"/>
      <c r="C181" s="40"/>
      <c r="D181" s="217" t="s">
        <v>130</v>
      </c>
      <c r="E181" s="40"/>
      <c r="F181" s="218" t="s">
        <v>284</v>
      </c>
      <c r="G181" s="40"/>
      <c r="H181" s="40"/>
      <c r="I181" s="219"/>
      <c r="J181" s="40"/>
      <c r="K181" s="40"/>
      <c r="L181" s="44"/>
      <c r="M181" s="220"/>
      <c r="N181" s="221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130</v>
      </c>
      <c r="AU181" s="17" t="s">
        <v>83</v>
      </c>
    </row>
    <row r="182" spans="1:65" s="2" customFormat="1" ht="16.5" customHeight="1">
      <c r="A182" s="38"/>
      <c r="B182" s="39"/>
      <c r="C182" s="245" t="s">
        <v>285</v>
      </c>
      <c r="D182" s="245" t="s">
        <v>250</v>
      </c>
      <c r="E182" s="246" t="s">
        <v>286</v>
      </c>
      <c r="F182" s="247" t="s">
        <v>287</v>
      </c>
      <c r="G182" s="248" t="s">
        <v>126</v>
      </c>
      <c r="H182" s="249">
        <v>20.61</v>
      </c>
      <c r="I182" s="250"/>
      <c r="J182" s="251">
        <f>ROUND(I182*H182,2)</f>
        <v>0</v>
      </c>
      <c r="K182" s="247" t="s">
        <v>127</v>
      </c>
      <c r="L182" s="252"/>
      <c r="M182" s="253" t="s">
        <v>19</v>
      </c>
      <c r="N182" s="254" t="s">
        <v>44</v>
      </c>
      <c r="O182" s="84"/>
      <c r="P182" s="213">
        <f>O182*H182</f>
        <v>0</v>
      </c>
      <c r="Q182" s="213">
        <v>0.18</v>
      </c>
      <c r="R182" s="213">
        <f>Q182*H182</f>
        <v>3.7097999999999995</v>
      </c>
      <c r="S182" s="213">
        <v>0</v>
      </c>
      <c r="T182" s="21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5" t="s">
        <v>167</v>
      </c>
      <c r="AT182" s="215" t="s">
        <v>250</v>
      </c>
      <c r="AU182" s="215" t="s">
        <v>83</v>
      </c>
      <c r="AY182" s="17" t="s">
        <v>121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7" t="s">
        <v>81</v>
      </c>
      <c r="BK182" s="216">
        <f>ROUND(I182*H182,2)</f>
        <v>0</v>
      </c>
      <c r="BL182" s="17" t="s">
        <v>128</v>
      </c>
      <c r="BM182" s="215" t="s">
        <v>288</v>
      </c>
    </row>
    <row r="183" spans="1:51" s="13" customFormat="1" ht="12">
      <c r="A183" s="13"/>
      <c r="B183" s="222"/>
      <c r="C183" s="223"/>
      <c r="D183" s="224" t="s">
        <v>136</v>
      </c>
      <c r="E183" s="223"/>
      <c r="F183" s="226" t="s">
        <v>289</v>
      </c>
      <c r="G183" s="223"/>
      <c r="H183" s="227">
        <v>20.61</v>
      </c>
      <c r="I183" s="228"/>
      <c r="J183" s="223"/>
      <c r="K183" s="223"/>
      <c r="L183" s="229"/>
      <c r="M183" s="230"/>
      <c r="N183" s="231"/>
      <c r="O183" s="231"/>
      <c r="P183" s="231"/>
      <c r="Q183" s="231"/>
      <c r="R183" s="231"/>
      <c r="S183" s="231"/>
      <c r="T183" s="23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3" t="s">
        <v>136</v>
      </c>
      <c r="AU183" s="233" t="s">
        <v>83</v>
      </c>
      <c r="AV183" s="13" t="s">
        <v>83</v>
      </c>
      <c r="AW183" s="13" t="s">
        <v>4</v>
      </c>
      <c r="AX183" s="13" t="s">
        <v>81</v>
      </c>
      <c r="AY183" s="233" t="s">
        <v>121</v>
      </c>
    </row>
    <row r="184" spans="1:65" s="2" customFormat="1" ht="104.4" customHeight="1">
      <c r="A184" s="38"/>
      <c r="B184" s="39"/>
      <c r="C184" s="204" t="s">
        <v>290</v>
      </c>
      <c r="D184" s="204" t="s">
        <v>123</v>
      </c>
      <c r="E184" s="205" t="s">
        <v>291</v>
      </c>
      <c r="F184" s="206" t="s">
        <v>292</v>
      </c>
      <c r="G184" s="207" t="s">
        <v>176</v>
      </c>
      <c r="H184" s="208">
        <v>147.1</v>
      </c>
      <c r="I184" s="209"/>
      <c r="J184" s="210">
        <f>ROUND(I184*H184,2)</f>
        <v>0</v>
      </c>
      <c r="K184" s="206" t="s">
        <v>19</v>
      </c>
      <c r="L184" s="44"/>
      <c r="M184" s="211" t="s">
        <v>19</v>
      </c>
      <c r="N184" s="212" t="s">
        <v>44</v>
      </c>
      <c r="O184" s="84"/>
      <c r="P184" s="213">
        <f>O184*H184</f>
        <v>0</v>
      </c>
      <c r="Q184" s="213">
        <v>0</v>
      </c>
      <c r="R184" s="213">
        <f>Q184*H184</f>
        <v>0</v>
      </c>
      <c r="S184" s="213">
        <v>0</v>
      </c>
      <c r="T184" s="214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15" t="s">
        <v>128</v>
      </c>
      <c r="AT184" s="215" t="s">
        <v>123</v>
      </c>
      <c r="AU184" s="215" t="s">
        <v>83</v>
      </c>
      <c r="AY184" s="17" t="s">
        <v>121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7" t="s">
        <v>81</v>
      </c>
      <c r="BK184" s="216">
        <f>ROUND(I184*H184,2)</f>
        <v>0</v>
      </c>
      <c r="BL184" s="17" t="s">
        <v>128</v>
      </c>
      <c r="BM184" s="215" t="s">
        <v>293</v>
      </c>
    </row>
    <row r="185" spans="1:65" s="2" customFormat="1" ht="44.25" customHeight="1">
      <c r="A185" s="38"/>
      <c r="B185" s="39"/>
      <c r="C185" s="204" t="s">
        <v>294</v>
      </c>
      <c r="D185" s="204" t="s">
        <v>123</v>
      </c>
      <c r="E185" s="205" t="s">
        <v>295</v>
      </c>
      <c r="F185" s="206" t="s">
        <v>296</v>
      </c>
      <c r="G185" s="207" t="s">
        <v>126</v>
      </c>
      <c r="H185" s="208">
        <v>76.8</v>
      </c>
      <c r="I185" s="209"/>
      <c r="J185" s="210">
        <f>ROUND(I185*H185,2)</f>
        <v>0</v>
      </c>
      <c r="K185" s="206" t="s">
        <v>127</v>
      </c>
      <c r="L185" s="44"/>
      <c r="M185" s="211" t="s">
        <v>19</v>
      </c>
      <c r="N185" s="212" t="s">
        <v>44</v>
      </c>
      <c r="O185" s="84"/>
      <c r="P185" s="213">
        <f>O185*H185</f>
        <v>0</v>
      </c>
      <c r="Q185" s="213">
        <v>0</v>
      </c>
      <c r="R185" s="213">
        <f>Q185*H185</f>
        <v>0</v>
      </c>
      <c r="S185" s="213">
        <v>0</v>
      </c>
      <c r="T185" s="21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15" t="s">
        <v>128</v>
      </c>
      <c r="AT185" s="215" t="s">
        <v>123</v>
      </c>
      <c r="AU185" s="215" t="s">
        <v>83</v>
      </c>
      <c r="AY185" s="17" t="s">
        <v>121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7" t="s">
        <v>81</v>
      </c>
      <c r="BK185" s="216">
        <f>ROUND(I185*H185,2)</f>
        <v>0</v>
      </c>
      <c r="BL185" s="17" t="s">
        <v>128</v>
      </c>
      <c r="BM185" s="215" t="s">
        <v>297</v>
      </c>
    </row>
    <row r="186" spans="1:47" s="2" customFormat="1" ht="12">
      <c r="A186" s="38"/>
      <c r="B186" s="39"/>
      <c r="C186" s="40"/>
      <c r="D186" s="217" t="s">
        <v>130</v>
      </c>
      <c r="E186" s="40"/>
      <c r="F186" s="218" t="s">
        <v>298</v>
      </c>
      <c r="G186" s="40"/>
      <c r="H186" s="40"/>
      <c r="I186" s="219"/>
      <c r="J186" s="40"/>
      <c r="K186" s="40"/>
      <c r="L186" s="44"/>
      <c r="M186" s="220"/>
      <c r="N186" s="221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130</v>
      </c>
      <c r="AU186" s="17" t="s">
        <v>83</v>
      </c>
    </row>
    <row r="187" spans="1:51" s="13" customFormat="1" ht="12">
      <c r="A187" s="13"/>
      <c r="B187" s="222"/>
      <c r="C187" s="223"/>
      <c r="D187" s="224" t="s">
        <v>136</v>
      </c>
      <c r="E187" s="225" t="s">
        <v>19</v>
      </c>
      <c r="F187" s="226" t="s">
        <v>299</v>
      </c>
      <c r="G187" s="223"/>
      <c r="H187" s="227">
        <v>76.8</v>
      </c>
      <c r="I187" s="228"/>
      <c r="J187" s="223"/>
      <c r="K187" s="223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136</v>
      </c>
      <c r="AU187" s="233" t="s">
        <v>83</v>
      </c>
      <c r="AV187" s="13" t="s">
        <v>83</v>
      </c>
      <c r="AW187" s="13" t="s">
        <v>35</v>
      </c>
      <c r="AX187" s="13" t="s">
        <v>81</v>
      </c>
      <c r="AY187" s="233" t="s">
        <v>121</v>
      </c>
    </row>
    <row r="188" spans="1:65" s="2" customFormat="1" ht="66.75" customHeight="1">
      <c r="A188" s="38"/>
      <c r="B188" s="39"/>
      <c r="C188" s="204" t="s">
        <v>300</v>
      </c>
      <c r="D188" s="204" t="s">
        <v>123</v>
      </c>
      <c r="E188" s="205" t="s">
        <v>301</v>
      </c>
      <c r="F188" s="206" t="s">
        <v>302</v>
      </c>
      <c r="G188" s="207" t="s">
        <v>126</v>
      </c>
      <c r="H188" s="208">
        <v>337.1</v>
      </c>
      <c r="I188" s="209"/>
      <c r="J188" s="210">
        <f>ROUND(I188*H188,2)</f>
        <v>0</v>
      </c>
      <c r="K188" s="206" t="s">
        <v>127</v>
      </c>
      <c r="L188" s="44"/>
      <c r="M188" s="211" t="s">
        <v>19</v>
      </c>
      <c r="N188" s="212" t="s">
        <v>44</v>
      </c>
      <c r="O188" s="84"/>
      <c r="P188" s="213">
        <f>O188*H188</f>
        <v>0</v>
      </c>
      <c r="Q188" s="213">
        <v>0.098</v>
      </c>
      <c r="R188" s="213">
        <f>Q188*H188</f>
        <v>33.0358</v>
      </c>
      <c r="S188" s="213">
        <v>0</v>
      </c>
      <c r="T188" s="214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15" t="s">
        <v>128</v>
      </c>
      <c r="AT188" s="215" t="s">
        <v>123</v>
      </c>
      <c r="AU188" s="215" t="s">
        <v>83</v>
      </c>
      <c r="AY188" s="17" t="s">
        <v>121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7" t="s">
        <v>81</v>
      </c>
      <c r="BK188" s="216">
        <f>ROUND(I188*H188,2)</f>
        <v>0</v>
      </c>
      <c r="BL188" s="17" t="s">
        <v>128</v>
      </c>
      <c r="BM188" s="215" t="s">
        <v>303</v>
      </c>
    </row>
    <row r="189" spans="1:47" s="2" customFormat="1" ht="12">
      <c r="A189" s="38"/>
      <c r="B189" s="39"/>
      <c r="C189" s="40"/>
      <c r="D189" s="217" t="s">
        <v>130</v>
      </c>
      <c r="E189" s="40"/>
      <c r="F189" s="218" t="s">
        <v>304</v>
      </c>
      <c r="G189" s="40"/>
      <c r="H189" s="40"/>
      <c r="I189" s="219"/>
      <c r="J189" s="40"/>
      <c r="K189" s="40"/>
      <c r="L189" s="44"/>
      <c r="M189" s="220"/>
      <c r="N189" s="221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130</v>
      </c>
      <c r="AU189" s="17" t="s">
        <v>83</v>
      </c>
    </row>
    <row r="190" spans="1:51" s="13" customFormat="1" ht="12">
      <c r="A190" s="13"/>
      <c r="B190" s="222"/>
      <c r="C190" s="223"/>
      <c r="D190" s="224" t="s">
        <v>136</v>
      </c>
      <c r="E190" s="225" t="s">
        <v>19</v>
      </c>
      <c r="F190" s="226" t="s">
        <v>305</v>
      </c>
      <c r="G190" s="223"/>
      <c r="H190" s="227">
        <v>337.1</v>
      </c>
      <c r="I190" s="228"/>
      <c r="J190" s="223"/>
      <c r="K190" s="223"/>
      <c r="L190" s="229"/>
      <c r="M190" s="230"/>
      <c r="N190" s="231"/>
      <c r="O190" s="231"/>
      <c r="P190" s="231"/>
      <c r="Q190" s="231"/>
      <c r="R190" s="231"/>
      <c r="S190" s="231"/>
      <c r="T190" s="23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3" t="s">
        <v>136</v>
      </c>
      <c r="AU190" s="233" t="s">
        <v>83</v>
      </c>
      <c r="AV190" s="13" t="s">
        <v>83</v>
      </c>
      <c r="AW190" s="13" t="s">
        <v>35</v>
      </c>
      <c r="AX190" s="13" t="s">
        <v>81</v>
      </c>
      <c r="AY190" s="233" t="s">
        <v>121</v>
      </c>
    </row>
    <row r="191" spans="1:65" s="2" customFormat="1" ht="16.5" customHeight="1">
      <c r="A191" s="38"/>
      <c r="B191" s="39"/>
      <c r="C191" s="204" t="s">
        <v>306</v>
      </c>
      <c r="D191" s="204" t="s">
        <v>123</v>
      </c>
      <c r="E191" s="205" t="s">
        <v>307</v>
      </c>
      <c r="F191" s="206" t="s">
        <v>308</v>
      </c>
      <c r="G191" s="207" t="s">
        <v>126</v>
      </c>
      <c r="H191" s="208">
        <v>357.11</v>
      </c>
      <c r="I191" s="209"/>
      <c r="J191" s="210">
        <f>ROUND(I191*H191,2)</f>
        <v>0</v>
      </c>
      <c r="K191" s="206" t="s">
        <v>19</v>
      </c>
      <c r="L191" s="44"/>
      <c r="M191" s="211" t="s">
        <v>19</v>
      </c>
      <c r="N191" s="212" t="s">
        <v>44</v>
      </c>
      <c r="O191" s="84"/>
      <c r="P191" s="213">
        <f>O191*H191</f>
        <v>0</v>
      </c>
      <c r="Q191" s="213">
        <v>0.098</v>
      </c>
      <c r="R191" s="213">
        <f>Q191*H191</f>
        <v>34.99678</v>
      </c>
      <c r="S191" s="213">
        <v>0</v>
      </c>
      <c r="T191" s="214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15" t="s">
        <v>128</v>
      </c>
      <c r="AT191" s="215" t="s">
        <v>123</v>
      </c>
      <c r="AU191" s="215" t="s">
        <v>83</v>
      </c>
      <c r="AY191" s="17" t="s">
        <v>121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17" t="s">
        <v>81</v>
      </c>
      <c r="BK191" s="216">
        <f>ROUND(I191*H191,2)</f>
        <v>0</v>
      </c>
      <c r="BL191" s="17" t="s">
        <v>128</v>
      </c>
      <c r="BM191" s="215" t="s">
        <v>309</v>
      </c>
    </row>
    <row r="192" spans="1:51" s="13" customFormat="1" ht="12">
      <c r="A192" s="13"/>
      <c r="B192" s="222"/>
      <c r="C192" s="223"/>
      <c r="D192" s="224" t="s">
        <v>136</v>
      </c>
      <c r="E192" s="225" t="s">
        <v>19</v>
      </c>
      <c r="F192" s="226" t="s">
        <v>310</v>
      </c>
      <c r="G192" s="223"/>
      <c r="H192" s="227">
        <v>357.11</v>
      </c>
      <c r="I192" s="228"/>
      <c r="J192" s="223"/>
      <c r="K192" s="223"/>
      <c r="L192" s="229"/>
      <c r="M192" s="230"/>
      <c r="N192" s="231"/>
      <c r="O192" s="231"/>
      <c r="P192" s="231"/>
      <c r="Q192" s="231"/>
      <c r="R192" s="231"/>
      <c r="S192" s="231"/>
      <c r="T192" s="23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3" t="s">
        <v>136</v>
      </c>
      <c r="AU192" s="233" t="s">
        <v>83</v>
      </c>
      <c r="AV192" s="13" t="s">
        <v>83</v>
      </c>
      <c r="AW192" s="13" t="s">
        <v>35</v>
      </c>
      <c r="AX192" s="13" t="s">
        <v>81</v>
      </c>
      <c r="AY192" s="233" t="s">
        <v>121</v>
      </c>
    </row>
    <row r="193" spans="1:65" s="2" customFormat="1" ht="16.5" customHeight="1">
      <c r="A193" s="38"/>
      <c r="B193" s="39"/>
      <c r="C193" s="245" t="s">
        <v>311</v>
      </c>
      <c r="D193" s="245" t="s">
        <v>250</v>
      </c>
      <c r="E193" s="246" t="s">
        <v>312</v>
      </c>
      <c r="F193" s="247" t="s">
        <v>313</v>
      </c>
      <c r="G193" s="248" t="s">
        <v>126</v>
      </c>
      <c r="H193" s="249">
        <v>340.471</v>
      </c>
      <c r="I193" s="250"/>
      <c r="J193" s="251">
        <f>ROUND(I193*H193,2)</f>
        <v>0</v>
      </c>
      <c r="K193" s="247" t="s">
        <v>19</v>
      </c>
      <c r="L193" s="252"/>
      <c r="M193" s="253" t="s">
        <v>19</v>
      </c>
      <c r="N193" s="254" t="s">
        <v>44</v>
      </c>
      <c r="O193" s="84"/>
      <c r="P193" s="213">
        <f>O193*H193</f>
        <v>0</v>
      </c>
      <c r="Q193" s="213">
        <v>0.108</v>
      </c>
      <c r="R193" s="213">
        <f>Q193*H193</f>
        <v>36.770868</v>
      </c>
      <c r="S193" s="213">
        <v>0</v>
      </c>
      <c r="T193" s="214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15" t="s">
        <v>167</v>
      </c>
      <c r="AT193" s="215" t="s">
        <v>250</v>
      </c>
      <c r="AU193" s="215" t="s">
        <v>83</v>
      </c>
      <c r="AY193" s="17" t="s">
        <v>121</v>
      </c>
      <c r="BE193" s="216">
        <f>IF(N193="základní",J193,0)</f>
        <v>0</v>
      </c>
      <c r="BF193" s="216">
        <f>IF(N193="snížená",J193,0)</f>
        <v>0</v>
      </c>
      <c r="BG193" s="216">
        <f>IF(N193="zákl. přenesená",J193,0)</f>
        <v>0</v>
      </c>
      <c r="BH193" s="216">
        <f>IF(N193="sníž. přenesená",J193,0)</f>
        <v>0</v>
      </c>
      <c r="BI193" s="216">
        <f>IF(N193="nulová",J193,0)</f>
        <v>0</v>
      </c>
      <c r="BJ193" s="17" t="s">
        <v>81</v>
      </c>
      <c r="BK193" s="216">
        <f>ROUND(I193*H193,2)</f>
        <v>0</v>
      </c>
      <c r="BL193" s="17" t="s">
        <v>128</v>
      </c>
      <c r="BM193" s="215" t="s">
        <v>314</v>
      </c>
    </row>
    <row r="194" spans="1:51" s="13" customFormat="1" ht="12">
      <c r="A194" s="13"/>
      <c r="B194" s="222"/>
      <c r="C194" s="223"/>
      <c r="D194" s="224" t="s">
        <v>136</v>
      </c>
      <c r="E194" s="223"/>
      <c r="F194" s="226" t="s">
        <v>315</v>
      </c>
      <c r="G194" s="223"/>
      <c r="H194" s="227">
        <v>340.471</v>
      </c>
      <c r="I194" s="228"/>
      <c r="J194" s="223"/>
      <c r="K194" s="223"/>
      <c r="L194" s="229"/>
      <c r="M194" s="230"/>
      <c r="N194" s="231"/>
      <c r="O194" s="231"/>
      <c r="P194" s="231"/>
      <c r="Q194" s="231"/>
      <c r="R194" s="231"/>
      <c r="S194" s="231"/>
      <c r="T194" s="23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3" t="s">
        <v>136</v>
      </c>
      <c r="AU194" s="233" t="s">
        <v>83</v>
      </c>
      <c r="AV194" s="13" t="s">
        <v>83</v>
      </c>
      <c r="AW194" s="13" t="s">
        <v>4</v>
      </c>
      <c r="AX194" s="13" t="s">
        <v>81</v>
      </c>
      <c r="AY194" s="233" t="s">
        <v>121</v>
      </c>
    </row>
    <row r="195" spans="1:63" s="12" customFormat="1" ht="22.8" customHeight="1">
      <c r="A195" s="12"/>
      <c r="B195" s="188"/>
      <c r="C195" s="189"/>
      <c r="D195" s="190" t="s">
        <v>72</v>
      </c>
      <c r="E195" s="202" t="s">
        <v>173</v>
      </c>
      <c r="F195" s="202" t="s">
        <v>316</v>
      </c>
      <c r="G195" s="189"/>
      <c r="H195" s="189"/>
      <c r="I195" s="192"/>
      <c r="J195" s="203">
        <f>BK195</f>
        <v>0</v>
      </c>
      <c r="K195" s="189"/>
      <c r="L195" s="194"/>
      <c r="M195" s="195"/>
      <c r="N195" s="196"/>
      <c r="O195" s="196"/>
      <c r="P195" s="197">
        <f>SUM(P196:P239)</f>
        <v>0</v>
      </c>
      <c r="Q195" s="196"/>
      <c r="R195" s="197">
        <f>SUM(R196:R239)</f>
        <v>62.9968883866</v>
      </c>
      <c r="S195" s="196"/>
      <c r="T195" s="198">
        <f>SUM(T196:T239)</f>
        <v>0.08600000000000001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199" t="s">
        <v>81</v>
      </c>
      <c r="AT195" s="200" t="s">
        <v>72</v>
      </c>
      <c r="AU195" s="200" t="s">
        <v>81</v>
      </c>
      <c r="AY195" s="199" t="s">
        <v>121</v>
      </c>
      <c r="BK195" s="201">
        <f>SUM(BK196:BK239)</f>
        <v>0</v>
      </c>
    </row>
    <row r="196" spans="1:65" s="2" customFormat="1" ht="24.15" customHeight="1">
      <c r="A196" s="38"/>
      <c r="B196" s="39"/>
      <c r="C196" s="204" t="s">
        <v>317</v>
      </c>
      <c r="D196" s="204" t="s">
        <v>123</v>
      </c>
      <c r="E196" s="205" t="s">
        <v>318</v>
      </c>
      <c r="F196" s="206" t="s">
        <v>319</v>
      </c>
      <c r="G196" s="207" t="s">
        <v>320</v>
      </c>
      <c r="H196" s="208">
        <v>2</v>
      </c>
      <c r="I196" s="209"/>
      <c r="J196" s="210">
        <f>ROUND(I196*H196,2)</f>
        <v>0</v>
      </c>
      <c r="K196" s="206" t="s">
        <v>127</v>
      </c>
      <c r="L196" s="44"/>
      <c r="M196" s="211" t="s">
        <v>19</v>
      </c>
      <c r="N196" s="212" t="s">
        <v>44</v>
      </c>
      <c r="O196" s="84"/>
      <c r="P196" s="213">
        <f>O196*H196</f>
        <v>0</v>
      </c>
      <c r="Q196" s="213">
        <v>1.33344E-05</v>
      </c>
      <c r="R196" s="213">
        <f>Q196*H196</f>
        <v>2.66688E-05</v>
      </c>
      <c r="S196" s="213">
        <v>0</v>
      </c>
      <c r="T196" s="214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15" t="s">
        <v>128</v>
      </c>
      <c r="AT196" s="215" t="s">
        <v>123</v>
      </c>
      <c r="AU196" s="215" t="s">
        <v>83</v>
      </c>
      <c r="AY196" s="17" t="s">
        <v>121</v>
      </c>
      <c r="BE196" s="216">
        <f>IF(N196="základní",J196,0)</f>
        <v>0</v>
      </c>
      <c r="BF196" s="216">
        <f>IF(N196="snížená",J196,0)</f>
        <v>0</v>
      </c>
      <c r="BG196" s="216">
        <f>IF(N196="zákl. přenesená",J196,0)</f>
        <v>0</v>
      </c>
      <c r="BH196" s="216">
        <f>IF(N196="sníž. přenesená",J196,0)</f>
        <v>0</v>
      </c>
      <c r="BI196" s="216">
        <f>IF(N196="nulová",J196,0)</f>
        <v>0</v>
      </c>
      <c r="BJ196" s="17" t="s">
        <v>81</v>
      </c>
      <c r="BK196" s="216">
        <f>ROUND(I196*H196,2)</f>
        <v>0</v>
      </c>
      <c r="BL196" s="17" t="s">
        <v>128</v>
      </c>
      <c r="BM196" s="215" t="s">
        <v>321</v>
      </c>
    </row>
    <row r="197" spans="1:47" s="2" customFormat="1" ht="12">
      <c r="A197" s="38"/>
      <c r="B197" s="39"/>
      <c r="C197" s="40"/>
      <c r="D197" s="217" t="s">
        <v>130</v>
      </c>
      <c r="E197" s="40"/>
      <c r="F197" s="218" t="s">
        <v>322</v>
      </c>
      <c r="G197" s="40"/>
      <c r="H197" s="40"/>
      <c r="I197" s="219"/>
      <c r="J197" s="40"/>
      <c r="K197" s="40"/>
      <c r="L197" s="44"/>
      <c r="M197" s="220"/>
      <c r="N197" s="221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130</v>
      </c>
      <c r="AU197" s="17" t="s">
        <v>83</v>
      </c>
    </row>
    <row r="198" spans="1:51" s="13" customFormat="1" ht="12">
      <c r="A198" s="13"/>
      <c r="B198" s="222"/>
      <c r="C198" s="223"/>
      <c r="D198" s="224" t="s">
        <v>136</v>
      </c>
      <c r="E198" s="225" t="s">
        <v>19</v>
      </c>
      <c r="F198" s="226" t="s">
        <v>323</v>
      </c>
      <c r="G198" s="223"/>
      <c r="H198" s="227">
        <v>1</v>
      </c>
      <c r="I198" s="228"/>
      <c r="J198" s="223"/>
      <c r="K198" s="223"/>
      <c r="L198" s="229"/>
      <c r="M198" s="230"/>
      <c r="N198" s="231"/>
      <c r="O198" s="231"/>
      <c r="P198" s="231"/>
      <c r="Q198" s="231"/>
      <c r="R198" s="231"/>
      <c r="S198" s="231"/>
      <c r="T198" s="23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3" t="s">
        <v>136</v>
      </c>
      <c r="AU198" s="233" t="s">
        <v>83</v>
      </c>
      <c r="AV198" s="13" t="s">
        <v>83</v>
      </c>
      <c r="AW198" s="13" t="s">
        <v>35</v>
      </c>
      <c r="AX198" s="13" t="s">
        <v>73</v>
      </c>
      <c r="AY198" s="233" t="s">
        <v>121</v>
      </c>
    </row>
    <row r="199" spans="1:51" s="13" customFormat="1" ht="12">
      <c r="A199" s="13"/>
      <c r="B199" s="222"/>
      <c r="C199" s="223"/>
      <c r="D199" s="224" t="s">
        <v>136</v>
      </c>
      <c r="E199" s="225" t="s">
        <v>19</v>
      </c>
      <c r="F199" s="226" t="s">
        <v>324</v>
      </c>
      <c r="G199" s="223"/>
      <c r="H199" s="227">
        <v>1</v>
      </c>
      <c r="I199" s="228"/>
      <c r="J199" s="223"/>
      <c r="K199" s="223"/>
      <c r="L199" s="229"/>
      <c r="M199" s="230"/>
      <c r="N199" s="231"/>
      <c r="O199" s="231"/>
      <c r="P199" s="231"/>
      <c r="Q199" s="231"/>
      <c r="R199" s="231"/>
      <c r="S199" s="231"/>
      <c r="T199" s="23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3" t="s">
        <v>136</v>
      </c>
      <c r="AU199" s="233" t="s">
        <v>83</v>
      </c>
      <c r="AV199" s="13" t="s">
        <v>83</v>
      </c>
      <c r="AW199" s="13" t="s">
        <v>35</v>
      </c>
      <c r="AX199" s="13" t="s">
        <v>73</v>
      </c>
      <c r="AY199" s="233" t="s">
        <v>121</v>
      </c>
    </row>
    <row r="200" spans="1:51" s="14" customFormat="1" ht="12">
      <c r="A200" s="14"/>
      <c r="B200" s="234"/>
      <c r="C200" s="235"/>
      <c r="D200" s="224" t="s">
        <v>136</v>
      </c>
      <c r="E200" s="236" t="s">
        <v>19</v>
      </c>
      <c r="F200" s="237" t="s">
        <v>148</v>
      </c>
      <c r="G200" s="235"/>
      <c r="H200" s="238">
        <v>2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4" t="s">
        <v>136</v>
      </c>
      <c r="AU200" s="244" t="s">
        <v>83</v>
      </c>
      <c r="AV200" s="14" t="s">
        <v>128</v>
      </c>
      <c r="AW200" s="14" t="s">
        <v>35</v>
      </c>
      <c r="AX200" s="14" t="s">
        <v>81</v>
      </c>
      <c r="AY200" s="244" t="s">
        <v>121</v>
      </c>
    </row>
    <row r="201" spans="1:65" s="2" customFormat="1" ht="24.15" customHeight="1">
      <c r="A201" s="38"/>
      <c r="B201" s="39"/>
      <c r="C201" s="245" t="s">
        <v>325</v>
      </c>
      <c r="D201" s="245" t="s">
        <v>250</v>
      </c>
      <c r="E201" s="246" t="s">
        <v>326</v>
      </c>
      <c r="F201" s="247" t="s">
        <v>327</v>
      </c>
      <c r="G201" s="248" t="s">
        <v>320</v>
      </c>
      <c r="H201" s="249">
        <v>1</v>
      </c>
      <c r="I201" s="250"/>
      <c r="J201" s="251">
        <f>ROUND(I201*H201,2)</f>
        <v>0</v>
      </c>
      <c r="K201" s="247" t="s">
        <v>127</v>
      </c>
      <c r="L201" s="252"/>
      <c r="M201" s="253" t="s">
        <v>19</v>
      </c>
      <c r="N201" s="254" t="s">
        <v>44</v>
      </c>
      <c r="O201" s="84"/>
      <c r="P201" s="213">
        <f>O201*H201</f>
        <v>0</v>
      </c>
      <c r="Q201" s="213">
        <v>0.0025</v>
      </c>
      <c r="R201" s="213">
        <f>Q201*H201</f>
        <v>0.0025</v>
      </c>
      <c r="S201" s="213">
        <v>0</v>
      </c>
      <c r="T201" s="214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15" t="s">
        <v>167</v>
      </c>
      <c r="AT201" s="215" t="s">
        <v>250</v>
      </c>
      <c r="AU201" s="215" t="s">
        <v>83</v>
      </c>
      <c r="AY201" s="17" t="s">
        <v>121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7" t="s">
        <v>81</v>
      </c>
      <c r="BK201" s="216">
        <f>ROUND(I201*H201,2)</f>
        <v>0</v>
      </c>
      <c r="BL201" s="17" t="s">
        <v>128</v>
      </c>
      <c r="BM201" s="215" t="s">
        <v>328</v>
      </c>
    </row>
    <row r="202" spans="1:51" s="13" customFormat="1" ht="12">
      <c r="A202" s="13"/>
      <c r="B202" s="222"/>
      <c r="C202" s="223"/>
      <c r="D202" s="224" t="s">
        <v>136</v>
      </c>
      <c r="E202" s="225" t="s">
        <v>19</v>
      </c>
      <c r="F202" s="226" t="s">
        <v>323</v>
      </c>
      <c r="G202" s="223"/>
      <c r="H202" s="227">
        <v>1</v>
      </c>
      <c r="I202" s="228"/>
      <c r="J202" s="223"/>
      <c r="K202" s="223"/>
      <c r="L202" s="229"/>
      <c r="M202" s="230"/>
      <c r="N202" s="231"/>
      <c r="O202" s="231"/>
      <c r="P202" s="231"/>
      <c r="Q202" s="231"/>
      <c r="R202" s="231"/>
      <c r="S202" s="231"/>
      <c r="T202" s="23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3" t="s">
        <v>136</v>
      </c>
      <c r="AU202" s="233" t="s">
        <v>83</v>
      </c>
      <c r="AV202" s="13" t="s">
        <v>83</v>
      </c>
      <c r="AW202" s="13" t="s">
        <v>35</v>
      </c>
      <c r="AX202" s="13" t="s">
        <v>73</v>
      </c>
      <c r="AY202" s="233" t="s">
        <v>121</v>
      </c>
    </row>
    <row r="203" spans="1:51" s="14" customFormat="1" ht="12">
      <c r="A203" s="14"/>
      <c r="B203" s="234"/>
      <c r="C203" s="235"/>
      <c r="D203" s="224" t="s">
        <v>136</v>
      </c>
      <c r="E203" s="236" t="s">
        <v>19</v>
      </c>
      <c r="F203" s="237" t="s">
        <v>148</v>
      </c>
      <c r="G203" s="235"/>
      <c r="H203" s="238">
        <v>1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4" t="s">
        <v>136</v>
      </c>
      <c r="AU203" s="244" t="s">
        <v>83</v>
      </c>
      <c r="AV203" s="14" t="s">
        <v>128</v>
      </c>
      <c r="AW203" s="14" t="s">
        <v>35</v>
      </c>
      <c r="AX203" s="14" t="s">
        <v>81</v>
      </c>
      <c r="AY203" s="244" t="s">
        <v>121</v>
      </c>
    </row>
    <row r="204" spans="1:65" s="2" customFormat="1" ht="24.15" customHeight="1">
      <c r="A204" s="38"/>
      <c r="B204" s="39"/>
      <c r="C204" s="204" t="s">
        <v>329</v>
      </c>
      <c r="D204" s="204" t="s">
        <v>123</v>
      </c>
      <c r="E204" s="205" t="s">
        <v>330</v>
      </c>
      <c r="F204" s="206" t="s">
        <v>331</v>
      </c>
      <c r="G204" s="207" t="s">
        <v>176</v>
      </c>
      <c r="H204" s="208">
        <v>79.24</v>
      </c>
      <c r="I204" s="209"/>
      <c r="J204" s="210">
        <f>ROUND(I204*H204,2)</f>
        <v>0</v>
      </c>
      <c r="K204" s="206" t="s">
        <v>127</v>
      </c>
      <c r="L204" s="44"/>
      <c r="M204" s="211" t="s">
        <v>19</v>
      </c>
      <c r="N204" s="212" t="s">
        <v>44</v>
      </c>
      <c r="O204" s="84"/>
      <c r="P204" s="213">
        <f>O204*H204</f>
        <v>0</v>
      </c>
      <c r="Q204" s="213">
        <v>0.0002</v>
      </c>
      <c r="R204" s="213">
        <f>Q204*H204</f>
        <v>0.015848</v>
      </c>
      <c r="S204" s="213">
        <v>0</v>
      </c>
      <c r="T204" s="214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15" t="s">
        <v>128</v>
      </c>
      <c r="AT204" s="215" t="s">
        <v>123</v>
      </c>
      <c r="AU204" s="215" t="s">
        <v>83</v>
      </c>
      <c r="AY204" s="17" t="s">
        <v>121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17" t="s">
        <v>81</v>
      </c>
      <c r="BK204" s="216">
        <f>ROUND(I204*H204,2)</f>
        <v>0</v>
      </c>
      <c r="BL204" s="17" t="s">
        <v>128</v>
      </c>
      <c r="BM204" s="215" t="s">
        <v>332</v>
      </c>
    </row>
    <row r="205" spans="1:47" s="2" customFormat="1" ht="12">
      <c r="A205" s="38"/>
      <c r="B205" s="39"/>
      <c r="C205" s="40"/>
      <c r="D205" s="217" t="s">
        <v>130</v>
      </c>
      <c r="E205" s="40"/>
      <c r="F205" s="218" t="s">
        <v>333</v>
      </c>
      <c r="G205" s="40"/>
      <c r="H205" s="40"/>
      <c r="I205" s="219"/>
      <c r="J205" s="40"/>
      <c r="K205" s="40"/>
      <c r="L205" s="44"/>
      <c r="M205" s="220"/>
      <c r="N205" s="221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130</v>
      </c>
      <c r="AU205" s="17" t="s">
        <v>83</v>
      </c>
    </row>
    <row r="206" spans="1:51" s="13" customFormat="1" ht="12">
      <c r="A206" s="13"/>
      <c r="B206" s="222"/>
      <c r="C206" s="223"/>
      <c r="D206" s="224" t="s">
        <v>136</v>
      </c>
      <c r="E206" s="225" t="s">
        <v>19</v>
      </c>
      <c r="F206" s="226" t="s">
        <v>334</v>
      </c>
      <c r="G206" s="223"/>
      <c r="H206" s="227">
        <v>79.24</v>
      </c>
      <c r="I206" s="228"/>
      <c r="J206" s="223"/>
      <c r="K206" s="223"/>
      <c r="L206" s="229"/>
      <c r="M206" s="230"/>
      <c r="N206" s="231"/>
      <c r="O206" s="231"/>
      <c r="P206" s="231"/>
      <c r="Q206" s="231"/>
      <c r="R206" s="231"/>
      <c r="S206" s="231"/>
      <c r="T206" s="23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3" t="s">
        <v>136</v>
      </c>
      <c r="AU206" s="233" t="s">
        <v>83</v>
      </c>
      <c r="AV206" s="13" t="s">
        <v>83</v>
      </c>
      <c r="AW206" s="13" t="s">
        <v>35</v>
      </c>
      <c r="AX206" s="13" t="s">
        <v>73</v>
      </c>
      <c r="AY206" s="233" t="s">
        <v>121</v>
      </c>
    </row>
    <row r="207" spans="1:51" s="14" customFormat="1" ht="12">
      <c r="A207" s="14"/>
      <c r="B207" s="234"/>
      <c r="C207" s="235"/>
      <c r="D207" s="224" t="s">
        <v>136</v>
      </c>
      <c r="E207" s="236" t="s">
        <v>19</v>
      </c>
      <c r="F207" s="237" t="s">
        <v>148</v>
      </c>
      <c r="G207" s="235"/>
      <c r="H207" s="238">
        <v>79.24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4" t="s">
        <v>136</v>
      </c>
      <c r="AU207" s="244" t="s">
        <v>83</v>
      </c>
      <c r="AV207" s="14" t="s">
        <v>128</v>
      </c>
      <c r="AW207" s="14" t="s">
        <v>35</v>
      </c>
      <c r="AX207" s="14" t="s">
        <v>81</v>
      </c>
      <c r="AY207" s="244" t="s">
        <v>121</v>
      </c>
    </row>
    <row r="208" spans="1:65" s="2" customFormat="1" ht="33" customHeight="1">
      <c r="A208" s="38"/>
      <c r="B208" s="39"/>
      <c r="C208" s="204" t="s">
        <v>335</v>
      </c>
      <c r="D208" s="204" t="s">
        <v>123</v>
      </c>
      <c r="E208" s="205" t="s">
        <v>336</v>
      </c>
      <c r="F208" s="206" t="s">
        <v>337</v>
      </c>
      <c r="G208" s="207" t="s">
        <v>126</v>
      </c>
      <c r="H208" s="208">
        <v>7.53</v>
      </c>
      <c r="I208" s="209"/>
      <c r="J208" s="210">
        <f>ROUND(I208*H208,2)</f>
        <v>0</v>
      </c>
      <c r="K208" s="206" t="s">
        <v>127</v>
      </c>
      <c r="L208" s="44"/>
      <c r="M208" s="211" t="s">
        <v>19</v>
      </c>
      <c r="N208" s="212" t="s">
        <v>44</v>
      </c>
      <c r="O208" s="84"/>
      <c r="P208" s="213">
        <f>O208*H208</f>
        <v>0</v>
      </c>
      <c r="Q208" s="213">
        <v>0.0012</v>
      </c>
      <c r="R208" s="213">
        <f>Q208*H208</f>
        <v>0.009035999999999999</v>
      </c>
      <c r="S208" s="213">
        <v>0</v>
      </c>
      <c r="T208" s="214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15" t="s">
        <v>128</v>
      </c>
      <c r="AT208" s="215" t="s">
        <v>123</v>
      </c>
      <c r="AU208" s="215" t="s">
        <v>83</v>
      </c>
      <c r="AY208" s="17" t="s">
        <v>121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7" t="s">
        <v>81</v>
      </c>
      <c r="BK208" s="216">
        <f>ROUND(I208*H208,2)</f>
        <v>0</v>
      </c>
      <c r="BL208" s="17" t="s">
        <v>128</v>
      </c>
      <c r="BM208" s="215" t="s">
        <v>338</v>
      </c>
    </row>
    <row r="209" spans="1:47" s="2" customFormat="1" ht="12">
      <c r="A209" s="38"/>
      <c r="B209" s="39"/>
      <c r="C209" s="40"/>
      <c r="D209" s="217" t="s">
        <v>130</v>
      </c>
      <c r="E209" s="40"/>
      <c r="F209" s="218" t="s">
        <v>339</v>
      </c>
      <c r="G209" s="40"/>
      <c r="H209" s="40"/>
      <c r="I209" s="219"/>
      <c r="J209" s="40"/>
      <c r="K209" s="40"/>
      <c r="L209" s="44"/>
      <c r="M209" s="220"/>
      <c r="N209" s="221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130</v>
      </c>
      <c r="AU209" s="17" t="s">
        <v>83</v>
      </c>
    </row>
    <row r="210" spans="1:51" s="13" customFormat="1" ht="12">
      <c r="A210" s="13"/>
      <c r="B210" s="222"/>
      <c r="C210" s="223"/>
      <c r="D210" s="224" t="s">
        <v>136</v>
      </c>
      <c r="E210" s="225" t="s">
        <v>19</v>
      </c>
      <c r="F210" s="226" t="s">
        <v>340</v>
      </c>
      <c r="G210" s="223"/>
      <c r="H210" s="227">
        <v>1.5</v>
      </c>
      <c r="I210" s="228"/>
      <c r="J210" s="223"/>
      <c r="K210" s="223"/>
      <c r="L210" s="229"/>
      <c r="M210" s="230"/>
      <c r="N210" s="231"/>
      <c r="O210" s="231"/>
      <c r="P210" s="231"/>
      <c r="Q210" s="231"/>
      <c r="R210" s="231"/>
      <c r="S210" s="231"/>
      <c r="T210" s="23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3" t="s">
        <v>136</v>
      </c>
      <c r="AU210" s="233" t="s">
        <v>83</v>
      </c>
      <c r="AV210" s="13" t="s">
        <v>83</v>
      </c>
      <c r="AW210" s="13" t="s">
        <v>35</v>
      </c>
      <c r="AX210" s="13" t="s">
        <v>73</v>
      </c>
      <c r="AY210" s="233" t="s">
        <v>121</v>
      </c>
    </row>
    <row r="211" spans="1:51" s="13" customFormat="1" ht="12">
      <c r="A211" s="13"/>
      <c r="B211" s="222"/>
      <c r="C211" s="223"/>
      <c r="D211" s="224" t="s">
        <v>136</v>
      </c>
      <c r="E211" s="225" t="s">
        <v>19</v>
      </c>
      <c r="F211" s="226" t="s">
        <v>341</v>
      </c>
      <c r="G211" s="223"/>
      <c r="H211" s="227">
        <v>6.03</v>
      </c>
      <c r="I211" s="228"/>
      <c r="J211" s="223"/>
      <c r="K211" s="223"/>
      <c r="L211" s="229"/>
      <c r="M211" s="230"/>
      <c r="N211" s="231"/>
      <c r="O211" s="231"/>
      <c r="P211" s="231"/>
      <c r="Q211" s="231"/>
      <c r="R211" s="231"/>
      <c r="S211" s="231"/>
      <c r="T211" s="23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3" t="s">
        <v>136</v>
      </c>
      <c r="AU211" s="233" t="s">
        <v>83</v>
      </c>
      <c r="AV211" s="13" t="s">
        <v>83</v>
      </c>
      <c r="AW211" s="13" t="s">
        <v>35</v>
      </c>
      <c r="AX211" s="13" t="s">
        <v>73</v>
      </c>
      <c r="AY211" s="233" t="s">
        <v>121</v>
      </c>
    </row>
    <row r="212" spans="1:51" s="14" customFormat="1" ht="12">
      <c r="A212" s="14"/>
      <c r="B212" s="234"/>
      <c r="C212" s="235"/>
      <c r="D212" s="224" t="s">
        <v>136</v>
      </c>
      <c r="E212" s="236" t="s">
        <v>19</v>
      </c>
      <c r="F212" s="237" t="s">
        <v>148</v>
      </c>
      <c r="G212" s="235"/>
      <c r="H212" s="238">
        <v>7.53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4" t="s">
        <v>136</v>
      </c>
      <c r="AU212" s="244" t="s">
        <v>83</v>
      </c>
      <c r="AV212" s="14" t="s">
        <v>128</v>
      </c>
      <c r="AW212" s="14" t="s">
        <v>35</v>
      </c>
      <c r="AX212" s="14" t="s">
        <v>81</v>
      </c>
      <c r="AY212" s="244" t="s">
        <v>121</v>
      </c>
    </row>
    <row r="213" spans="1:65" s="2" customFormat="1" ht="44.25" customHeight="1">
      <c r="A213" s="38"/>
      <c r="B213" s="39"/>
      <c r="C213" s="204" t="s">
        <v>342</v>
      </c>
      <c r="D213" s="204" t="s">
        <v>123</v>
      </c>
      <c r="E213" s="205" t="s">
        <v>343</v>
      </c>
      <c r="F213" s="206" t="s">
        <v>344</v>
      </c>
      <c r="G213" s="207" t="s">
        <v>176</v>
      </c>
      <c r="H213" s="208">
        <v>153.35</v>
      </c>
      <c r="I213" s="209"/>
      <c r="J213" s="210">
        <f>ROUND(I213*H213,2)</f>
        <v>0</v>
      </c>
      <c r="K213" s="206" t="s">
        <v>127</v>
      </c>
      <c r="L213" s="44"/>
      <c r="M213" s="211" t="s">
        <v>19</v>
      </c>
      <c r="N213" s="212" t="s">
        <v>44</v>
      </c>
      <c r="O213" s="84"/>
      <c r="P213" s="213">
        <f>O213*H213</f>
        <v>0</v>
      </c>
      <c r="Q213" s="213">
        <v>0.14321112</v>
      </c>
      <c r="R213" s="213">
        <f>Q213*H213</f>
        <v>21.961425251999998</v>
      </c>
      <c r="S213" s="213">
        <v>0</v>
      </c>
      <c r="T213" s="214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15" t="s">
        <v>128</v>
      </c>
      <c r="AT213" s="215" t="s">
        <v>123</v>
      </c>
      <c r="AU213" s="215" t="s">
        <v>83</v>
      </c>
      <c r="AY213" s="17" t="s">
        <v>121</v>
      </c>
      <c r="BE213" s="216">
        <f>IF(N213="základní",J213,0)</f>
        <v>0</v>
      </c>
      <c r="BF213" s="216">
        <f>IF(N213="snížená",J213,0)</f>
        <v>0</v>
      </c>
      <c r="BG213" s="216">
        <f>IF(N213="zákl. přenesená",J213,0)</f>
        <v>0</v>
      </c>
      <c r="BH213" s="216">
        <f>IF(N213="sníž. přenesená",J213,0)</f>
        <v>0</v>
      </c>
      <c r="BI213" s="216">
        <f>IF(N213="nulová",J213,0)</f>
        <v>0</v>
      </c>
      <c r="BJ213" s="17" t="s">
        <v>81</v>
      </c>
      <c r="BK213" s="216">
        <f>ROUND(I213*H213,2)</f>
        <v>0</v>
      </c>
      <c r="BL213" s="17" t="s">
        <v>128</v>
      </c>
      <c r="BM213" s="215" t="s">
        <v>345</v>
      </c>
    </row>
    <row r="214" spans="1:47" s="2" customFormat="1" ht="12">
      <c r="A214" s="38"/>
      <c r="B214" s="39"/>
      <c r="C214" s="40"/>
      <c r="D214" s="217" t="s">
        <v>130</v>
      </c>
      <c r="E214" s="40"/>
      <c r="F214" s="218" t="s">
        <v>346</v>
      </c>
      <c r="G214" s="40"/>
      <c r="H214" s="40"/>
      <c r="I214" s="219"/>
      <c r="J214" s="40"/>
      <c r="K214" s="40"/>
      <c r="L214" s="44"/>
      <c r="M214" s="220"/>
      <c r="N214" s="221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130</v>
      </c>
      <c r="AU214" s="17" t="s">
        <v>83</v>
      </c>
    </row>
    <row r="215" spans="1:65" s="2" customFormat="1" ht="16.5" customHeight="1">
      <c r="A215" s="38"/>
      <c r="B215" s="39"/>
      <c r="C215" s="245" t="s">
        <v>347</v>
      </c>
      <c r="D215" s="245" t="s">
        <v>250</v>
      </c>
      <c r="E215" s="246" t="s">
        <v>348</v>
      </c>
      <c r="F215" s="247" t="s">
        <v>349</v>
      </c>
      <c r="G215" s="248" t="s">
        <v>176</v>
      </c>
      <c r="H215" s="249">
        <v>156.417</v>
      </c>
      <c r="I215" s="250"/>
      <c r="J215" s="251">
        <f>ROUND(I215*H215,2)</f>
        <v>0</v>
      </c>
      <c r="K215" s="247" t="s">
        <v>127</v>
      </c>
      <c r="L215" s="252"/>
      <c r="M215" s="253" t="s">
        <v>19</v>
      </c>
      <c r="N215" s="254" t="s">
        <v>44</v>
      </c>
      <c r="O215" s="84"/>
      <c r="P215" s="213">
        <f>O215*H215</f>
        <v>0</v>
      </c>
      <c r="Q215" s="213">
        <v>0.046</v>
      </c>
      <c r="R215" s="213">
        <f>Q215*H215</f>
        <v>7.195182</v>
      </c>
      <c r="S215" s="213">
        <v>0</v>
      </c>
      <c r="T215" s="214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15" t="s">
        <v>167</v>
      </c>
      <c r="AT215" s="215" t="s">
        <v>250</v>
      </c>
      <c r="AU215" s="215" t="s">
        <v>83</v>
      </c>
      <c r="AY215" s="17" t="s">
        <v>121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7" t="s">
        <v>81</v>
      </c>
      <c r="BK215" s="216">
        <f>ROUND(I215*H215,2)</f>
        <v>0</v>
      </c>
      <c r="BL215" s="17" t="s">
        <v>128</v>
      </c>
      <c r="BM215" s="215" t="s">
        <v>350</v>
      </c>
    </row>
    <row r="216" spans="1:51" s="13" customFormat="1" ht="12">
      <c r="A216" s="13"/>
      <c r="B216" s="222"/>
      <c r="C216" s="223"/>
      <c r="D216" s="224" t="s">
        <v>136</v>
      </c>
      <c r="E216" s="225" t="s">
        <v>19</v>
      </c>
      <c r="F216" s="226" t="s">
        <v>351</v>
      </c>
      <c r="G216" s="223"/>
      <c r="H216" s="227">
        <v>156.417</v>
      </c>
      <c r="I216" s="228"/>
      <c r="J216" s="223"/>
      <c r="K216" s="223"/>
      <c r="L216" s="229"/>
      <c r="M216" s="230"/>
      <c r="N216" s="231"/>
      <c r="O216" s="231"/>
      <c r="P216" s="231"/>
      <c r="Q216" s="231"/>
      <c r="R216" s="231"/>
      <c r="S216" s="231"/>
      <c r="T216" s="23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3" t="s">
        <v>136</v>
      </c>
      <c r="AU216" s="233" t="s">
        <v>83</v>
      </c>
      <c r="AV216" s="13" t="s">
        <v>83</v>
      </c>
      <c r="AW216" s="13" t="s">
        <v>35</v>
      </c>
      <c r="AX216" s="13" t="s">
        <v>81</v>
      </c>
      <c r="AY216" s="233" t="s">
        <v>121</v>
      </c>
    </row>
    <row r="217" spans="1:65" s="2" customFormat="1" ht="49.05" customHeight="1">
      <c r="A217" s="38"/>
      <c r="B217" s="39"/>
      <c r="C217" s="204" t="s">
        <v>352</v>
      </c>
      <c r="D217" s="204" t="s">
        <v>123</v>
      </c>
      <c r="E217" s="205" t="s">
        <v>353</v>
      </c>
      <c r="F217" s="206" t="s">
        <v>354</v>
      </c>
      <c r="G217" s="207" t="s">
        <v>176</v>
      </c>
      <c r="H217" s="208">
        <v>147.49</v>
      </c>
      <c r="I217" s="209"/>
      <c r="J217" s="210">
        <f>ROUND(I217*H217,2)</f>
        <v>0</v>
      </c>
      <c r="K217" s="206" t="s">
        <v>127</v>
      </c>
      <c r="L217" s="44"/>
      <c r="M217" s="211" t="s">
        <v>19</v>
      </c>
      <c r="N217" s="212" t="s">
        <v>44</v>
      </c>
      <c r="O217" s="84"/>
      <c r="P217" s="213">
        <f>O217*H217</f>
        <v>0</v>
      </c>
      <c r="Q217" s="213">
        <v>0.1684906</v>
      </c>
      <c r="R217" s="213">
        <f>Q217*H217</f>
        <v>24.850678594</v>
      </c>
      <c r="S217" s="213">
        <v>0</v>
      </c>
      <c r="T217" s="214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15" t="s">
        <v>128</v>
      </c>
      <c r="AT217" s="215" t="s">
        <v>123</v>
      </c>
      <c r="AU217" s="215" t="s">
        <v>83</v>
      </c>
      <c r="AY217" s="17" t="s">
        <v>121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17" t="s">
        <v>81</v>
      </c>
      <c r="BK217" s="216">
        <f>ROUND(I217*H217,2)</f>
        <v>0</v>
      </c>
      <c r="BL217" s="17" t="s">
        <v>128</v>
      </c>
      <c r="BM217" s="215" t="s">
        <v>355</v>
      </c>
    </row>
    <row r="218" spans="1:47" s="2" customFormat="1" ht="12">
      <c r="A218" s="38"/>
      <c r="B218" s="39"/>
      <c r="C218" s="40"/>
      <c r="D218" s="217" t="s">
        <v>130</v>
      </c>
      <c r="E218" s="40"/>
      <c r="F218" s="218" t="s">
        <v>356</v>
      </c>
      <c r="G218" s="40"/>
      <c r="H218" s="40"/>
      <c r="I218" s="219"/>
      <c r="J218" s="40"/>
      <c r="K218" s="40"/>
      <c r="L218" s="44"/>
      <c r="M218" s="220"/>
      <c r="N218" s="221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130</v>
      </c>
      <c r="AU218" s="17" t="s">
        <v>83</v>
      </c>
    </row>
    <row r="219" spans="1:65" s="2" customFormat="1" ht="16.5" customHeight="1">
      <c r="A219" s="38"/>
      <c r="B219" s="39"/>
      <c r="C219" s="245" t="s">
        <v>357</v>
      </c>
      <c r="D219" s="245" t="s">
        <v>250</v>
      </c>
      <c r="E219" s="246" t="s">
        <v>358</v>
      </c>
      <c r="F219" s="247" t="s">
        <v>359</v>
      </c>
      <c r="G219" s="248" t="s">
        <v>176</v>
      </c>
      <c r="H219" s="249">
        <v>150.44</v>
      </c>
      <c r="I219" s="250"/>
      <c r="J219" s="251">
        <f>ROUND(I219*H219,2)</f>
        <v>0</v>
      </c>
      <c r="K219" s="247" t="s">
        <v>127</v>
      </c>
      <c r="L219" s="252"/>
      <c r="M219" s="253" t="s">
        <v>19</v>
      </c>
      <c r="N219" s="254" t="s">
        <v>44</v>
      </c>
      <c r="O219" s="84"/>
      <c r="P219" s="213">
        <f>O219*H219</f>
        <v>0</v>
      </c>
      <c r="Q219" s="213">
        <v>0.05612</v>
      </c>
      <c r="R219" s="213">
        <f>Q219*H219</f>
        <v>8.4426928</v>
      </c>
      <c r="S219" s="213">
        <v>0</v>
      </c>
      <c r="T219" s="214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15" t="s">
        <v>167</v>
      </c>
      <c r="AT219" s="215" t="s">
        <v>250</v>
      </c>
      <c r="AU219" s="215" t="s">
        <v>83</v>
      </c>
      <c r="AY219" s="17" t="s">
        <v>121</v>
      </c>
      <c r="BE219" s="216">
        <f>IF(N219="základní",J219,0)</f>
        <v>0</v>
      </c>
      <c r="BF219" s="216">
        <f>IF(N219="snížená",J219,0)</f>
        <v>0</v>
      </c>
      <c r="BG219" s="216">
        <f>IF(N219="zákl. přenesená",J219,0)</f>
        <v>0</v>
      </c>
      <c r="BH219" s="216">
        <f>IF(N219="sníž. přenesená",J219,0)</f>
        <v>0</v>
      </c>
      <c r="BI219" s="216">
        <f>IF(N219="nulová",J219,0)</f>
        <v>0</v>
      </c>
      <c r="BJ219" s="17" t="s">
        <v>81</v>
      </c>
      <c r="BK219" s="216">
        <f>ROUND(I219*H219,2)</f>
        <v>0</v>
      </c>
      <c r="BL219" s="17" t="s">
        <v>128</v>
      </c>
      <c r="BM219" s="215" t="s">
        <v>360</v>
      </c>
    </row>
    <row r="220" spans="1:51" s="13" customFormat="1" ht="12">
      <c r="A220" s="13"/>
      <c r="B220" s="222"/>
      <c r="C220" s="223"/>
      <c r="D220" s="224" t="s">
        <v>136</v>
      </c>
      <c r="E220" s="225" t="s">
        <v>19</v>
      </c>
      <c r="F220" s="226" t="s">
        <v>361</v>
      </c>
      <c r="G220" s="223"/>
      <c r="H220" s="227">
        <v>150.44</v>
      </c>
      <c r="I220" s="228"/>
      <c r="J220" s="223"/>
      <c r="K220" s="223"/>
      <c r="L220" s="229"/>
      <c r="M220" s="230"/>
      <c r="N220" s="231"/>
      <c r="O220" s="231"/>
      <c r="P220" s="231"/>
      <c r="Q220" s="231"/>
      <c r="R220" s="231"/>
      <c r="S220" s="231"/>
      <c r="T220" s="23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3" t="s">
        <v>136</v>
      </c>
      <c r="AU220" s="233" t="s">
        <v>83</v>
      </c>
      <c r="AV220" s="13" t="s">
        <v>83</v>
      </c>
      <c r="AW220" s="13" t="s">
        <v>35</v>
      </c>
      <c r="AX220" s="13" t="s">
        <v>81</v>
      </c>
      <c r="AY220" s="233" t="s">
        <v>121</v>
      </c>
    </row>
    <row r="221" spans="1:65" s="2" customFormat="1" ht="37.8" customHeight="1">
      <c r="A221" s="38"/>
      <c r="B221" s="39"/>
      <c r="C221" s="204" t="s">
        <v>362</v>
      </c>
      <c r="D221" s="204" t="s">
        <v>123</v>
      </c>
      <c r="E221" s="205" t="s">
        <v>363</v>
      </c>
      <c r="F221" s="206" t="s">
        <v>364</v>
      </c>
      <c r="G221" s="207" t="s">
        <v>176</v>
      </c>
      <c r="H221" s="208">
        <v>147.1</v>
      </c>
      <c r="I221" s="209"/>
      <c r="J221" s="210">
        <f>ROUND(I221*H221,2)</f>
        <v>0</v>
      </c>
      <c r="K221" s="206" t="s">
        <v>127</v>
      </c>
      <c r="L221" s="44"/>
      <c r="M221" s="211" t="s">
        <v>19</v>
      </c>
      <c r="N221" s="212" t="s">
        <v>44</v>
      </c>
      <c r="O221" s="84"/>
      <c r="P221" s="213">
        <f>O221*H221</f>
        <v>0</v>
      </c>
      <c r="Q221" s="213">
        <v>1.863E-06</v>
      </c>
      <c r="R221" s="213">
        <f>Q221*H221</f>
        <v>0.00027404729999999997</v>
      </c>
      <c r="S221" s="213">
        <v>0</v>
      </c>
      <c r="T221" s="214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15" t="s">
        <v>128</v>
      </c>
      <c r="AT221" s="215" t="s">
        <v>123</v>
      </c>
      <c r="AU221" s="215" t="s">
        <v>83</v>
      </c>
      <c r="AY221" s="17" t="s">
        <v>121</v>
      </c>
      <c r="BE221" s="216">
        <f>IF(N221="základní",J221,0)</f>
        <v>0</v>
      </c>
      <c r="BF221" s="216">
        <f>IF(N221="snížená",J221,0)</f>
        <v>0</v>
      </c>
      <c r="BG221" s="216">
        <f>IF(N221="zákl. přenesená",J221,0)</f>
        <v>0</v>
      </c>
      <c r="BH221" s="216">
        <f>IF(N221="sníž. přenesená",J221,0)</f>
        <v>0</v>
      </c>
      <c r="BI221" s="216">
        <f>IF(N221="nulová",J221,0)</f>
        <v>0</v>
      </c>
      <c r="BJ221" s="17" t="s">
        <v>81</v>
      </c>
      <c r="BK221" s="216">
        <f>ROUND(I221*H221,2)</f>
        <v>0</v>
      </c>
      <c r="BL221" s="17" t="s">
        <v>128</v>
      </c>
      <c r="BM221" s="215" t="s">
        <v>365</v>
      </c>
    </row>
    <row r="222" spans="1:47" s="2" customFormat="1" ht="12">
      <c r="A222" s="38"/>
      <c r="B222" s="39"/>
      <c r="C222" s="40"/>
      <c r="D222" s="217" t="s">
        <v>130</v>
      </c>
      <c r="E222" s="40"/>
      <c r="F222" s="218" t="s">
        <v>366</v>
      </c>
      <c r="G222" s="40"/>
      <c r="H222" s="40"/>
      <c r="I222" s="219"/>
      <c r="J222" s="40"/>
      <c r="K222" s="40"/>
      <c r="L222" s="44"/>
      <c r="M222" s="220"/>
      <c r="N222" s="221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130</v>
      </c>
      <c r="AU222" s="17" t="s">
        <v>83</v>
      </c>
    </row>
    <row r="223" spans="1:65" s="2" customFormat="1" ht="55.5" customHeight="1">
      <c r="A223" s="38"/>
      <c r="B223" s="39"/>
      <c r="C223" s="204" t="s">
        <v>367</v>
      </c>
      <c r="D223" s="204" t="s">
        <v>123</v>
      </c>
      <c r="E223" s="205" t="s">
        <v>368</v>
      </c>
      <c r="F223" s="206" t="s">
        <v>369</v>
      </c>
      <c r="G223" s="207" t="s">
        <v>176</v>
      </c>
      <c r="H223" s="208">
        <v>147.1</v>
      </c>
      <c r="I223" s="209"/>
      <c r="J223" s="210">
        <f>ROUND(I223*H223,2)</f>
        <v>0</v>
      </c>
      <c r="K223" s="206" t="s">
        <v>127</v>
      </c>
      <c r="L223" s="44"/>
      <c r="M223" s="211" t="s">
        <v>19</v>
      </c>
      <c r="N223" s="212" t="s">
        <v>44</v>
      </c>
      <c r="O223" s="84"/>
      <c r="P223" s="213">
        <f>O223*H223</f>
        <v>0</v>
      </c>
      <c r="Q223" s="213">
        <v>0.0002756</v>
      </c>
      <c r="R223" s="213">
        <f>Q223*H223</f>
        <v>0.040540759999999995</v>
      </c>
      <c r="S223" s="213">
        <v>0</v>
      </c>
      <c r="T223" s="214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15" t="s">
        <v>128</v>
      </c>
      <c r="AT223" s="215" t="s">
        <v>123</v>
      </c>
      <c r="AU223" s="215" t="s">
        <v>83</v>
      </c>
      <c r="AY223" s="17" t="s">
        <v>121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17" t="s">
        <v>81</v>
      </c>
      <c r="BK223" s="216">
        <f>ROUND(I223*H223,2)</f>
        <v>0</v>
      </c>
      <c r="BL223" s="17" t="s">
        <v>128</v>
      </c>
      <c r="BM223" s="215" t="s">
        <v>370</v>
      </c>
    </row>
    <row r="224" spans="1:47" s="2" customFormat="1" ht="12">
      <c r="A224" s="38"/>
      <c r="B224" s="39"/>
      <c r="C224" s="40"/>
      <c r="D224" s="217" t="s">
        <v>130</v>
      </c>
      <c r="E224" s="40"/>
      <c r="F224" s="218" t="s">
        <v>371</v>
      </c>
      <c r="G224" s="40"/>
      <c r="H224" s="40"/>
      <c r="I224" s="219"/>
      <c r="J224" s="40"/>
      <c r="K224" s="40"/>
      <c r="L224" s="44"/>
      <c r="M224" s="220"/>
      <c r="N224" s="221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130</v>
      </c>
      <c r="AU224" s="17" t="s">
        <v>83</v>
      </c>
    </row>
    <row r="225" spans="1:65" s="2" customFormat="1" ht="24.15" customHeight="1">
      <c r="A225" s="38"/>
      <c r="B225" s="39"/>
      <c r="C225" s="204" t="s">
        <v>372</v>
      </c>
      <c r="D225" s="204" t="s">
        <v>123</v>
      </c>
      <c r="E225" s="205" t="s">
        <v>373</v>
      </c>
      <c r="F225" s="206" t="s">
        <v>374</v>
      </c>
      <c r="G225" s="207" t="s">
        <v>126</v>
      </c>
      <c r="H225" s="208">
        <v>693.32</v>
      </c>
      <c r="I225" s="209"/>
      <c r="J225" s="210">
        <f>ROUND(I225*H225,2)</f>
        <v>0</v>
      </c>
      <c r="K225" s="206" t="s">
        <v>19</v>
      </c>
      <c r="L225" s="44"/>
      <c r="M225" s="211" t="s">
        <v>19</v>
      </c>
      <c r="N225" s="212" t="s">
        <v>44</v>
      </c>
      <c r="O225" s="84"/>
      <c r="P225" s="213">
        <f>O225*H225</f>
        <v>0</v>
      </c>
      <c r="Q225" s="213">
        <v>0.00069</v>
      </c>
      <c r="R225" s="213">
        <f>Q225*H225</f>
        <v>0.4783908</v>
      </c>
      <c r="S225" s="213">
        <v>0</v>
      </c>
      <c r="T225" s="214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15" t="s">
        <v>128</v>
      </c>
      <c r="AT225" s="215" t="s">
        <v>123</v>
      </c>
      <c r="AU225" s="215" t="s">
        <v>83</v>
      </c>
      <c r="AY225" s="17" t="s">
        <v>121</v>
      </c>
      <c r="BE225" s="216">
        <f>IF(N225="základní",J225,0)</f>
        <v>0</v>
      </c>
      <c r="BF225" s="216">
        <f>IF(N225="snížená",J225,0)</f>
        <v>0</v>
      </c>
      <c r="BG225" s="216">
        <f>IF(N225="zákl. přenesená",J225,0)</f>
        <v>0</v>
      </c>
      <c r="BH225" s="216">
        <f>IF(N225="sníž. přenesená",J225,0)</f>
        <v>0</v>
      </c>
      <c r="BI225" s="216">
        <f>IF(N225="nulová",J225,0)</f>
        <v>0</v>
      </c>
      <c r="BJ225" s="17" t="s">
        <v>81</v>
      </c>
      <c r="BK225" s="216">
        <f>ROUND(I225*H225,2)</f>
        <v>0</v>
      </c>
      <c r="BL225" s="17" t="s">
        <v>128</v>
      </c>
      <c r="BM225" s="215" t="s">
        <v>375</v>
      </c>
    </row>
    <row r="226" spans="1:51" s="13" customFormat="1" ht="12">
      <c r="A226" s="13"/>
      <c r="B226" s="222"/>
      <c r="C226" s="223"/>
      <c r="D226" s="224" t="s">
        <v>136</v>
      </c>
      <c r="E226" s="225" t="s">
        <v>19</v>
      </c>
      <c r="F226" s="226" t="s">
        <v>376</v>
      </c>
      <c r="G226" s="223"/>
      <c r="H226" s="227">
        <v>693.32</v>
      </c>
      <c r="I226" s="228"/>
      <c r="J226" s="223"/>
      <c r="K226" s="223"/>
      <c r="L226" s="229"/>
      <c r="M226" s="230"/>
      <c r="N226" s="231"/>
      <c r="O226" s="231"/>
      <c r="P226" s="231"/>
      <c r="Q226" s="231"/>
      <c r="R226" s="231"/>
      <c r="S226" s="231"/>
      <c r="T226" s="23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3" t="s">
        <v>136</v>
      </c>
      <c r="AU226" s="233" t="s">
        <v>83</v>
      </c>
      <c r="AV226" s="13" t="s">
        <v>83</v>
      </c>
      <c r="AW226" s="13" t="s">
        <v>35</v>
      </c>
      <c r="AX226" s="13" t="s">
        <v>73</v>
      </c>
      <c r="AY226" s="233" t="s">
        <v>121</v>
      </c>
    </row>
    <row r="227" spans="1:51" s="14" customFormat="1" ht="12">
      <c r="A227" s="14"/>
      <c r="B227" s="234"/>
      <c r="C227" s="235"/>
      <c r="D227" s="224" t="s">
        <v>136</v>
      </c>
      <c r="E227" s="236" t="s">
        <v>19</v>
      </c>
      <c r="F227" s="237" t="s">
        <v>148</v>
      </c>
      <c r="G227" s="235"/>
      <c r="H227" s="238">
        <v>693.32</v>
      </c>
      <c r="I227" s="239"/>
      <c r="J227" s="235"/>
      <c r="K227" s="235"/>
      <c r="L227" s="240"/>
      <c r="M227" s="241"/>
      <c r="N227" s="242"/>
      <c r="O227" s="242"/>
      <c r="P227" s="242"/>
      <c r="Q227" s="242"/>
      <c r="R227" s="242"/>
      <c r="S227" s="242"/>
      <c r="T227" s="24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4" t="s">
        <v>136</v>
      </c>
      <c r="AU227" s="244" t="s">
        <v>83</v>
      </c>
      <c r="AV227" s="14" t="s">
        <v>128</v>
      </c>
      <c r="AW227" s="14" t="s">
        <v>35</v>
      </c>
      <c r="AX227" s="14" t="s">
        <v>81</v>
      </c>
      <c r="AY227" s="244" t="s">
        <v>121</v>
      </c>
    </row>
    <row r="228" spans="1:65" s="2" customFormat="1" ht="24.15" customHeight="1">
      <c r="A228" s="38"/>
      <c r="B228" s="39"/>
      <c r="C228" s="204" t="s">
        <v>377</v>
      </c>
      <c r="D228" s="204" t="s">
        <v>123</v>
      </c>
      <c r="E228" s="205" t="s">
        <v>378</v>
      </c>
      <c r="F228" s="206" t="s">
        <v>379</v>
      </c>
      <c r="G228" s="207" t="s">
        <v>176</v>
      </c>
      <c r="H228" s="208">
        <v>147.1</v>
      </c>
      <c r="I228" s="209"/>
      <c r="J228" s="210">
        <f>ROUND(I228*H228,2)</f>
        <v>0</v>
      </c>
      <c r="K228" s="206" t="s">
        <v>127</v>
      </c>
      <c r="L228" s="44"/>
      <c r="M228" s="211" t="s">
        <v>19</v>
      </c>
      <c r="N228" s="212" t="s">
        <v>44</v>
      </c>
      <c r="O228" s="84"/>
      <c r="P228" s="213">
        <f>O228*H228</f>
        <v>0</v>
      </c>
      <c r="Q228" s="213">
        <v>1.995E-06</v>
      </c>
      <c r="R228" s="213">
        <f>Q228*H228</f>
        <v>0.00029346449999999996</v>
      </c>
      <c r="S228" s="213">
        <v>0</v>
      </c>
      <c r="T228" s="214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15" t="s">
        <v>128</v>
      </c>
      <c r="AT228" s="215" t="s">
        <v>123</v>
      </c>
      <c r="AU228" s="215" t="s">
        <v>83</v>
      </c>
      <c r="AY228" s="17" t="s">
        <v>121</v>
      </c>
      <c r="BE228" s="216">
        <f>IF(N228="základní",J228,0)</f>
        <v>0</v>
      </c>
      <c r="BF228" s="216">
        <f>IF(N228="snížená",J228,0)</f>
        <v>0</v>
      </c>
      <c r="BG228" s="216">
        <f>IF(N228="zákl. přenesená",J228,0)</f>
        <v>0</v>
      </c>
      <c r="BH228" s="216">
        <f>IF(N228="sníž. přenesená",J228,0)</f>
        <v>0</v>
      </c>
      <c r="BI228" s="216">
        <f>IF(N228="nulová",J228,0)</f>
        <v>0</v>
      </c>
      <c r="BJ228" s="17" t="s">
        <v>81</v>
      </c>
      <c r="BK228" s="216">
        <f>ROUND(I228*H228,2)</f>
        <v>0</v>
      </c>
      <c r="BL228" s="17" t="s">
        <v>128</v>
      </c>
      <c r="BM228" s="215" t="s">
        <v>380</v>
      </c>
    </row>
    <row r="229" spans="1:47" s="2" customFormat="1" ht="12">
      <c r="A229" s="38"/>
      <c r="B229" s="39"/>
      <c r="C229" s="40"/>
      <c r="D229" s="217" t="s">
        <v>130</v>
      </c>
      <c r="E229" s="40"/>
      <c r="F229" s="218" t="s">
        <v>381</v>
      </c>
      <c r="G229" s="40"/>
      <c r="H229" s="40"/>
      <c r="I229" s="219"/>
      <c r="J229" s="40"/>
      <c r="K229" s="40"/>
      <c r="L229" s="44"/>
      <c r="M229" s="220"/>
      <c r="N229" s="221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130</v>
      </c>
      <c r="AU229" s="17" t="s">
        <v>83</v>
      </c>
    </row>
    <row r="230" spans="1:51" s="13" customFormat="1" ht="12">
      <c r="A230" s="13"/>
      <c r="B230" s="222"/>
      <c r="C230" s="223"/>
      <c r="D230" s="224" t="s">
        <v>136</v>
      </c>
      <c r="E230" s="225" t="s">
        <v>19</v>
      </c>
      <c r="F230" s="226" t="s">
        <v>382</v>
      </c>
      <c r="G230" s="223"/>
      <c r="H230" s="227">
        <v>147.1</v>
      </c>
      <c r="I230" s="228"/>
      <c r="J230" s="223"/>
      <c r="K230" s="223"/>
      <c r="L230" s="229"/>
      <c r="M230" s="230"/>
      <c r="N230" s="231"/>
      <c r="O230" s="231"/>
      <c r="P230" s="231"/>
      <c r="Q230" s="231"/>
      <c r="R230" s="231"/>
      <c r="S230" s="231"/>
      <c r="T230" s="23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3" t="s">
        <v>136</v>
      </c>
      <c r="AU230" s="233" t="s">
        <v>83</v>
      </c>
      <c r="AV230" s="13" t="s">
        <v>83</v>
      </c>
      <c r="AW230" s="13" t="s">
        <v>35</v>
      </c>
      <c r="AX230" s="13" t="s">
        <v>73</v>
      </c>
      <c r="AY230" s="233" t="s">
        <v>121</v>
      </c>
    </row>
    <row r="231" spans="1:51" s="14" customFormat="1" ht="12">
      <c r="A231" s="14"/>
      <c r="B231" s="234"/>
      <c r="C231" s="235"/>
      <c r="D231" s="224" t="s">
        <v>136</v>
      </c>
      <c r="E231" s="236" t="s">
        <v>19</v>
      </c>
      <c r="F231" s="237" t="s">
        <v>148</v>
      </c>
      <c r="G231" s="235"/>
      <c r="H231" s="238">
        <v>147.1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4" t="s">
        <v>136</v>
      </c>
      <c r="AU231" s="244" t="s">
        <v>83</v>
      </c>
      <c r="AV231" s="14" t="s">
        <v>128</v>
      </c>
      <c r="AW231" s="14" t="s">
        <v>35</v>
      </c>
      <c r="AX231" s="14" t="s">
        <v>81</v>
      </c>
      <c r="AY231" s="244" t="s">
        <v>121</v>
      </c>
    </row>
    <row r="232" spans="1:65" s="2" customFormat="1" ht="55.5" customHeight="1">
      <c r="A232" s="38"/>
      <c r="B232" s="39"/>
      <c r="C232" s="204" t="s">
        <v>383</v>
      </c>
      <c r="D232" s="204" t="s">
        <v>123</v>
      </c>
      <c r="E232" s="205" t="s">
        <v>384</v>
      </c>
      <c r="F232" s="206" t="s">
        <v>385</v>
      </c>
      <c r="G232" s="207" t="s">
        <v>320</v>
      </c>
      <c r="H232" s="208">
        <v>1</v>
      </c>
      <c r="I232" s="209"/>
      <c r="J232" s="210">
        <f>ROUND(I232*H232,2)</f>
        <v>0</v>
      </c>
      <c r="K232" s="206" t="s">
        <v>127</v>
      </c>
      <c r="L232" s="44"/>
      <c r="M232" s="211" t="s">
        <v>19</v>
      </c>
      <c r="N232" s="212" t="s">
        <v>44</v>
      </c>
      <c r="O232" s="84"/>
      <c r="P232" s="213">
        <f>O232*H232</f>
        <v>0</v>
      </c>
      <c r="Q232" s="213">
        <v>0</v>
      </c>
      <c r="R232" s="213">
        <f>Q232*H232</f>
        <v>0</v>
      </c>
      <c r="S232" s="213">
        <v>0.082</v>
      </c>
      <c r="T232" s="214">
        <f>S232*H232</f>
        <v>0.082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15" t="s">
        <v>128</v>
      </c>
      <c r="AT232" s="215" t="s">
        <v>123</v>
      </c>
      <c r="AU232" s="215" t="s">
        <v>83</v>
      </c>
      <c r="AY232" s="17" t="s">
        <v>121</v>
      </c>
      <c r="BE232" s="216">
        <f>IF(N232="základní",J232,0)</f>
        <v>0</v>
      </c>
      <c r="BF232" s="216">
        <f>IF(N232="snížená",J232,0)</f>
        <v>0</v>
      </c>
      <c r="BG232" s="216">
        <f>IF(N232="zákl. přenesená",J232,0)</f>
        <v>0</v>
      </c>
      <c r="BH232" s="216">
        <f>IF(N232="sníž. přenesená",J232,0)</f>
        <v>0</v>
      </c>
      <c r="BI232" s="216">
        <f>IF(N232="nulová",J232,0)</f>
        <v>0</v>
      </c>
      <c r="BJ232" s="17" t="s">
        <v>81</v>
      </c>
      <c r="BK232" s="216">
        <f>ROUND(I232*H232,2)</f>
        <v>0</v>
      </c>
      <c r="BL232" s="17" t="s">
        <v>128</v>
      </c>
      <c r="BM232" s="215" t="s">
        <v>386</v>
      </c>
    </row>
    <row r="233" spans="1:47" s="2" customFormat="1" ht="12">
      <c r="A233" s="38"/>
      <c r="B233" s="39"/>
      <c r="C233" s="40"/>
      <c r="D233" s="217" t="s">
        <v>130</v>
      </c>
      <c r="E233" s="40"/>
      <c r="F233" s="218" t="s">
        <v>387</v>
      </c>
      <c r="G233" s="40"/>
      <c r="H233" s="40"/>
      <c r="I233" s="219"/>
      <c r="J233" s="40"/>
      <c r="K233" s="40"/>
      <c r="L233" s="44"/>
      <c r="M233" s="220"/>
      <c r="N233" s="221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130</v>
      </c>
      <c r="AU233" s="17" t="s">
        <v>83</v>
      </c>
    </row>
    <row r="234" spans="1:51" s="13" customFormat="1" ht="12">
      <c r="A234" s="13"/>
      <c r="B234" s="222"/>
      <c r="C234" s="223"/>
      <c r="D234" s="224" t="s">
        <v>136</v>
      </c>
      <c r="E234" s="225" t="s">
        <v>19</v>
      </c>
      <c r="F234" s="226" t="s">
        <v>388</v>
      </c>
      <c r="G234" s="223"/>
      <c r="H234" s="227">
        <v>1</v>
      </c>
      <c r="I234" s="228"/>
      <c r="J234" s="223"/>
      <c r="K234" s="223"/>
      <c r="L234" s="229"/>
      <c r="M234" s="230"/>
      <c r="N234" s="231"/>
      <c r="O234" s="231"/>
      <c r="P234" s="231"/>
      <c r="Q234" s="231"/>
      <c r="R234" s="231"/>
      <c r="S234" s="231"/>
      <c r="T234" s="23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3" t="s">
        <v>136</v>
      </c>
      <c r="AU234" s="233" t="s">
        <v>83</v>
      </c>
      <c r="AV234" s="13" t="s">
        <v>83</v>
      </c>
      <c r="AW234" s="13" t="s">
        <v>35</v>
      </c>
      <c r="AX234" s="13" t="s">
        <v>73</v>
      </c>
      <c r="AY234" s="233" t="s">
        <v>121</v>
      </c>
    </row>
    <row r="235" spans="1:51" s="14" customFormat="1" ht="12">
      <c r="A235" s="14"/>
      <c r="B235" s="234"/>
      <c r="C235" s="235"/>
      <c r="D235" s="224" t="s">
        <v>136</v>
      </c>
      <c r="E235" s="236" t="s">
        <v>19</v>
      </c>
      <c r="F235" s="237" t="s">
        <v>148</v>
      </c>
      <c r="G235" s="235"/>
      <c r="H235" s="238">
        <v>1</v>
      </c>
      <c r="I235" s="239"/>
      <c r="J235" s="235"/>
      <c r="K235" s="235"/>
      <c r="L235" s="240"/>
      <c r="M235" s="241"/>
      <c r="N235" s="242"/>
      <c r="O235" s="242"/>
      <c r="P235" s="242"/>
      <c r="Q235" s="242"/>
      <c r="R235" s="242"/>
      <c r="S235" s="242"/>
      <c r="T235" s="24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4" t="s">
        <v>136</v>
      </c>
      <c r="AU235" s="244" t="s">
        <v>83</v>
      </c>
      <c r="AV235" s="14" t="s">
        <v>128</v>
      </c>
      <c r="AW235" s="14" t="s">
        <v>35</v>
      </c>
      <c r="AX235" s="14" t="s">
        <v>81</v>
      </c>
      <c r="AY235" s="244" t="s">
        <v>121</v>
      </c>
    </row>
    <row r="236" spans="1:65" s="2" customFormat="1" ht="55.5" customHeight="1">
      <c r="A236" s="38"/>
      <c r="B236" s="39"/>
      <c r="C236" s="204" t="s">
        <v>389</v>
      </c>
      <c r="D236" s="204" t="s">
        <v>123</v>
      </c>
      <c r="E236" s="205" t="s">
        <v>390</v>
      </c>
      <c r="F236" s="206" t="s">
        <v>391</v>
      </c>
      <c r="G236" s="207" t="s">
        <v>320</v>
      </c>
      <c r="H236" s="208">
        <v>1</v>
      </c>
      <c r="I236" s="209"/>
      <c r="J236" s="210">
        <f>ROUND(I236*H236,2)</f>
        <v>0</v>
      </c>
      <c r="K236" s="206" t="s">
        <v>127</v>
      </c>
      <c r="L236" s="44"/>
      <c r="M236" s="211" t="s">
        <v>19</v>
      </c>
      <c r="N236" s="212" t="s">
        <v>44</v>
      </c>
      <c r="O236" s="84"/>
      <c r="P236" s="213">
        <f>O236*H236</f>
        <v>0</v>
      </c>
      <c r="Q236" s="213">
        <v>0</v>
      </c>
      <c r="R236" s="213">
        <f>Q236*H236</f>
        <v>0</v>
      </c>
      <c r="S236" s="213">
        <v>0.004</v>
      </c>
      <c r="T236" s="214">
        <f>S236*H236</f>
        <v>0.004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15" t="s">
        <v>128</v>
      </c>
      <c r="AT236" s="215" t="s">
        <v>123</v>
      </c>
      <c r="AU236" s="215" t="s">
        <v>83</v>
      </c>
      <c r="AY236" s="17" t="s">
        <v>121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7" t="s">
        <v>81</v>
      </c>
      <c r="BK236" s="216">
        <f>ROUND(I236*H236,2)</f>
        <v>0</v>
      </c>
      <c r="BL236" s="17" t="s">
        <v>128</v>
      </c>
      <c r="BM236" s="215" t="s">
        <v>392</v>
      </c>
    </row>
    <row r="237" spans="1:47" s="2" customFormat="1" ht="12">
      <c r="A237" s="38"/>
      <c r="B237" s="39"/>
      <c r="C237" s="40"/>
      <c r="D237" s="217" t="s">
        <v>130</v>
      </c>
      <c r="E237" s="40"/>
      <c r="F237" s="218" t="s">
        <v>393</v>
      </c>
      <c r="G237" s="40"/>
      <c r="H237" s="40"/>
      <c r="I237" s="219"/>
      <c r="J237" s="40"/>
      <c r="K237" s="40"/>
      <c r="L237" s="44"/>
      <c r="M237" s="220"/>
      <c r="N237" s="221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130</v>
      </c>
      <c r="AU237" s="17" t="s">
        <v>83</v>
      </c>
    </row>
    <row r="238" spans="1:51" s="13" customFormat="1" ht="12">
      <c r="A238" s="13"/>
      <c r="B238" s="222"/>
      <c r="C238" s="223"/>
      <c r="D238" s="224" t="s">
        <v>136</v>
      </c>
      <c r="E238" s="225" t="s">
        <v>19</v>
      </c>
      <c r="F238" s="226" t="s">
        <v>394</v>
      </c>
      <c r="G238" s="223"/>
      <c r="H238" s="227">
        <v>1</v>
      </c>
      <c r="I238" s="228"/>
      <c r="J238" s="223"/>
      <c r="K238" s="223"/>
      <c r="L238" s="229"/>
      <c r="M238" s="230"/>
      <c r="N238" s="231"/>
      <c r="O238" s="231"/>
      <c r="P238" s="231"/>
      <c r="Q238" s="231"/>
      <c r="R238" s="231"/>
      <c r="S238" s="231"/>
      <c r="T238" s="23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3" t="s">
        <v>136</v>
      </c>
      <c r="AU238" s="233" t="s">
        <v>83</v>
      </c>
      <c r="AV238" s="13" t="s">
        <v>83</v>
      </c>
      <c r="AW238" s="13" t="s">
        <v>35</v>
      </c>
      <c r="AX238" s="13" t="s">
        <v>73</v>
      </c>
      <c r="AY238" s="233" t="s">
        <v>121</v>
      </c>
    </row>
    <row r="239" spans="1:51" s="14" customFormat="1" ht="12">
      <c r="A239" s="14"/>
      <c r="B239" s="234"/>
      <c r="C239" s="235"/>
      <c r="D239" s="224" t="s">
        <v>136</v>
      </c>
      <c r="E239" s="236" t="s">
        <v>19</v>
      </c>
      <c r="F239" s="237" t="s">
        <v>148</v>
      </c>
      <c r="G239" s="235"/>
      <c r="H239" s="238">
        <v>1</v>
      </c>
      <c r="I239" s="239"/>
      <c r="J239" s="235"/>
      <c r="K239" s="235"/>
      <c r="L239" s="240"/>
      <c r="M239" s="241"/>
      <c r="N239" s="242"/>
      <c r="O239" s="242"/>
      <c r="P239" s="242"/>
      <c r="Q239" s="242"/>
      <c r="R239" s="242"/>
      <c r="S239" s="242"/>
      <c r="T239" s="24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4" t="s">
        <v>136</v>
      </c>
      <c r="AU239" s="244" t="s">
        <v>83</v>
      </c>
      <c r="AV239" s="14" t="s">
        <v>128</v>
      </c>
      <c r="AW239" s="14" t="s">
        <v>35</v>
      </c>
      <c r="AX239" s="14" t="s">
        <v>81</v>
      </c>
      <c r="AY239" s="244" t="s">
        <v>121</v>
      </c>
    </row>
    <row r="240" spans="1:63" s="12" customFormat="1" ht="22.8" customHeight="1">
      <c r="A240" s="12"/>
      <c r="B240" s="188"/>
      <c r="C240" s="189"/>
      <c r="D240" s="190" t="s">
        <v>72</v>
      </c>
      <c r="E240" s="202" t="s">
        <v>395</v>
      </c>
      <c r="F240" s="202" t="s">
        <v>396</v>
      </c>
      <c r="G240" s="189"/>
      <c r="H240" s="189"/>
      <c r="I240" s="192"/>
      <c r="J240" s="203">
        <f>BK240</f>
        <v>0</v>
      </c>
      <c r="K240" s="189"/>
      <c r="L240" s="194"/>
      <c r="M240" s="195"/>
      <c r="N240" s="196"/>
      <c r="O240" s="196"/>
      <c r="P240" s="197">
        <f>SUM(P241:P259)</f>
        <v>0</v>
      </c>
      <c r="Q240" s="196"/>
      <c r="R240" s="197">
        <f>SUM(R241:R259)</f>
        <v>0</v>
      </c>
      <c r="S240" s="196"/>
      <c r="T240" s="198">
        <f>SUM(T241:T259)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199" t="s">
        <v>81</v>
      </c>
      <c r="AT240" s="200" t="s">
        <v>72</v>
      </c>
      <c r="AU240" s="200" t="s">
        <v>81</v>
      </c>
      <c r="AY240" s="199" t="s">
        <v>121</v>
      </c>
      <c r="BK240" s="201">
        <f>SUM(BK241:BK259)</f>
        <v>0</v>
      </c>
    </row>
    <row r="241" spans="1:65" s="2" customFormat="1" ht="37.8" customHeight="1">
      <c r="A241" s="38"/>
      <c r="B241" s="39"/>
      <c r="C241" s="204" t="s">
        <v>397</v>
      </c>
      <c r="D241" s="204" t="s">
        <v>123</v>
      </c>
      <c r="E241" s="205" t="s">
        <v>398</v>
      </c>
      <c r="F241" s="206" t="s">
        <v>399</v>
      </c>
      <c r="G241" s="207" t="s">
        <v>231</v>
      </c>
      <c r="H241" s="208">
        <v>9.018</v>
      </c>
      <c r="I241" s="209"/>
      <c r="J241" s="210">
        <f>ROUND(I241*H241,2)</f>
        <v>0</v>
      </c>
      <c r="K241" s="206" t="s">
        <v>127</v>
      </c>
      <c r="L241" s="44"/>
      <c r="M241" s="211" t="s">
        <v>19</v>
      </c>
      <c r="N241" s="212" t="s">
        <v>44</v>
      </c>
      <c r="O241" s="84"/>
      <c r="P241" s="213">
        <f>O241*H241</f>
        <v>0</v>
      </c>
      <c r="Q241" s="213">
        <v>0</v>
      </c>
      <c r="R241" s="213">
        <f>Q241*H241</f>
        <v>0</v>
      </c>
      <c r="S241" s="213">
        <v>0</v>
      </c>
      <c r="T241" s="214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15" t="s">
        <v>128</v>
      </c>
      <c r="AT241" s="215" t="s">
        <v>123</v>
      </c>
      <c r="AU241" s="215" t="s">
        <v>83</v>
      </c>
      <c r="AY241" s="17" t="s">
        <v>121</v>
      </c>
      <c r="BE241" s="216">
        <f>IF(N241="základní",J241,0)</f>
        <v>0</v>
      </c>
      <c r="BF241" s="216">
        <f>IF(N241="snížená",J241,0)</f>
        <v>0</v>
      </c>
      <c r="BG241" s="216">
        <f>IF(N241="zákl. přenesená",J241,0)</f>
        <v>0</v>
      </c>
      <c r="BH241" s="216">
        <f>IF(N241="sníž. přenesená",J241,0)</f>
        <v>0</v>
      </c>
      <c r="BI241" s="216">
        <f>IF(N241="nulová",J241,0)</f>
        <v>0</v>
      </c>
      <c r="BJ241" s="17" t="s">
        <v>81</v>
      </c>
      <c r="BK241" s="216">
        <f>ROUND(I241*H241,2)</f>
        <v>0</v>
      </c>
      <c r="BL241" s="17" t="s">
        <v>128</v>
      </c>
      <c r="BM241" s="215" t="s">
        <v>400</v>
      </c>
    </row>
    <row r="242" spans="1:47" s="2" customFormat="1" ht="12">
      <c r="A242" s="38"/>
      <c r="B242" s="39"/>
      <c r="C242" s="40"/>
      <c r="D242" s="217" t="s">
        <v>130</v>
      </c>
      <c r="E242" s="40"/>
      <c r="F242" s="218" t="s">
        <v>401</v>
      </c>
      <c r="G242" s="40"/>
      <c r="H242" s="40"/>
      <c r="I242" s="219"/>
      <c r="J242" s="40"/>
      <c r="K242" s="40"/>
      <c r="L242" s="44"/>
      <c r="M242" s="220"/>
      <c r="N242" s="221"/>
      <c r="O242" s="84"/>
      <c r="P242" s="84"/>
      <c r="Q242" s="84"/>
      <c r="R242" s="84"/>
      <c r="S242" s="84"/>
      <c r="T242" s="85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130</v>
      </c>
      <c r="AU242" s="17" t="s">
        <v>83</v>
      </c>
    </row>
    <row r="243" spans="1:51" s="13" customFormat="1" ht="12">
      <c r="A243" s="13"/>
      <c r="B243" s="222"/>
      <c r="C243" s="223"/>
      <c r="D243" s="224" t="s">
        <v>136</v>
      </c>
      <c r="E243" s="225" t="s">
        <v>19</v>
      </c>
      <c r="F243" s="226" t="s">
        <v>402</v>
      </c>
      <c r="G243" s="223"/>
      <c r="H243" s="227">
        <v>9.018</v>
      </c>
      <c r="I243" s="228"/>
      <c r="J243" s="223"/>
      <c r="K243" s="223"/>
      <c r="L243" s="229"/>
      <c r="M243" s="230"/>
      <c r="N243" s="231"/>
      <c r="O243" s="231"/>
      <c r="P243" s="231"/>
      <c r="Q243" s="231"/>
      <c r="R243" s="231"/>
      <c r="S243" s="231"/>
      <c r="T243" s="23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3" t="s">
        <v>136</v>
      </c>
      <c r="AU243" s="233" t="s">
        <v>83</v>
      </c>
      <c r="AV243" s="13" t="s">
        <v>83</v>
      </c>
      <c r="AW243" s="13" t="s">
        <v>35</v>
      </c>
      <c r="AX243" s="13" t="s">
        <v>73</v>
      </c>
      <c r="AY243" s="233" t="s">
        <v>121</v>
      </c>
    </row>
    <row r="244" spans="1:51" s="14" customFormat="1" ht="12">
      <c r="A244" s="14"/>
      <c r="B244" s="234"/>
      <c r="C244" s="235"/>
      <c r="D244" s="224" t="s">
        <v>136</v>
      </c>
      <c r="E244" s="236" t="s">
        <v>19</v>
      </c>
      <c r="F244" s="237" t="s">
        <v>148</v>
      </c>
      <c r="G244" s="235"/>
      <c r="H244" s="238">
        <v>9.018</v>
      </c>
      <c r="I244" s="239"/>
      <c r="J244" s="235"/>
      <c r="K244" s="235"/>
      <c r="L244" s="240"/>
      <c r="M244" s="241"/>
      <c r="N244" s="242"/>
      <c r="O244" s="242"/>
      <c r="P244" s="242"/>
      <c r="Q244" s="242"/>
      <c r="R244" s="242"/>
      <c r="S244" s="242"/>
      <c r="T244" s="24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4" t="s">
        <v>136</v>
      </c>
      <c r="AU244" s="244" t="s">
        <v>83</v>
      </c>
      <c r="AV244" s="14" t="s">
        <v>128</v>
      </c>
      <c r="AW244" s="14" t="s">
        <v>35</v>
      </c>
      <c r="AX244" s="14" t="s">
        <v>81</v>
      </c>
      <c r="AY244" s="244" t="s">
        <v>121</v>
      </c>
    </row>
    <row r="245" spans="1:65" s="2" customFormat="1" ht="37.8" customHeight="1">
      <c r="A245" s="38"/>
      <c r="B245" s="39"/>
      <c r="C245" s="204" t="s">
        <v>403</v>
      </c>
      <c r="D245" s="204" t="s">
        <v>123</v>
      </c>
      <c r="E245" s="205" t="s">
        <v>404</v>
      </c>
      <c r="F245" s="206" t="s">
        <v>405</v>
      </c>
      <c r="G245" s="207" t="s">
        <v>231</v>
      </c>
      <c r="H245" s="208">
        <v>171.342</v>
      </c>
      <c r="I245" s="209"/>
      <c r="J245" s="210">
        <f>ROUND(I245*H245,2)</f>
        <v>0</v>
      </c>
      <c r="K245" s="206" t="s">
        <v>127</v>
      </c>
      <c r="L245" s="44"/>
      <c r="M245" s="211" t="s">
        <v>19</v>
      </c>
      <c r="N245" s="212" t="s">
        <v>44</v>
      </c>
      <c r="O245" s="84"/>
      <c r="P245" s="213">
        <f>O245*H245</f>
        <v>0</v>
      </c>
      <c r="Q245" s="213">
        <v>0</v>
      </c>
      <c r="R245" s="213">
        <f>Q245*H245</f>
        <v>0</v>
      </c>
      <c r="S245" s="213">
        <v>0</v>
      </c>
      <c r="T245" s="214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15" t="s">
        <v>128</v>
      </c>
      <c r="AT245" s="215" t="s">
        <v>123</v>
      </c>
      <c r="AU245" s="215" t="s">
        <v>83</v>
      </c>
      <c r="AY245" s="17" t="s">
        <v>121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7" t="s">
        <v>81</v>
      </c>
      <c r="BK245" s="216">
        <f>ROUND(I245*H245,2)</f>
        <v>0</v>
      </c>
      <c r="BL245" s="17" t="s">
        <v>128</v>
      </c>
      <c r="BM245" s="215" t="s">
        <v>406</v>
      </c>
    </row>
    <row r="246" spans="1:47" s="2" customFormat="1" ht="12">
      <c r="A246" s="38"/>
      <c r="B246" s="39"/>
      <c r="C246" s="40"/>
      <c r="D246" s="217" t="s">
        <v>130</v>
      </c>
      <c r="E246" s="40"/>
      <c r="F246" s="218" t="s">
        <v>407</v>
      </c>
      <c r="G246" s="40"/>
      <c r="H246" s="40"/>
      <c r="I246" s="219"/>
      <c r="J246" s="40"/>
      <c r="K246" s="40"/>
      <c r="L246" s="44"/>
      <c r="M246" s="220"/>
      <c r="N246" s="221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130</v>
      </c>
      <c r="AU246" s="17" t="s">
        <v>83</v>
      </c>
    </row>
    <row r="247" spans="1:51" s="13" customFormat="1" ht="12">
      <c r="A247" s="13"/>
      <c r="B247" s="222"/>
      <c r="C247" s="223"/>
      <c r="D247" s="224" t="s">
        <v>136</v>
      </c>
      <c r="E247" s="225" t="s">
        <v>19</v>
      </c>
      <c r="F247" s="226" t="s">
        <v>408</v>
      </c>
      <c r="G247" s="223"/>
      <c r="H247" s="227">
        <v>171.342</v>
      </c>
      <c r="I247" s="228"/>
      <c r="J247" s="223"/>
      <c r="K247" s="223"/>
      <c r="L247" s="229"/>
      <c r="M247" s="230"/>
      <c r="N247" s="231"/>
      <c r="O247" s="231"/>
      <c r="P247" s="231"/>
      <c r="Q247" s="231"/>
      <c r="R247" s="231"/>
      <c r="S247" s="231"/>
      <c r="T247" s="23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3" t="s">
        <v>136</v>
      </c>
      <c r="AU247" s="233" t="s">
        <v>83</v>
      </c>
      <c r="AV247" s="13" t="s">
        <v>83</v>
      </c>
      <c r="AW247" s="13" t="s">
        <v>35</v>
      </c>
      <c r="AX247" s="13" t="s">
        <v>73</v>
      </c>
      <c r="AY247" s="233" t="s">
        <v>121</v>
      </c>
    </row>
    <row r="248" spans="1:51" s="14" customFormat="1" ht="12">
      <c r="A248" s="14"/>
      <c r="B248" s="234"/>
      <c r="C248" s="235"/>
      <c r="D248" s="224" t="s">
        <v>136</v>
      </c>
      <c r="E248" s="236" t="s">
        <v>19</v>
      </c>
      <c r="F248" s="237" t="s">
        <v>148</v>
      </c>
      <c r="G248" s="235"/>
      <c r="H248" s="238">
        <v>171.342</v>
      </c>
      <c r="I248" s="239"/>
      <c r="J248" s="235"/>
      <c r="K248" s="235"/>
      <c r="L248" s="240"/>
      <c r="M248" s="241"/>
      <c r="N248" s="242"/>
      <c r="O248" s="242"/>
      <c r="P248" s="242"/>
      <c r="Q248" s="242"/>
      <c r="R248" s="242"/>
      <c r="S248" s="242"/>
      <c r="T248" s="24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4" t="s">
        <v>136</v>
      </c>
      <c r="AU248" s="244" t="s">
        <v>83</v>
      </c>
      <c r="AV248" s="14" t="s">
        <v>128</v>
      </c>
      <c r="AW248" s="14" t="s">
        <v>35</v>
      </c>
      <c r="AX248" s="14" t="s">
        <v>81</v>
      </c>
      <c r="AY248" s="244" t="s">
        <v>121</v>
      </c>
    </row>
    <row r="249" spans="1:65" s="2" customFormat="1" ht="37.8" customHeight="1">
      <c r="A249" s="38"/>
      <c r="B249" s="39"/>
      <c r="C249" s="204" t="s">
        <v>409</v>
      </c>
      <c r="D249" s="204" t="s">
        <v>123</v>
      </c>
      <c r="E249" s="205" t="s">
        <v>410</v>
      </c>
      <c r="F249" s="206" t="s">
        <v>411</v>
      </c>
      <c r="G249" s="207" t="s">
        <v>231</v>
      </c>
      <c r="H249" s="208">
        <v>56.906</v>
      </c>
      <c r="I249" s="209"/>
      <c r="J249" s="210">
        <f>ROUND(I249*H249,2)</f>
        <v>0</v>
      </c>
      <c r="K249" s="206" t="s">
        <v>127</v>
      </c>
      <c r="L249" s="44"/>
      <c r="M249" s="211" t="s">
        <v>19</v>
      </c>
      <c r="N249" s="212" t="s">
        <v>44</v>
      </c>
      <c r="O249" s="84"/>
      <c r="P249" s="213">
        <f>O249*H249</f>
        <v>0</v>
      </c>
      <c r="Q249" s="213">
        <v>0</v>
      </c>
      <c r="R249" s="213">
        <f>Q249*H249</f>
        <v>0</v>
      </c>
      <c r="S249" s="213">
        <v>0</v>
      </c>
      <c r="T249" s="214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15" t="s">
        <v>128</v>
      </c>
      <c r="AT249" s="215" t="s">
        <v>123</v>
      </c>
      <c r="AU249" s="215" t="s">
        <v>83</v>
      </c>
      <c r="AY249" s="17" t="s">
        <v>121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7" t="s">
        <v>81</v>
      </c>
      <c r="BK249" s="216">
        <f>ROUND(I249*H249,2)</f>
        <v>0</v>
      </c>
      <c r="BL249" s="17" t="s">
        <v>128</v>
      </c>
      <c r="BM249" s="215" t="s">
        <v>412</v>
      </c>
    </row>
    <row r="250" spans="1:47" s="2" customFormat="1" ht="12">
      <c r="A250" s="38"/>
      <c r="B250" s="39"/>
      <c r="C250" s="40"/>
      <c r="D250" s="217" t="s">
        <v>130</v>
      </c>
      <c r="E250" s="40"/>
      <c r="F250" s="218" t="s">
        <v>413</v>
      </c>
      <c r="G250" s="40"/>
      <c r="H250" s="40"/>
      <c r="I250" s="219"/>
      <c r="J250" s="40"/>
      <c r="K250" s="40"/>
      <c r="L250" s="44"/>
      <c r="M250" s="220"/>
      <c r="N250" s="221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130</v>
      </c>
      <c r="AU250" s="17" t="s">
        <v>83</v>
      </c>
    </row>
    <row r="251" spans="1:51" s="13" customFormat="1" ht="12">
      <c r="A251" s="13"/>
      <c r="B251" s="222"/>
      <c r="C251" s="223"/>
      <c r="D251" s="224" t="s">
        <v>136</v>
      </c>
      <c r="E251" s="225" t="s">
        <v>19</v>
      </c>
      <c r="F251" s="226" t="s">
        <v>414</v>
      </c>
      <c r="G251" s="223"/>
      <c r="H251" s="227">
        <v>56.906</v>
      </c>
      <c r="I251" s="228"/>
      <c r="J251" s="223"/>
      <c r="K251" s="223"/>
      <c r="L251" s="229"/>
      <c r="M251" s="230"/>
      <c r="N251" s="231"/>
      <c r="O251" s="231"/>
      <c r="P251" s="231"/>
      <c r="Q251" s="231"/>
      <c r="R251" s="231"/>
      <c r="S251" s="231"/>
      <c r="T251" s="23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3" t="s">
        <v>136</v>
      </c>
      <c r="AU251" s="233" t="s">
        <v>83</v>
      </c>
      <c r="AV251" s="13" t="s">
        <v>83</v>
      </c>
      <c r="AW251" s="13" t="s">
        <v>35</v>
      </c>
      <c r="AX251" s="13" t="s">
        <v>73</v>
      </c>
      <c r="AY251" s="233" t="s">
        <v>121</v>
      </c>
    </row>
    <row r="252" spans="1:51" s="14" customFormat="1" ht="12">
      <c r="A252" s="14"/>
      <c r="B252" s="234"/>
      <c r="C252" s="235"/>
      <c r="D252" s="224" t="s">
        <v>136</v>
      </c>
      <c r="E252" s="236" t="s">
        <v>19</v>
      </c>
      <c r="F252" s="237" t="s">
        <v>148</v>
      </c>
      <c r="G252" s="235"/>
      <c r="H252" s="238">
        <v>56.906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4" t="s">
        <v>136</v>
      </c>
      <c r="AU252" s="244" t="s">
        <v>83</v>
      </c>
      <c r="AV252" s="14" t="s">
        <v>128</v>
      </c>
      <c r="AW252" s="14" t="s">
        <v>35</v>
      </c>
      <c r="AX252" s="14" t="s">
        <v>81</v>
      </c>
      <c r="AY252" s="244" t="s">
        <v>121</v>
      </c>
    </row>
    <row r="253" spans="1:65" s="2" customFormat="1" ht="37.8" customHeight="1">
      <c r="A253" s="38"/>
      <c r="B253" s="39"/>
      <c r="C253" s="204" t="s">
        <v>415</v>
      </c>
      <c r="D253" s="204" t="s">
        <v>123</v>
      </c>
      <c r="E253" s="205" t="s">
        <v>416</v>
      </c>
      <c r="F253" s="206" t="s">
        <v>405</v>
      </c>
      <c r="G253" s="207" t="s">
        <v>231</v>
      </c>
      <c r="H253" s="208">
        <v>1138.461</v>
      </c>
      <c r="I253" s="209"/>
      <c r="J253" s="210">
        <f>ROUND(I253*H253,2)</f>
        <v>0</v>
      </c>
      <c r="K253" s="206" t="s">
        <v>127</v>
      </c>
      <c r="L253" s="44"/>
      <c r="M253" s="211" t="s">
        <v>19</v>
      </c>
      <c r="N253" s="212" t="s">
        <v>44</v>
      </c>
      <c r="O253" s="84"/>
      <c r="P253" s="213">
        <f>O253*H253</f>
        <v>0</v>
      </c>
      <c r="Q253" s="213">
        <v>0</v>
      </c>
      <c r="R253" s="213">
        <f>Q253*H253</f>
        <v>0</v>
      </c>
      <c r="S253" s="213">
        <v>0</v>
      </c>
      <c r="T253" s="214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15" t="s">
        <v>128</v>
      </c>
      <c r="AT253" s="215" t="s">
        <v>123</v>
      </c>
      <c r="AU253" s="215" t="s">
        <v>83</v>
      </c>
      <c r="AY253" s="17" t="s">
        <v>121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7" t="s">
        <v>81</v>
      </c>
      <c r="BK253" s="216">
        <f>ROUND(I253*H253,2)</f>
        <v>0</v>
      </c>
      <c r="BL253" s="17" t="s">
        <v>128</v>
      </c>
      <c r="BM253" s="215" t="s">
        <v>417</v>
      </c>
    </row>
    <row r="254" spans="1:47" s="2" customFormat="1" ht="12">
      <c r="A254" s="38"/>
      <c r="B254" s="39"/>
      <c r="C254" s="40"/>
      <c r="D254" s="217" t="s">
        <v>130</v>
      </c>
      <c r="E254" s="40"/>
      <c r="F254" s="218" t="s">
        <v>418</v>
      </c>
      <c r="G254" s="40"/>
      <c r="H254" s="40"/>
      <c r="I254" s="219"/>
      <c r="J254" s="40"/>
      <c r="K254" s="40"/>
      <c r="L254" s="44"/>
      <c r="M254" s="220"/>
      <c r="N254" s="221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130</v>
      </c>
      <c r="AU254" s="17" t="s">
        <v>83</v>
      </c>
    </row>
    <row r="255" spans="1:51" s="13" customFormat="1" ht="12">
      <c r="A255" s="13"/>
      <c r="B255" s="222"/>
      <c r="C255" s="223"/>
      <c r="D255" s="224" t="s">
        <v>136</v>
      </c>
      <c r="E255" s="225" t="s">
        <v>19</v>
      </c>
      <c r="F255" s="226" t="s">
        <v>419</v>
      </c>
      <c r="G255" s="223"/>
      <c r="H255" s="227">
        <v>1138.461</v>
      </c>
      <c r="I255" s="228"/>
      <c r="J255" s="223"/>
      <c r="K255" s="223"/>
      <c r="L255" s="229"/>
      <c r="M255" s="230"/>
      <c r="N255" s="231"/>
      <c r="O255" s="231"/>
      <c r="P255" s="231"/>
      <c r="Q255" s="231"/>
      <c r="R255" s="231"/>
      <c r="S255" s="231"/>
      <c r="T255" s="23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3" t="s">
        <v>136</v>
      </c>
      <c r="AU255" s="233" t="s">
        <v>83</v>
      </c>
      <c r="AV255" s="13" t="s">
        <v>83</v>
      </c>
      <c r="AW255" s="13" t="s">
        <v>35</v>
      </c>
      <c r="AX255" s="13" t="s">
        <v>81</v>
      </c>
      <c r="AY255" s="233" t="s">
        <v>121</v>
      </c>
    </row>
    <row r="256" spans="1:65" s="2" customFormat="1" ht="44.25" customHeight="1">
      <c r="A256" s="38"/>
      <c r="B256" s="39"/>
      <c r="C256" s="204" t="s">
        <v>420</v>
      </c>
      <c r="D256" s="204" t="s">
        <v>123</v>
      </c>
      <c r="E256" s="205" t="s">
        <v>421</v>
      </c>
      <c r="F256" s="206" t="s">
        <v>422</v>
      </c>
      <c r="G256" s="207" t="s">
        <v>231</v>
      </c>
      <c r="H256" s="208">
        <v>56.906</v>
      </c>
      <c r="I256" s="209"/>
      <c r="J256" s="210">
        <f>ROUND(I256*H256,2)</f>
        <v>0</v>
      </c>
      <c r="K256" s="206" t="s">
        <v>127</v>
      </c>
      <c r="L256" s="44"/>
      <c r="M256" s="211" t="s">
        <v>19</v>
      </c>
      <c r="N256" s="212" t="s">
        <v>44</v>
      </c>
      <c r="O256" s="84"/>
      <c r="P256" s="213">
        <f>O256*H256</f>
        <v>0</v>
      </c>
      <c r="Q256" s="213">
        <v>0</v>
      </c>
      <c r="R256" s="213">
        <f>Q256*H256</f>
        <v>0</v>
      </c>
      <c r="S256" s="213">
        <v>0</v>
      </c>
      <c r="T256" s="214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15" t="s">
        <v>128</v>
      </c>
      <c r="AT256" s="215" t="s">
        <v>123</v>
      </c>
      <c r="AU256" s="215" t="s">
        <v>83</v>
      </c>
      <c r="AY256" s="17" t="s">
        <v>121</v>
      </c>
      <c r="BE256" s="216">
        <f>IF(N256="základní",J256,0)</f>
        <v>0</v>
      </c>
      <c r="BF256" s="216">
        <f>IF(N256="snížená",J256,0)</f>
        <v>0</v>
      </c>
      <c r="BG256" s="216">
        <f>IF(N256="zákl. přenesená",J256,0)</f>
        <v>0</v>
      </c>
      <c r="BH256" s="216">
        <f>IF(N256="sníž. přenesená",J256,0)</f>
        <v>0</v>
      </c>
      <c r="BI256" s="216">
        <f>IF(N256="nulová",J256,0)</f>
        <v>0</v>
      </c>
      <c r="BJ256" s="17" t="s">
        <v>81</v>
      </c>
      <c r="BK256" s="216">
        <f>ROUND(I256*H256,2)</f>
        <v>0</v>
      </c>
      <c r="BL256" s="17" t="s">
        <v>128</v>
      </c>
      <c r="BM256" s="215" t="s">
        <v>423</v>
      </c>
    </row>
    <row r="257" spans="1:47" s="2" customFormat="1" ht="12">
      <c r="A257" s="38"/>
      <c r="B257" s="39"/>
      <c r="C257" s="40"/>
      <c r="D257" s="217" t="s">
        <v>130</v>
      </c>
      <c r="E257" s="40"/>
      <c r="F257" s="218" t="s">
        <v>424</v>
      </c>
      <c r="G257" s="40"/>
      <c r="H257" s="40"/>
      <c r="I257" s="219"/>
      <c r="J257" s="40"/>
      <c r="K257" s="40"/>
      <c r="L257" s="44"/>
      <c r="M257" s="220"/>
      <c r="N257" s="221"/>
      <c r="O257" s="84"/>
      <c r="P257" s="84"/>
      <c r="Q257" s="84"/>
      <c r="R257" s="84"/>
      <c r="S257" s="84"/>
      <c r="T257" s="85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130</v>
      </c>
      <c r="AU257" s="17" t="s">
        <v>83</v>
      </c>
    </row>
    <row r="258" spans="1:65" s="2" customFormat="1" ht="44.25" customHeight="1">
      <c r="A258" s="38"/>
      <c r="B258" s="39"/>
      <c r="C258" s="204" t="s">
        <v>425</v>
      </c>
      <c r="D258" s="204" t="s">
        <v>123</v>
      </c>
      <c r="E258" s="205" t="s">
        <v>426</v>
      </c>
      <c r="F258" s="206" t="s">
        <v>427</v>
      </c>
      <c r="G258" s="207" t="s">
        <v>231</v>
      </c>
      <c r="H258" s="208">
        <v>9.018</v>
      </c>
      <c r="I258" s="209"/>
      <c r="J258" s="210">
        <f>ROUND(I258*H258,2)</f>
        <v>0</v>
      </c>
      <c r="K258" s="206" t="s">
        <v>127</v>
      </c>
      <c r="L258" s="44"/>
      <c r="M258" s="211" t="s">
        <v>19</v>
      </c>
      <c r="N258" s="212" t="s">
        <v>44</v>
      </c>
      <c r="O258" s="84"/>
      <c r="P258" s="213">
        <f>O258*H258</f>
        <v>0</v>
      </c>
      <c r="Q258" s="213">
        <v>0</v>
      </c>
      <c r="R258" s="213">
        <f>Q258*H258</f>
        <v>0</v>
      </c>
      <c r="S258" s="213">
        <v>0</v>
      </c>
      <c r="T258" s="214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15" t="s">
        <v>128</v>
      </c>
      <c r="AT258" s="215" t="s">
        <v>123</v>
      </c>
      <c r="AU258" s="215" t="s">
        <v>83</v>
      </c>
      <c r="AY258" s="17" t="s">
        <v>121</v>
      </c>
      <c r="BE258" s="216">
        <f>IF(N258="základní",J258,0)</f>
        <v>0</v>
      </c>
      <c r="BF258" s="216">
        <f>IF(N258="snížená",J258,0)</f>
        <v>0</v>
      </c>
      <c r="BG258" s="216">
        <f>IF(N258="zákl. přenesená",J258,0)</f>
        <v>0</v>
      </c>
      <c r="BH258" s="216">
        <f>IF(N258="sníž. přenesená",J258,0)</f>
        <v>0</v>
      </c>
      <c r="BI258" s="216">
        <f>IF(N258="nulová",J258,0)</f>
        <v>0</v>
      </c>
      <c r="BJ258" s="17" t="s">
        <v>81</v>
      </c>
      <c r="BK258" s="216">
        <f>ROUND(I258*H258,2)</f>
        <v>0</v>
      </c>
      <c r="BL258" s="17" t="s">
        <v>128</v>
      </c>
      <c r="BM258" s="215" t="s">
        <v>428</v>
      </c>
    </row>
    <row r="259" spans="1:47" s="2" customFormat="1" ht="12">
      <c r="A259" s="38"/>
      <c r="B259" s="39"/>
      <c r="C259" s="40"/>
      <c r="D259" s="217" t="s">
        <v>130</v>
      </c>
      <c r="E259" s="40"/>
      <c r="F259" s="218" t="s">
        <v>429</v>
      </c>
      <c r="G259" s="40"/>
      <c r="H259" s="40"/>
      <c r="I259" s="219"/>
      <c r="J259" s="40"/>
      <c r="K259" s="40"/>
      <c r="L259" s="44"/>
      <c r="M259" s="220"/>
      <c r="N259" s="221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130</v>
      </c>
      <c r="AU259" s="17" t="s">
        <v>83</v>
      </c>
    </row>
    <row r="260" spans="1:63" s="12" customFormat="1" ht="22.8" customHeight="1">
      <c r="A260" s="12"/>
      <c r="B260" s="188"/>
      <c r="C260" s="189"/>
      <c r="D260" s="190" t="s">
        <v>72</v>
      </c>
      <c r="E260" s="202" t="s">
        <v>430</v>
      </c>
      <c r="F260" s="202" t="s">
        <v>431</v>
      </c>
      <c r="G260" s="189"/>
      <c r="H260" s="189"/>
      <c r="I260" s="192"/>
      <c r="J260" s="203">
        <f>BK260</f>
        <v>0</v>
      </c>
      <c r="K260" s="189"/>
      <c r="L260" s="194"/>
      <c r="M260" s="195"/>
      <c r="N260" s="196"/>
      <c r="O260" s="196"/>
      <c r="P260" s="197">
        <f>SUM(P261:P262)</f>
        <v>0</v>
      </c>
      <c r="Q260" s="196"/>
      <c r="R260" s="197">
        <f>SUM(R261:R262)</f>
        <v>0</v>
      </c>
      <c r="S260" s="196"/>
      <c r="T260" s="198">
        <f>SUM(T261:T262)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199" t="s">
        <v>81</v>
      </c>
      <c r="AT260" s="200" t="s">
        <v>72</v>
      </c>
      <c r="AU260" s="200" t="s">
        <v>81</v>
      </c>
      <c r="AY260" s="199" t="s">
        <v>121</v>
      </c>
      <c r="BK260" s="201">
        <f>SUM(BK261:BK262)</f>
        <v>0</v>
      </c>
    </row>
    <row r="261" spans="1:65" s="2" customFormat="1" ht="37.8" customHeight="1">
      <c r="A261" s="38"/>
      <c r="B261" s="39"/>
      <c r="C261" s="204" t="s">
        <v>432</v>
      </c>
      <c r="D261" s="204" t="s">
        <v>123</v>
      </c>
      <c r="E261" s="205" t="s">
        <v>433</v>
      </c>
      <c r="F261" s="206" t="s">
        <v>434</v>
      </c>
      <c r="G261" s="207" t="s">
        <v>231</v>
      </c>
      <c r="H261" s="208">
        <v>372.195</v>
      </c>
      <c r="I261" s="209"/>
      <c r="J261" s="210">
        <f>ROUND(I261*H261,2)</f>
        <v>0</v>
      </c>
      <c r="K261" s="206" t="s">
        <v>127</v>
      </c>
      <c r="L261" s="44"/>
      <c r="M261" s="211" t="s">
        <v>19</v>
      </c>
      <c r="N261" s="212" t="s">
        <v>44</v>
      </c>
      <c r="O261" s="84"/>
      <c r="P261" s="213">
        <f>O261*H261</f>
        <v>0</v>
      </c>
      <c r="Q261" s="213">
        <v>0</v>
      </c>
      <c r="R261" s="213">
        <f>Q261*H261</f>
        <v>0</v>
      </c>
      <c r="S261" s="213">
        <v>0</v>
      </c>
      <c r="T261" s="214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15" t="s">
        <v>128</v>
      </c>
      <c r="AT261" s="215" t="s">
        <v>123</v>
      </c>
      <c r="AU261" s="215" t="s">
        <v>83</v>
      </c>
      <c r="AY261" s="17" t="s">
        <v>121</v>
      </c>
      <c r="BE261" s="216">
        <f>IF(N261="základní",J261,0)</f>
        <v>0</v>
      </c>
      <c r="BF261" s="216">
        <f>IF(N261="snížená",J261,0)</f>
        <v>0</v>
      </c>
      <c r="BG261" s="216">
        <f>IF(N261="zákl. přenesená",J261,0)</f>
        <v>0</v>
      </c>
      <c r="BH261" s="216">
        <f>IF(N261="sníž. přenesená",J261,0)</f>
        <v>0</v>
      </c>
      <c r="BI261" s="216">
        <f>IF(N261="nulová",J261,0)</f>
        <v>0</v>
      </c>
      <c r="BJ261" s="17" t="s">
        <v>81</v>
      </c>
      <c r="BK261" s="216">
        <f>ROUND(I261*H261,2)</f>
        <v>0</v>
      </c>
      <c r="BL261" s="17" t="s">
        <v>128</v>
      </c>
      <c r="BM261" s="215" t="s">
        <v>435</v>
      </c>
    </row>
    <row r="262" spans="1:47" s="2" customFormat="1" ht="12">
      <c r="A262" s="38"/>
      <c r="B262" s="39"/>
      <c r="C262" s="40"/>
      <c r="D262" s="217" t="s">
        <v>130</v>
      </c>
      <c r="E262" s="40"/>
      <c r="F262" s="218" t="s">
        <v>436</v>
      </c>
      <c r="G262" s="40"/>
      <c r="H262" s="40"/>
      <c r="I262" s="219"/>
      <c r="J262" s="40"/>
      <c r="K262" s="40"/>
      <c r="L262" s="44"/>
      <c r="M262" s="255"/>
      <c r="N262" s="256"/>
      <c r="O262" s="257"/>
      <c r="P262" s="257"/>
      <c r="Q262" s="257"/>
      <c r="R262" s="257"/>
      <c r="S262" s="257"/>
      <c r="T262" s="25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130</v>
      </c>
      <c r="AU262" s="17" t="s">
        <v>83</v>
      </c>
    </row>
    <row r="263" spans="1:31" s="2" customFormat="1" ht="6.95" customHeight="1">
      <c r="A263" s="38"/>
      <c r="B263" s="59"/>
      <c r="C263" s="60"/>
      <c r="D263" s="60"/>
      <c r="E263" s="60"/>
      <c r="F263" s="60"/>
      <c r="G263" s="60"/>
      <c r="H263" s="60"/>
      <c r="I263" s="60"/>
      <c r="J263" s="60"/>
      <c r="K263" s="60"/>
      <c r="L263" s="44"/>
      <c r="M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</row>
  </sheetData>
  <sheetProtection password="CC35" sheet="1" objects="1" scenarios="1" formatColumns="0" formatRows="0" autoFilter="0"/>
  <autoFilter ref="C84:K262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3_01/111111101"/>
    <hyperlink ref="F91" r:id="rId2" display="https://podminky.urs.cz/item/CS_URS_2023_01/111251101"/>
    <hyperlink ref="F94" r:id="rId3" display="https://podminky.urs.cz/item/CS_URS_2023_01/112155315"/>
    <hyperlink ref="F96" r:id="rId4" display="https://podminky.urs.cz/item/CS_URS_2023_01/113106195"/>
    <hyperlink ref="F100" r:id="rId5" display="https://podminky.urs.cz/item/CS_URS_2023_01/113107311"/>
    <hyperlink ref="F104" r:id="rId6" display="https://podminky.urs.cz/item/CS_URS_2023_01/113107312"/>
    <hyperlink ref="F108" r:id="rId7" display="https://podminky.urs.cz/item/CS_URS_2023_01/113154112"/>
    <hyperlink ref="F112" r:id="rId8" display="https://podminky.urs.cz/item/CS_URS_2023_01/113154114"/>
    <hyperlink ref="F116" r:id="rId9" display="https://podminky.urs.cz/item/CS_URS_2023_01/113202111"/>
    <hyperlink ref="F121" r:id="rId10" display="https://podminky.urs.cz/item/CS_URS_2023_01/113311121"/>
    <hyperlink ref="F123" r:id="rId11" display="https://podminky.urs.cz/item/CS_URS_2023_01/121151113"/>
    <hyperlink ref="F125" r:id="rId12" display="https://podminky.urs.cz/item/CS_URS_2023_01/122251403"/>
    <hyperlink ref="F127" r:id="rId13" display="https://podminky.urs.cz/item/CS_URS_2023_01/162251102"/>
    <hyperlink ref="F131" r:id="rId14" display="https://podminky.urs.cz/item/CS_URS_2023_01/162751117"/>
    <hyperlink ref="F137" r:id="rId15" display="https://podminky.urs.cz/item/CS_URS_2023_01/162751119"/>
    <hyperlink ref="F143" r:id="rId16" display="https://podminky.urs.cz/item/CS_URS_2023_01/171151103"/>
    <hyperlink ref="F149" r:id="rId17" display="https://podminky.urs.cz/item/CS_URS_2023_01/171152501"/>
    <hyperlink ref="F151" r:id="rId18" display="https://podminky.urs.cz/item/CS_URS_2023_01/171201231"/>
    <hyperlink ref="F156" r:id="rId19" display="https://podminky.urs.cz/item/CS_URS_2023_01/171251201"/>
    <hyperlink ref="F162" r:id="rId20" display="https://podminky.urs.cz/item/CS_URS_2023_01/561121111"/>
    <hyperlink ref="F167" r:id="rId21" display="https://podminky.urs.cz/item/CS_URS_2023_01/561121111"/>
    <hyperlink ref="F172" r:id="rId22" display="https://podminky.urs.cz/item/CS_URS_2023_01/565135101"/>
    <hyperlink ref="F175" r:id="rId23" display="https://podminky.urs.cz/item/CS_URS_2023_01/565185101"/>
    <hyperlink ref="F178" r:id="rId24" display="https://podminky.urs.cz/item/CS_URS_2023_01/573211109"/>
    <hyperlink ref="F181" r:id="rId25" display="https://podminky.urs.cz/item/CS_URS_2023_01/596212210"/>
    <hyperlink ref="F186" r:id="rId26" display="https://podminky.urs.cz/item/CS_URS_2023_01/577134111"/>
    <hyperlink ref="F189" r:id="rId27" display="https://podminky.urs.cz/item/CS_URS_2023_01/596412212"/>
    <hyperlink ref="F197" r:id="rId28" display="https://podminky.urs.cz/item/CS_URS_2023_01/914111112"/>
    <hyperlink ref="F205" r:id="rId29" display="https://podminky.urs.cz/item/CS_URS_2023_01/915121111"/>
    <hyperlink ref="F209" r:id="rId30" display="https://podminky.urs.cz/item/CS_URS_2023_01/915131111"/>
    <hyperlink ref="F214" r:id="rId31" display="https://podminky.urs.cz/item/CS_URS_2023_01/916131112"/>
    <hyperlink ref="F218" r:id="rId32" display="https://podminky.urs.cz/item/CS_URS_2023_01/916231113"/>
    <hyperlink ref="F222" r:id="rId33" display="https://podminky.urs.cz/item/CS_URS_2023_01/919112213"/>
    <hyperlink ref="F224" r:id="rId34" display="https://podminky.urs.cz/item/CS_URS_2023_01/919121213"/>
    <hyperlink ref="F229" r:id="rId35" display="https://podminky.urs.cz/item/CS_URS_2023_01/919735113"/>
    <hyperlink ref="F233" r:id="rId36" display="https://podminky.urs.cz/item/CS_URS_2023_01/966006132"/>
    <hyperlink ref="F237" r:id="rId37" display="https://podminky.urs.cz/item/CS_URS_2023_01/966006211"/>
    <hyperlink ref="F242" r:id="rId38" display="https://podminky.urs.cz/item/CS_URS_2023_01/997221551"/>
    <hyperlink ref="F246" r:id="rId39" display="https://podminky.urs.cz/item/CS_URS_2023_01/997221559"/>
    <hyperlink ref="F250" r:id="rId40" display="https://podminky.urs.cz/item/CS_URS_2023_01/997221561"/>
    <hyperlink ref="F254" r:id="rId41" display="https://podminky.urs.cz/item/CS_URS_2023_01/997221569"/>
    <hyperlink ref="F257" r:id="rId42" display="https://podminky.urs.cz/item/CS_URS_2023_01/997221861"/>
    <hyperlink ref="F259" r:id="rId43" display="https://podminky.urs.cz/item/CS_URS_2023_01/997221875"/>
    <hyperlink ref="F262" r:id="rId44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83</v>
      </c>
    </row>
    <row r="4" spans="2:46" s="1" customFormat="1" ht="24.95" customHeight="1">
      <c r="B4" s="20"/>
      <c r="D4" s="130" t="s">
        <v>93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Bílina parkoviště ulice Litoměřická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94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437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17. 5. 2023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">
        <v>33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34</v>
      </c>
      <c r="F21" s="38"/>
      <c r="G21" s="38"/>
      <c r="H21" s="38"/>
      <c r="I21" s="132" t="s">
        <v>29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">
        <v>33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34</v>
      </c>
      <c r="F24" s="38"/>
      <c r="G24" s="38"/>
      <c r="H24" s="38"/>
      <c r="I24" s="132" t="s">
        <v>29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37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39</v>
      </c>
      <c r="E30" s="38"/>
      <c r="F30" s="38"/>
      <c r="G30" s="38"/>
      <c r="H30" s="38"/>
      <c r="I30" s="38"/>
      <c r="J30" s="144">
        <f>ROUND(J87,2)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41</v>
      </c>
      <c r="G32" s="38"/>
      <c r="H32" s="38"/>
      <c r="I32" s="145" t="s">
        <v>40</v>
      </c>
      <c r="J32" s="145" t="s">
        <v>42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43</v>
      </c>
      <c r="E33" s="132" t="s">
        <v>44</v>
      </c>
      <c r="F33" s="147">
        <f>ROUND((SUM(BE87:BE203)),2)</f>
        <v>0</v>
      </c>
      <c r="G33" s="38"/>
      <c r="H33" s="38"/>
      <c r="I33" s="148">
        <v>0.21</v>
      </c>
      <c r="J33" s="147">
        <f>ROUND(((SUM(BE87:BE203))*I33),2)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45</v>
      </c>
      <c r="F34" s="147">
        <f>ROUND((SUM(BF87:BF203)),2)</f>
        <v>0</v>
      </c>
      <c r="G34" s="38"/>
      <c r="H34" s="38"/>
      <c r="I34" s="148">
        <v>0.15</v>
      </c>
      <c r="J34" s="147">
        <f>ROUND(((SUM(BF87:BF203))*I34),2)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46</v>
      </c>
      <c r="F35" s="147">
        <f>ROUND((SUM(BG87:BG203)),2)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47</v>
      </c>
      <c r="F36" s="147">
        <f>ROUND((SUM(BH87:BH203)),2)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48</v>
      </c>
      <c r="F37" s="147">
        <f>ROUND((SUM(BI87:BI203)),2)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49</v>
      </c>
      <c r="E39" s="151"/>
      <c r="F39" s="151"/>
      <c r="G39" s="152" t="s">
        <v>50</v>
      </c>
      <c r="H39" s="153" t="s">
        <v>51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Bílina parkoviště ulice Litoměřická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94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02 - Veřejné osvětlení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Litoměřická</v>
      </c>
      <c r="G52" s="40"/>
      <c r="H52" s="40"/>
      <c r="I52" s="32" t="s">
        <v>23</v>
      </c>
      <c r="J52" s="72" t="str">
        <f>IF(J12="","",J12)</f>
        <v>17. 5. 2023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Bílina</v>
      </c>
      <c r="G54" s="40"/>
      <c r="H54" s="40"/>
      <c r="I54" s="32" t="s">
        <v>32</v>
      </c>
      <c r="J54" s="36" t="str">
        <f>E21</f>
        <v>REMIUMA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>REMIUMA s.r.o.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97</v>
      </c>
      <c r="D57" s="162"/>
      <c r="E57" s="162"/>
      <c r="F57" s="162"/>
      <c r="G57" s="162"/>
      <c r="H57" s="162"/>
      <c r="I57" s="162"/>
      <c r="J57" s="163" t="s">
        <v>98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71</v>
      </c>
      <c r="D59" s="40"/>
      <c r="E59" s="40"/>
      <c r="F59" s="40"/>
      <c r="G59" s="40"/>
      <c r="H59" s="40"/>
      <c r="I59" s="40"/>
      <c r="J59" s="102">
        <f>J87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99</v>
      </c>
    </row>
    <row r="60" spans="1:31" s="9" customFormat="1" ht="24.95" customHeight="1">
      <c r="A60" s="9"/>
      <c r="B60" s="165"/>
      <c r="C60" s="166"/>
      <c r="D60" s="167" t="s">
        <v>100</v>
      </c>
      <c r="E60" s="168"/>
      <c r="F60" s="168"/>
      <c r="G60" s="168"/>
      <c r="H60" s="168"/>
      <c r="I60" s="168"/>
      <c r="J60" s="169">
        <f>J88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101</v>
      </c>
      <c r="E61" s="174"/>
      <c r="F61" s="174"/>
      <c r="G61" s="174"/>
      <c r="H61" s="174"/>
      <c r="I61" s="174"/>
      <c r="J61" s="175">
        <f>J89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102</v>
      </c>
      <c r="E62" s="174"/>
      <c r="F62" s="174"/>
      <c r="G62" s="174"/>
      <c r="H62" s="174"/>
      <c r="I62" s="174"/>
      <c r="J62" s="175">
        <f>J140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438</v>
      </c>
      <c r="E63" s="174"/>
      <c r="F63" s="174"/>
      <c r="G63" s="174"/>
      <c r="H63" s="174"/>
      <c r="I63" s="174"/>
      <c r="J63" s="175">
        <f>J150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103</v>
      </c>
      <c r="E64" s="174"/>
      <c r="F64" s="174"/>
      <c r="G64" s="174"/>
      <c r="H64" s="174"/>
      <c r="I64" s="174"/>
      <c r="J64" s="175">
        <f>J153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105</v>
      </c>
      <c r="E65" s="174"/>
      <c r="F65" s="174"/>
      <c r="G65" s="174"/>
      <c r="H65" s="174"/>
      <c r="I65" s="174"/>
      <c r="J65" s="175">
        <f>J156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5"/>
      <c r="C66" s="166"/>
      <c r="D66" s="167" t="s">
        <v>439</v>
      </c>
      <c r="E66" s="168"/>
      <c r="F66" s="168"/>
      <c r="G66" s="168"/>
      <c r="H66" s="168"/>
      <c r="I66" s="168"/>
      <c r="J66" s="169">
        <f>J159</f>
        <v>0</v>
      </c>
      <c r="K66" s="166"/>
      <c r="L66" s="17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1"/>
      <c r="C67" s="172"/>
      <c r="D67" s="173" t="s">
        <v>440</v>
      </c>
      <c r="E67" s="174"/>
      <c r="F67" s="174"/>
      <c r="G67" s="174"/>
      <c r="H67" s="174"/>
      <c r="I67" s="174"/>
      <c r="J67" s="175">
        <f>J160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3" spans="1:31" s="2" customFormat="1" ht="6.95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4.95" customHeight="1">
      <c r="A74" s="38"/>
      <c r="B74" s="39"/>
      <c r="C74" s="23" t="s">
        <v>106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16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160" t="str">
        <f>E7</f>
        <v>Bílina parkoviště ulice Litoměřická</v>
      </c>
      <c r="F77" s="32"/>
      <c r="G77" s="32"/>
      <c r="H77" s="32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94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69" t="str">
        <f>E9</f>
        <v>02 - Veřejné osvětlení</v>
      </c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21</v>
      </c>
      <c r="D81" s="40"/>
      <c r="E81" s="40"/>
      <c r="F81" s="27" t="str">
        <f>F12</f>
        <v>Litoměřická</v>
      </c>
      <c r="G81" s="40"/>
      <c r="H81" s="40"/>
      <c r="I81" s="32" t="s">
        <v>23</v>
      </c>
      <c r="J81" s="72" t="str">
        <f>IF(J12="","",J12)</f>
        <v>17. 5. 2023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25</v>
      </c>
      <c r="D83" s="40"/>
      <c r="E83" s="40"/>
      <c r="F83" s="27" t="str">
        <f>E15</f>
        <v>Město Bílina</v>
      </c>
      <c r="G83" s="40"/>
      <c r="H83" s="40"/>
      <c r="I83" s="32" t="s">
        <v>32</v>
      </c>
      <c r="J83" s="36" t="str">
        <f>E21</f>
        <v>REMIUMA s.r.o.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30</v>
      </c>
      <c r="D84" s="40"/>
      <c r="E84" s="40"/>
      <c r="F84" s="27" t="str">
        <f>IF(E18="","",E18)</f>
        <v>Vyplň údaj</v>
      </c>
      <c r="G84" s="40"/>
      <c r="H84" s="40"/>
      <c r="I84" s="32" t="s">
        <v>36</v>
      </c>
      <c r="J84" s="36" t="str">
        <f>E24</f>
        <v>REMIUMA s.r.o.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0.3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11" customFormat="1" ht="29.25" customHeight="1">
      <c r="A86" s="177"/>
      <c r="B86" s="178"/>
      <c r="C86" s="179" t="s">
        <v>107</v>
      </c>
      <c r="D86" s="180" t="s">
        <v>58</v>
      </c>
      <c r="E86" s="180" t="s">
        <v>54</v>
      </c>
      <c r="F86" s="180" t="s">
        <v>55</v>
      </c>
      <c r="G86" s="180" t="s">
        <v>108</v>
      </c>
      <c r="H86" s="180" t="s">
        <v>109</v>
      </c>
      <c r="I86" s="180" t="s">
        <v>110</v>
      </c>
      <c r="J86" s="180" t="s">
        <v>98</v>
      </c>
      <c r="K86" s="181" t="s">
        <v>111</v>
      </c>
      <c r="L86" s="182"/>
      <c r="M86" s="92" t="s">
        <v>19</v>
      </c>
      <c r="N86" s="93" t="s">
        <v>43</v>
      </c>
      <c r="O86" s="93" t="s">
        <v>112</v>
      </c>
      <c r="P86" s="93" t="s">
        <v>113</v>
      </c>
      <c r="Q86" s="93" t="s">
        <v>114</v>
      </c>
      <c r="R86" s="93" t="s">
        <v>115</v>
      </c>
      <c r="S86" s="93" t="s">
        <v>116</v>
      </c>
      <c r="T86" s="94" t="s">
        <v>117</v>
      </c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</row>
    <row r="87" spans="1:63" s="2" customFormat="1" ht="22.8" customHeight="1">
      <c r="A87" s="38"/>
      <c r="B87" s="39"/>
      <c r="C87" s="99" t="s">
        <v>118</v>
      </c>
      <c r="D87" s="40"/>
      <c r="E87" s="40"/>
      <c r="F87" s="40"/>
      <c r="G87" s="40"/>
      <c r="H87" s="40"/>
      <c r="I87" s="40"/>
      <c r="J87" s="183">
        <f>BK87</f>
        <v>0</v>
      </c>
      <c r="K87" s="40"/>
      <c r="L87" s="44"/>
      <c r="M87" s="95"/>
      <c r="N87" s="184"/>
      <c r="O87" s="96"/>
      <c r="P87" s="185">
        <f>P88+P159</f>
        <v>0</v>
      </c>
      <c r="Q87" s="96"/>
      <c r="R87" s="185">
        <f>R88+R159</f>
        <v>37.142103000000006</v>
      </c>
      <c r="S87" s="96"/>
      <c r="T87" s="186">
        <f>T88+T159</f>
        <v>2.6352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72</v>
      </c>
      <c r="AU87" s="17" t="s">
        <v>99</v>
      </c>
      <c r="BK87" s="187">
        <f>BK88+BK159</f>
        <v>0</v>
      </c>
    </row>
    <row r="88" spans="1:63" s="12" customFormat="1" ht="25.9" customHeight="1">
      <c r="A88" s="12"/>
      <c r="B88" s="188"/>
      <c r="C88" s="189"/>
      <c r="D88" s="190" t="s">
        <v>72</v>
      </c>
      <c r="E88" s="191" t="s">
        <v>119</v>
      </c>
      <c r="F88" s="191" t="s">
        <v>120</v>
      </c>
      <c r="G88" s="189"/>
      <c r="H88" s="189"/>
      <c r="I88" s="192"/>
      <c r="J88" s="193">
        <f>BK88</f>
        <v>0</v>
      </c>
      <c r="K88" s="189"/>
      <c r="L88" s="194"/>
      <c r="M88" s="195"/>
      <c r="N88" s="196"/>
      <c r="O88" s="196"/>
      <c r="P88" s="197">
        <f>P89+P140+P150+P153+P156</f>
        <v>0</v>
      </c>
      <c r="Q88" s="196"/>
      <c r="R88" s="197">
        <f>R89+R140+R150+R153+R156</f>
        <v>36.8259935</v>
      </c>
      <c r="S88" s="196"/>
      <c r="T88" s="198">
        <f>T89+T140+T150+T153+T156</f>
        <v>2.6352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9" t="s">
        <v>81</v>
      </c>
      <c r="AT88" s="200" t="s">
        <v>72</v>
      </c>
      <c r="AU88" s="200" t="s">
        <v>73</v>
      </c>
      <c r="AY88" s="199" t="s">
        <v>121</v>
      </c>
      <c r="BK88" s="201">
        <f>BK89+BK140+BK150+BK153+BK156</f>
        <v>0</v>
      </c>
    </row>
    <row r="89" spans="1:63" s="12" customFormat="1" ht="22.8" customHeight="1">
      <c r="A89" s="12"/>
      <c r="B89" s="188"/>
      <c r="C89" s="189"/>
      <c r="D89" s="190" t="s">
        <v>72</v>
      </c>
      <c r="E89" s="202" t="s">
        <v>81</v>
      </c>
      <c r="F89" s="202" t="s">
        <v>122</v>
      </c>
      <c r="G89" s="189"/>
      <c r="H89" s="189"/>
      <c r="I89" s="192"/>
      <c r="J89" s="203">
        <f>BK89</f>
        <v>0</v>
      </c>
      <c r="K89" s="189"/>
      <c r="L89" s="194"/>
      <c r="M89" s="195"/>
      <c r="N89" s="196"/>
      <c r="O89" s="196"/>
      <c r="P89" s="197">
        <f>SUM(P90:P139)</f>
        <v>0</v>
      </c>
      <c r="Q89" s="196"/>
      <c r="R89" s="197">
        <f>SUM(R90:R139)</f>
        <v>35.856</v>
      </c>
      <c r="S89" s="196"/>
      <c r="T89" s="198">
        <f>SUM(T90:T139)</f>
        <v>2.6352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9" t="s">
        <v>81</v>
      </c>
      <c r="AT89" s="200" t="s">
        <v>72</v>
      </c>
      <c r="AU89" s="200" t="s">
        <v>81</v>
      </c>
      <c r="AY89" s="199" t="s">
        <v>121</v>
      </c>
      <c r="BK89" s="201">
        <f>SUM(BK90:BK139)</f>
        <v>0</v>
      </c>
    </row>
    <row r="90" spans="1:65" s="2" customFormat="1" ht="66.75" customHeight="1">
      <c r="A90" s="38"/>
      <c r="B90" s="39"/>
      <c r="C90" s="204" t="s">
        <v>81</v>
      </c>
      <c r="D90" s="204" t="s">
        <v>123</v>
      </c>
      <c r="E90" s="205" t="s">
        <v>143</v>
      </c>
      <c r="F90" s="206" t="s">
        <v>144</v>
      </c>
      <c r="G90" s="207" t="s">
        <v>126</v>
      </c>
      <c r="H90" s="208">
        <v>3.66</v>
      </c>
      <c r="I90" s="209"/>
      <c r="J90" s="210">
        <f>ROUND(I90*H90,2)</f>
        <v>0</v>
      </c>
      <c r="K90" s="206" t="s">
        <v>127</v>
      </c>
      <c r="L90" s="44"/>
      <c r="M90" s="211" t="s">
        <v>19</v>
      </c>
      <c r="N90" s="212" t="s">
        <v>44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0.26</v>
      </c>
      <c r="T90" s="214">
        <f>S90*H90</f>
        <v>0.9516000000000001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128</v>
      </c>
      <c r="AT90" s="215" t="s">
        <v>123</v>
      </c>
      <c r="AU90" s="215" t="s">
        <v>83</v>
      </c>
      <c r="AY90" s="17" t="s">
        <v>121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81</v>
      </c>
      <c r="BK90" s="216">
        <f>ROUND(I90*H90,2)</f>
        <v>0</v>
      </c>
      <c r="BL90" s="17" t="s">
        <v>128</v>
      </c>
      <c r="BM90" s="215" t="s">
        <v>441</v>
      </c>
    </row>
    <row r="91" spans="1:47" s="2" customFormat="1" ht="12">
      <c r="A91" s="38"/>
      <c r="B91" s="39"/>
      <c r="C91" s="40"/>
      <c r="D91" s="217" t="s">
        <v>130</v>
      </c>
      <c r="E91" s="40"/>
      <c r="F91" s="218" t="s">
        <v>146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130</v>
      </c>
      <c r="AU91" s="17" t="s">
        <v>83</v>
      </c>
    </row>
    <row r="92" spans="1:51" s="13" customFormat="1" ht="12">
      <c r="A92" s="13"/>
      <c r="B92" s="222"/>
      <c r="C92" s="223"/>
      <c r="D92" s="224" t="s">
        <v>136</v>
      </c>
      <c r="E92" s="225" t="s">
        <v>19</v>
      </c>
      <c r="F92" s="226" t="s">
        <v>442</v>
      </c>
      <c r="G92" s="223"/>
      <c r="H92" s="227">
        <v>3.66</v>
      </c>
      <c r="I92" s="228"/>
      <c r="J92" s="223"/>
      <c r="K92" s="223"/>
      <c r="L92" s="229"/>
      <c r="M92" s="230"/>
      <c r="N92" s="231"/>
      <c r="O92" s="231"/>
      <c r="P92" s="231"/>
      <c r="Q92" s="231"/>
      <c r="R92" s="231"/>
      <c r="S92" s="231"/>
      <c r="T92" s="23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3" t="s">
        <v>136</v>
      </c>
      <c r="AU92" s="233" t="s">
        <v>83</v>
      </c>
      <c r="AV92" s="13" t="s">
        <v>83</v>
      </c>
      <c r="AW92" s="13" t="s">
        <v>35</v>
      </c>
      <c r="AX92" s="13" t="s">
        <v>73</v>
      </c>
      <c r="AY92" s="233" t="s">
        <v>121</v>
      </c>
    </row>
    <row r="93" spans="1:51" s="14" customFormat="1" ht="12">
      <c r="A93" s="14"/>
      <c r="B93" s="234"/>
      <c r="C93" s="235"/>
      <c r="D93" s="224" t="s">
        <v>136</v>
      </c>
      <c r="E93" s="236" t="s">
        <v>19</v>
      </c>
      <c r="F93" s="237" t="s">
        <v>148</v>
      </c>
      <c r="G93" s="235"/>
      <c r="H93" s="238">
        <v>3.66</v>
      </c>
      <c r="I93" s="239"/>
      <c r="J93" s="235"/>
      <c r="K93" s="235"/>
      <c r="L93" s="240"/>
      <c r="M93" s="241"/>
      <c r="N93" s="242"/>
      <c r="O93" s="242"/>
      <c r="P93" s="242"/>
      <c r="Q93" s="242"/>
      <c r="R93" s="242"/>
      <c r="S93" s="242"/>
      <c r="T93" s="243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4" t="s">
        <v>136</v>
      </c>
      <c r="AU93" s="244" t="s">
        <v>83</v>
      </c>
      <c r="AV93" s="14" t="s">
        <v>128</v>
      </c>
      <c r="AW93" s="14" t="s">
        <v>35</v>
      </c>
      <c r="AX93" s="14" t="s">
        <v>81</v>
      </c>
      <c r="AY93" s="244" t="s">
        <v>121</v>
      </c>
    </row>
    <row r="94" spans="1:65" s="2" customFormat="1" ht="55.5" customHeight="1">
      <c r="A94" s="38"/>
      <c r="B94" s="39"/>
      <c r="C94" s="204" t="s">
        <v>83</v>
      </c>
      <c r="D94" s="204" t="s">
        <v>123</v>
      </c>
      <c r="E94" s="205" t="s">
        <v>150</v>
      </c>
      <c r="F94" s="206" t="s">
        <v>151</v>
      </c>
      <c r="G94" s="207" t="s">
        <v>126</v>
      </c>
      <c r="H94" s="208">
        <v>3.66</v>
      </c>
      <c r="I94" s="209"/>
      <c r="J94" s="210">
        <f>ROUND(I94*H94,2)</f>
        <v>0</v>
      </c>
      <c r="K94" s="206" t="s">
        <v>127</v>
      </c>
      <c r="L94" s="44"/>
      <c r="M94" s="211" t="s">
        <v>19</v>
      </c>
      <c r="N94" s="212" t="s">
        <v>44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0.18</v>
      </c>
      <c r="T94" s="214">
        <f>S94*H94</f>
        <v>0.6588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128</v>
      </c>
      <c r="AT94" s="215" t="s">
        <v>123</v>
      </c>
      <c r="AU94" s="215" t="s">
        <v>83</v>
      </c>
      <c r="AY94" s="17" t="s">
        <v>121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81</v>
      </c>
      <c r="BK94" s="216">
        <f>ROUND(I94*H94,2)</f>
        <v>0</v>
      </c>
      <c r="BL94" s="17" t="s">
        <v>128</v>
      </c>
      <c r="BM94" s="215" t="s">
        <v>443</v>
      </c>
    </row>
    <row r="95" spans="1:47" s="2" customFormat="1" ht="12">
      <c r="A95" s="38"/>
      <c r="B95" s="39"/>
      <c r="C95" s="40"/>
      <c r="D95" s="217" t="s">
        <v>130</v>
      </c>
      <c r="E95" s="40"/>
      <c r="F95" s="218" t="s">
        <v>153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130</v>
      </c>
      <c r="AU95" s="17" t="s">
        <v>83</v>
      </c>
    </row>
    <row r="96" spans="1:51" s="13" customFormat="1" ht="12">
      <c r="A96" s="13"/>
      <c r="B96" s="222"/>
      <c r="C96" s="223"/>
      <c r="D96" s="224" t="s">
        <v>136</v>
      </c>
      <c r="E96" s="225" t="s">
        <v>19</v>
      </c>
      <c r="F96" s="226" t="s">
        <v>442</v>
      </c>
      <c r="G96" s="223"/>
      <c r="H96" s="227">
        <v>3.66</v>
      </c>
      <c r="I96" s="228"/>
      <c r="J96" s="223"/>
      <c r="K96" s="223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136</v>
      </c>
      <c r="AU96" s="233" t="s">
        <v>83</v>
      </c>
      <c r="AV96" s="13" t="s">
        <v>83</v>
      </c>
      <c r="AW96" s="13" t="s">
        <v>35</v>
      </c>
      <c r="AX96" s="13" t="s">
        <v>73</v>
      </c>
      <c r="AY96" s="233" t="s">
        <v>121</v>
      </c>
    </row>
    <row r="97" spans="1:51" s="14" customFormat="1" ht="12">
      <c r="A97" s="14"/>
      <c r="B97" s="234"/>
      <c r="C97" s="235"/>
      <c r="D97" s="224" t="s">
        <v>136</v>
      </c>
      <c r="E97" s="236" t="s">
        <v>19</v>
      </c>
      <c r="F97" s="237" t="s">
        <v>148</v>
      </c>
      <c r="G97" s="235"/>
      <c r="H97" s="238">
        <v>3.66</v>
      </c>
      <c r="I97" s="239"/>
      <c r="J97" s="235"/>
      <c r="K97" s="235"/>
      <c r="L97" s="240"/>
      <c r="M97" s="241"/>
      <c r="N97" s="242"/>
      <c r="O97" s="242"/>
      <c r="P97" s="242"/>
      <c r="Q97" s="242"/>
      <c r="R97" s="242"/>
      <c r="S97" s="242"/>
      <c r="T97" s="24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4" t="s">
        <v>136</v>
      </c>
      <c r="AU97" s="244" t="s">
        <v>83</v>
      </c>
      <c r="AV97" s="14" t="s">
        <v>128</v>
      </c>
      <c r="AW97" s="14" t="s">
        <v>35</v>
      </c>
      <c r="AX97" s="14" t="s">
        <v>81</v>
      </c>
      <c r="AY97" s="244" t="s">
        <v>121</v>
      </c>
    </row>
    <row r="98" spans="1:65" s="2" customFormat="1" ht="62.7" customHeight="1">
      <c r="A98" s="38"/>
      <c r="B98" s="39"/>
      <c r="C98" s="204" t="s">
        <v>138</v>
      </c>
      <c r="D98" s="204" t="s">
        <v>123</v>
      </c>
      <c r="E98" s="205" t="s">
        <v>156</v>
      </c>
      <c r="F98" s="206" t="s">
        <v>157</v>
      </c>
      <c r="G98" s="207" t="s">
        <v>126</v>
      </c>
      <c r="H98" s="208">
        <v>3.416</v>
      </c>
      <c r="I98" s="209"/>
      <c r="J98" s="210">
        <f>ROUND(I98*H98,2)</f>
        <v>0</v>
      </c>
      <c r="K98" s="206" t="s">
        <v>127</v>
      </c>
      <c r="L98" s="44"/>
      <c r="M98" s="211" t="s">
        <v>19</v>
      </c>
      <c r="N98" s="212" t="s">
        <v>44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0.3</v>
      </c>
      <c r="T98" s="214">
        <f>S98*H98</f>
        <v>1.0248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128</v>
      </c>
      <c r="AT98" s="215" t="s">
        <v>123</v>
      </c>
      <c r="AU98" s="215" t="s">
        <v>83</v>
      </c>
      <c r="AY98" s="17" t="s">
        <v>121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81</v>
      </c>
      <c r="BK98" s="216">
        <f>ROUND(I98*H98,2)</f>
        <v>0</v>
      </c>
      <c r="BL98" s="17" t="s">
        <v>128</v>
      </c>
      <c r="BM98" s="215" t="s">
        <v>444</v>
      </c>
    </row>
    <row r="99" spans="1:47" s="2" customFormat="1" ht="12">
      <c r="A99" s="38"/>
      <c r="B99" s="39"/>
      <c r="C99" s="40"/>
      <c r="D99" s="217" t="s">
        <v>130</v>
      </c>
      <c r="E99" s="40"/>
      <c r="F99" s="218" t="s">
        <v>159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130</v>
      </c>
      <c r="AU99" s="17" t="s">
        <v>83</v>
      </c>
    </row>
    <row r="100" spans="1:51" s="13" customFormat="1" ht="12">
      <c r="A100" s="13"/>
      <c r="B100" s="222"/>
      <c r="C100" s="223"/>
      <c r="D100" s="224" t="s">
        <v>136</v>
      </c>
      <c r="E100" s="225" t="s">
        <v>19</v>
      </c>
      <c r="F100" s="226" t="s">
        <v>445</v>
      </c>
      <c r="G100" s="223"/>
      <c r="H100" s="227">
        <v>3.416</v>
      </c>
      <c r="I100" s="228"/>
      <c r="J100" s="223"/>
      <c r="K100" s="223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136</v>
      </c>
      <c r="AU100" s="233" t="s">
        <v>83</v>
      </c>
      <c r="AV100" s="13" t="s">
        <v>83</v>
      </c>
      <c r="AW100" s="13" t="s">
        <v>35</v>
      </c>
      <c r="AX100" s="13" t="s">
        <v>73</v>
      </c>
      <c r="AY100" s="233" t="s">
        <v>121</v>
      </c>
    </row>
    <row r="101" spans="1:51" s="14" customFormat="1" ht="12">
      <c r="A101" s="14"/>
      <c r="B101" s="234"/>
      <c r="C101" s="235"/>
      <c r="D101" s="224" t="s">
        <v>136</v>
      </c>
      <c r="E101" s="236" t="s">
        <v>19</v>
      </c>
      <c r="F101" s="237" t="s">
        <v>148</v>
      </c>
      <c r="G101" s="235"/>
      <c r="H101" s="238">
        <v>3.416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4" t="s">
        <v>136</v>
      </c>
      <c r="AU101" s="244" t="s">
        <v>83</v>
      </c>
      <c r="AV101" s="14" t="s">
        <v>128</v>
      </c>
      <c r="AW101" s="14" t="s">
        <v>35</v>
      </c>
      <c r="AX101" s="14" t="s">
        <v>81</v>
      </c>
      <c r="AY101" s="244" t="s">
        <v>121</v>
      </c>
    </row>
    <row r="102" spans="1:65" s="2" customFormat="1" ht="24.15" customHeight="1">
      <c r="A102" s="38"/>
      <c r="B102" s="39"/>
      <c r="C102" s="204" t="s">
        <v>128</v>
      </c>
      <c r="D102" s="204" t="s">
        <v>123</v>
      </c>
      <c r="E102" s="205" t="s">
        <v>446</v>
      </c>
      <c r="F102" s="206" t="s">
        <v>447</v>
      </c>
      <c r="G102" s="207" t="s">
        <v>126</v>
      </c>
      <c r="H102" s="208">
        <v>5.2</v>
      </c>
      <c r="I102" s="209"/>
      <c r="J102" s="210">
        <f>ROUND(I102*H102,2)</f>
        <v>0</v>
      </c>
      <c r="K102" s="206" t="s">
        <v>127</v>
      </c>
      <c r="L102" s="44"/>
      <c r="M102" s="211" t="s">
        <v>19</v>
      </c>
      <c r="N102" s="212" t="s">
        <v>44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128</v>
      </c>
      <c r="AT102" s="215" t="s">
        <v>123</v>
      </c>
      <c r="AU102" s="215" t="s">
        <v>83</v>
      </c>
      <c r="AY102" s="17" t="s">
        <v>121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81</v>
      </c>
      <c r="BK102" s="216">
        <f>ROUND(I102*H102,2)</f>
        <v>0</v>
      </c>
      <c r="BL102" s="17" t="s">
        <v>128</v>
      </c>
      <c r="BM102" s="215" t="s">
        <v>448</v>
      </c>
    </row>
    <row r="103" spans="1:47" s="2" customFormat="1" ht="12">
      <c r="A103" s="38"/>
      <c r="B103" s="39"/>
      <c r="C103" s="40"/>
      <c r="D103" s="217" t="s">
        <v>130</v>
      </c>
      <c r="E103" s="40"/>
      <c r="F103" s="218" t="s">
        <v>449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130</v>
      </c>
      <c r="AU103" s="17" t="s">
        <v>83</v>
      </c>
    </row>
    <row r="104" spans="1:65" s="2" customFormat="1" ht="78" customHeight="1">
      <c r="A104" s="38"/>
      <c r="B104" s="39"/>
      <c r="C104" s="204" t="s">
        <v>149</v>
      </c>
      <c r="D104" s="204" t="s">
        <v>123</v>
      </c>
      <c r="E104" s="205" t="s">
        <v>450</v>
      </c>
      <c r="F104" s="206" t="s">
        <v>451</v>
      </c>
      <c r="G104" s="207" t="s">
        <v>452</v>
      </c>
      <c r="H104" s="208">
        <v>7</v>
      </c>
      <c r="I104" s="209"/>
      <c r="J104" s="210">
        <f>ROUND(I104*H104,2)</f>
        <v>0</v>
      </c>
      <c r="K104" s="206" t="s">
        <v>19</v>
      </c>
      <c r="L104" s="44"/>
      <c r="M104" s="211" t="s">
        <v>19</v>
      </c>
      <c r="N104" s="212" t="s">
        <v>44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128</v>
      </c>
      <c r="AT104" s="215" t="s">
        <v>123</v>
      </c>
      <c r="AU104" s="215" t="s">
        <v>83</v>
      </c>
      <c r="AY104" s="17" t="s">
        <v>121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81</v>
      </c>
      <c r="BK104" s="216">
        <f>ROUND(I104*H104,2)</f>
        <v>0</v>
      </c>
      <c r="BL104" s="17" t="s">
        <v>128</v>
      </c>
      <c r="BM104" s="215" t="s">
        <v>453</v>
      </c>
    </row>
    <row r="105" spans="1:65" s="2" customFormat="1" ht="44.25" customHeight="1">
      <c r="A105" s="38"/>
      <c r="B105" s="39"/>
      <c r="C105" s="204" t="s">
        <v>155</v>
      </c>
      <c r="D105" s="204" t="s">
        <v>123</v>
      </c>
      <c r="E105" s="205" t="s">
        <v>454</v>
      </c>
      <c r="F105" s="206" t="s">
        <v>455</v>
      </c>
      <c r="G105" s="207" t="s">
        <v>194</v>
      </c>
      <c r="H105" s="208">
        <v>21.06</v>
      </c>
      <c r="I105" s="209"/>
      <c r="J105" s="210">
        <f>ROUND(I105*H105,2)</f>
        <v>0</v>
      </c>
      <c r="K105" s="206" t="s">
        <v>127</v>
      </c>
      <c r="L105" s="44"/>
      <c r="M105" s="211" t="s">
        <v>19</v>
      </c>
      <c r="N105" s="212" t="s">
        <v>44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128</v>
      </c>
      <c r="AT105" s="215" t="s">
        <v>123</v>
      </c>
      <c r="AU105" s="215" t="s">
        <v>83</v>
      </c>
      <c r="AY105" s="17" t="s">
        <v>121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81</v>
      </c>
      <c r="BK105" s="216">
        <f>ROUND(I105*H105,2)</f>
        <v>0</v>
      </c>
      <c r="BL105" s="17" t="s">
        <v>128</v>
      </c>
      <c r="BM105" s="215" t="s">
        <v>456</v>
      </c>
    </row>
    <row r="106" spans="1:47" s="2" customFormat="1" ht="12">
      <c r="A106" s="38"/>
      <c r="B106" s="39"/>
      <c r="C106" s="40"/>
      <c r="D106" s="217" t="s">
        <v>130</v>
      </c>
      <c r="E106" s="40"/>
      <c r="F106" s="218" t="s">
        <v>457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130</v>
      </c>
      <c r="AU106" s="17" t="s">
        <v>83</v>
      </c>
    </row>
    <row r="107" spans="1:51" s="13" customFormat="1" ht="12">
      <c r="A107" s="13"/>
      <c r="B107" s="222"/>
      <c r="C107" s="223"/>
      <c r="D107" s="224" t="s">
        <v>136</v>
      </c>
      <c r="E107" s="225" t="s">
        <v>19</v>
      </c>
      <c r="F107" s="226" t="s">
        <v>458</v>
      </c>
      <c r="G107" s="223"/>
      <c r="H107" s="227">
        <v>17.94</v>
      </c>
      <c r="I107" s="228"/>
      <c r="J107" s="223"/>
      <c r="K107" s="223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136</v>
      </c>
      <c r="AU107" s="233" t="s">
        <v>83</v>
      </c>
      <c r="AV107" s="13" t="s">
        <v>83</v>
      </c>
      <c r="AW107" s="13" t="s">
        <v>35</v>
      </c>
      <c r="AX107" s="13" t="s">
        <v>73</v>
      </c>
      <c r="AY107" s="233" t="s">
        <v>121</v>
      </c>
    </row>
    <row r="108" spans="1:51" s="13" customFormat="1" ht="12">
      <c r="A108" s="13"/>
      <c r="B108" s="222"/>
      <c r="C108" s="223"/>
      <c r="D108" s="224" t="s">
        <v>136</v>
      </c>
      <c r="E108" s="225" t="s">
        <v>19</v>
      </c>
      <c r="F108" s="226" t="s">
        <v>459</v>
      </c>
      <c r="G108" s="223"/>
      <c r="H108" s="227">
        <v>3.12</v>
      </c>
      <c r="I108" s="228"/>
      <c r="J108" s="223"/>
      <c r="K108" s="223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136</v>
      </c>
      <c r="AU108" s="233" t="s">
        <v>83</v>
      </c>
      <c r="AV108" s="13" t="s">
        <v>83</v>
      </c>
      <c r="AW108" s="13" t="s">
        <v>35</v>
      </c>
      <c r="AX108" s="13" t="s">
        <v>73</v>
      </c>
      <c r="AY108" s="233" t="s">
        <v>121</v>
      </c>
    </row>
    <row r="109" spans="1:51" s="14" customFormat="1" ht="12">
      <c r="A109" s="14"/>
      <c r="B109" s="234"/>
      <c r="C109" s="235"/>
      <c r="D109" s="224" t="s">
        <v>136</v>
      </c>
      <c r="E109" s="236" t="s">
        <v>19</v>
      </c>
      <c r="F109" s="237" t="s">
        <v>148</v>
      </c>
      <c r="G109" s="235"/>
      <c r="H109" s="238">
        <v>21.060000000000002</v>
      </c>
      <c r="I109" s="239"/>
      <c r="J109" s="235"/>
      <c r="K109" s="235"/>
      <c r="L109" s="240"/>
      <c r="M109" s="241"/>
      <c r="N109" s="242"/>
      <c r="O109" s="242"/>
      <c r="P109" s="242"/>
      <c r="Q109" s="242"/>
      <c r="R109" s="242"/>
      <c r="S109" s="242"/>
      <c r="T109" s="24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4" t="s">
        <v>136</v>
      </c>
      <c r="AU109" s="244" t="s">
        <v>83</v>
      </c>
      <c r="AV109" s="14" t="s">
        <v>128</v>
      </c>
      <c r="AW109" s="14" t="s">
        <v>35</v>
      </c>
      <c r="AX109" s="14" t="s">
        <v>81</v>
      </c>
      <c r="AY109" s="244" t="s">
        <v>121</v>
      </c>
    </row>
    <row r="110" spans="1:65" s="2" customFormat="1" ht="55.5" customHeight="1">
      <c r="A110" s="38"/>
      <c r="B110" s="39"/>
      <c r="C110" s="204" t="s">
        <v>161</v>
      </c>
      <c r="D110" s="204" t="s">
        <v>123</v>
      </c>
      <c r="E110" s="205" t="s">
        <v>460</v>
      </c>
      <c r="F110" s="206" t="s">
        <v>461</v>
      </c>
      <c r="G110" s="207" t="s">
        <v>194</v>
      </c>
      <c r="H110" s="208">
        <v>2.18</v>
      </c>
      <c r="I110" s="209"/>
      <c r="J110" s="210">
        <f>ROUND(I110*H110,2)</f>
        <v>0</v>
      </c>
      <c r="K110" s="206" t="s">
        <v>127</v>
      </c>
      <c r="L110" s="44"/>
      <c r="M110" s="211" t="s">
        <v>19</v>
      </c>
      <c r="N110" s="212" t="s">
        <v>44</v>
      </c>
      <c r="O110" s="84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128</v>
      </c>
      <c r="AT110" s="215" t="s">
        <v>123</v>
      </c>
      <c r="AU110" s="215" t="s">
        <v>83</v>
      </c>
      <c r="AY110" s="17" t="s">
        <v>121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81</v>
      </c>
      <c r="BK110" s="216">
        <f>ROUND(I110*H110,2)</f>
        <v>0</v>
      </c>
      <c r="BL110" s="17" t="s">
        <v>128</v>
      </c>
      <c r="BM110" s="215" t="s">
        <v>462</v>
      </c>
    </row>
    <row r="111" spans="1:47" s="2" customFormat="1" ht="12">
      <c r="A111" s="38"/>
      <c r="B111" s="39"/>
      <c r="C111" s="40"/>
      <c r="D111" s="217" t="s">
        <v>130</v>
      </c>
      <c r="E111" s="40"/>
      <c r="F111" s="218" t="s">
        <v>463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130</v>
      </c>
      <c r="AU111" s="17" t="s">
        <v>83</v>
      </c>
    </row>
    <row r="112" spans="1:51" s="13" customFormat="1" ht="12">
      <c r="A112" s="13"/>
      <c r="B112" s="222"/>
      <c r="C112" s="223"/>
      <c r="D112" s="224" t="s">
        <v>136</v>
      </c>
      <c r="E112" s="225" t="s">
        <v>19</v>
      </c>
      <c r="F112" s="226" t="s">
        <v>464</v>
      </c>
      <c r="G112" s="223"/>
      <c r="H112" s="227">
        <v>1.14</v>
      </c>
      <c r="I112" s="228"/>
      <c r="J112" s="223"/>
      <c r="K112" s="223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136</v>
      </c>
      <c r="AU112" s="233" t="s">
        <v>83</v>
      </c>
      <c r="AV112" s="13" t="s">
        <v>83</v>
      </c>
      <c r="AW112" s="13" t="s">
        <v>35</v>
      </c>
      <c r="AX112" s="13" t="s">
        <v>73</v>
      </c>
      <c r="AY112" s="233" t="s">
        <v>121</v>
      </c>
    </row>
    <row r="113" spans="1:51" s="13" customFormat="1" ht="12">
      <c r="A113" s="13"/>
      <c r="B113" s="222"/>
      <c r="C113" s="223"/>
      <c r="D113" s="224" t="s">
        <v>136</v>
      </c>
      <c r="E113" s="225" t="s">
        <v>19</v>
      </c>
      <c r="F113" s="226" t="s">
        <v>465</v>
      </c>
      <c r="G113" s="223"/>
      <c r="H113" s="227">
        <v>1.04</v>
      </c>
      <c r="I113" s="228"/>
      <c r="J113" s="223"/>
      <c r="K113" s="223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136</v>
      </c>
      <c r="AU113" s="233" t="s">
        <v>83</v>
      </c>
      <c r="AV113" s="13" t="s">
        <v>83</v>
      </c>
      <c r="AW113" s="13" t="s">
        <v>35</v>
      </c>
      <c r="AX113" s="13" t="s">
        <v>73</v>
      </c>
      <c r="AY113" s="233" t="s">
        <v>121</v>
      </c>
    </row>
    <row r="114" spans="1:51" s="14" customFormat="1" ht="12">
      <c r="A114" s="14"/>
      <c r="B114" s="234"/>
      <c r="C114" s="235"/>
      <c r="D114" s="224" t="s">
        <v>136</v>
      </c>
      <c r="E114" s="236" t="s">
        <v>19</v>
      </c>
      <c r="F114" s="237" t="s">
        <v>148</v>
      </c>
      <c r="G114" s="235"/>
      <c r="H114" s="238">
        <v>2.1799999999999997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136</v>
      </c>
      <c r="AU114" s="244" t="s">
        <v>83</v>
      </c>
      <c r="AV114" s="14" t="s">
        <v>128</v>
      </c>
      <c r="AW114" s="14" t="s">
        <v>35</v>
      </c>
      <c r="AX114" s="14" t="s">
        <v>81</v>
      </c>
      <c r="AY114" s="244" t="s">
        <v>121</v>
      </c>
    </row>
    <row r="115" spans="1:65" s="2" customFormat="1" ht="62.7" customHeight="1">
      <c r="A115" s="38"/>
      <c r="B115" s="39"/>
      <c r="C115" s="204" t="s">
        <v>167</v>
      </c>
      <c r="D115" s="204" t="s">
        <v>123</v>
      </c>
      <c r="E115" s="205" t="s">
        <v>204</v>
      </c>
      <c r="F115" s="206" t="s">
        <v>205</v>
      </c>
      <c r="G115" s="207" t="s">
        <v>194</v>
      </c>
      <c r="H115" s="208">
        <v>16.79</v>
      </c>
      <c r="I115" s="209"/>
      <c r="J115" s="210">
        <f>ROUND(I115*H115,2)</f>
        <v>0</v>
      </c>
      <c r="K115" s="206" t="s">
        <v>127</v>
      </c>
      <c r="L115" s="44"/>
      <c r="M115" s="211" t="s">
        <v>19</v>
      </c>
      <c r="N115" s="212" t="s">
        <v>44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128</v>
      </c>
      <c r="AT115" s="215" t="s">
        <v>123</v>
      </c>
      <c r="AU115" s="215" t="s">
        <v>83</v>
      </c>
      <c r="AY115" s="17" t="s">
        <v>121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81</v>
      </c>
      <c r="BK115" s="216">
        <f>ROUND(I115*H115,2)</f>
        <v>0</v>
      </c>
      <c r="BL115" s="17" t="s">
        <v>128</v>
      </c>
      <c r="BM115" s="215" t="s">
        <v>466</v>
      </c>
    </row>
    <row r="116" spans="1:47" s="2" customFormat="1" ht="12">
      <c r="A116" s="38"/>
      <c r="B116" s="39"/>
      <c r="C116" s="40"/>
      <c r="D116" s="217" t="s">
        <v>130</v>
      </c>
      <c r="E116" s="40"/>
      <c r="F116" s="218" t="s">
        <v>207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130</v>
      </c>
      <c r="AU116" s="17" t="s">
        <v>83</v>
      </c>
    </row>
    <row r="117" spans="1:65" s="2" customFormat="1" ht="66.75" customHeight="1">
      <c r="A117" s="38"/>
      <c r="B117" s="39"/>
      <c r="C117" s="204" t="s">
        <v>173</v>
      </c>
      <c r="D117" s="204" t="s">
        <v>123</v>
      </c>
      <c r="E117" s="205" t="s">
        <v>211</v>
      </c>
      <c r="F117" s="206" t="s">
        <v>212</v>
      </c>
      <c r="G117" s="207" t="s">
        <v>194</v>
      </c>
      <c r="H117" s="208">
        <v>167.9</v>
      </c>
      <c r="I117" s="209"/>
      <c r="J117" s="210">
        <f>ROUND(I117*H117,2)</f>
        <v>0</v>
      </c>
      <c r="K117" s="206" t="s">
        <v>127</v>
      </c>
      <c r="L117" s="44"/>
      <c r="M117" s="211" t="s">
        <v>19</v>
      </c>
      <c r="N117" s="212" t="s">
        <v>44</v>
      </c>
      <c r="O117" s="8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128</v>
      </c>
      <c r="AT117" s="215" t="s">
        <v>123</v>
      </c>
      <c r="AU117" s="215" t="s">
        <v>83</v>
      </c>
      <c r="AY117" s="17" t="s">
        <v>121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81</v>
      </c>
      <c r="BK117" s="216">
        <f>ROUND(I117*H117,2)</f>
        <v>0</v>
      </c>
      <c r="BL117" s="17" t="s">
        <v>128</v>
      </c>
      <c r="BM117" s="215" t="s">
        <v>467</v>
      </c>
    </row>
    <row r="118" spans="1:47" s="2" customFormat="1" ht="12">
      <c r="A118" s="38"/>
      <c r="B118" s="39"/>
      <c r="C118" s="40"/>
      <c r="D118" s="217" t="s">
        <v>130</v>
      </c>
      <c r="E118" s="40"/>
      <c r="F118" s="218" t="s">
        <v>214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130</v>
      </c>
      <c r="AU118" s="17" t="s">
        <v>83</v>
      </c>
    </row>
    <row r="119" spans="1:51" s="13" customFormat="1" ht="12">
      <c r="A119" s="13"/>
      <c r="B119" s="222"/>
      <c r="C119" s="223"/>
      <c r="D119" s="224" t="s">
        <v>136</v>
      </c>
      <c r="E119" s="225" t="s">
        <v>19</v>
      </c>
      <c r="F119" s="226" t="s">
        <v>468</v>
      </c>
      <c r="G119" s="223"/>
      <c r="H119" s="227">
        <v>167.9</v>
      </c>
      <c r="I119" s="228"/>
      <c r="J119" s="223"/>
      <c r="K119" s="223"/>
      <c r="L119" s="229"/>
      <c r="M119" s="230"/>
      <c r="N119" s="231"/>
      <c r="O119" s="231"/>
      <c r="P119" s="231"/>
      <c r="Q119" s="231"/>
      <c r="R119" s="231"/>
      <c r="S119" s="231"/>
      <c r="T119" s="23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3" t="s">
        <v>136</v>
      </c>
      <c r="AU119" s="233" t="s">
        <v>83</v>
      </c>
      <c r="AV119" s="13" t="s">
        <v>83</v>
      </c>
      <c r="AW119" s="13" t="s">
        <v>35</v>
      </c>
      <c r="AX119" s="13" t="s">
        <v>81</v>
      </c>
      <c r="AY119" s="233" t="s">
        <v>121</v>
      </c>
    </row>
    <row r="120" spans="1:65" s="2" customFormat="1" ht="44.25" customHeight="1">
      <c r="A120" s="38"/>
      <c r="B120" s="39"/>
      <c r="C120" s="204" t="s">
        <v>181</v>
      </c>
      <c r="D120" s="204" t="s">
        <v>123</v>
      </c>
      <c r="E120" s="205" t="s">
        <v>219</v>
      </c>
      <c r="F120" s="206" t="s">
        <v>220</v>
      </c>
      <c r="G120" s="207" t="s">
        <v>194</v>
      </c>
      <c r="H120" s="208">
        <v>16.79</v>
      </c>
      <c r="I120" s="209"/>
      <c r="J120" s="210">
        <f>ROUND(I120*H120,2)</f>
        <v>0</v>
      </c>
      <c r="K120" s="206" t="s">
        <v>127</v>
      </c>
      <c r="L120" s="44"/>
      <c r="M120" s="211" t="s">
        <v>19</v>
      </c>
      <c r="N120" s="212" t="s">
        <v>44</v>
      </c>
      <c r="O120" s="8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128</v>
      </c>
      <c r="AT120" s="215" t="s">
        <v>123</v>
      </c>
      <c r="AU120" s="215" t="s">
        <v>83</v>
      </c>
      <c r="AY120" s="17" t="s">
        <v>121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81</v>
      </c>
      <c r="BK120" s="216">
        <f>ROUND(I120*H120,2)</f>
        <v>0</v>
      </c>
      <c r="BL120" s="17" t="s">
        <v>128</v>
      </c>
      <c r="BM120" s="215" t="s">
        <v>469</v>
      </c>
    </row>
    <row r="121" spans="1:47" s="2" customFormat="1" ht="12">
      <c r="A121" s="38"/>
      <c r="B121" s="39"/>
      <c r="C121" s="40"/>
      <c r="D121" s="217" t="s">
        <v>130</v>
      </c>
      <c r="E121" s="40"/>
      <c r="F121" s="218" t="s">
        <v>222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130</v>
      </c>
      <c r="AU121" s="17" t="s">
        <v>83</v>
      </c>
    </row>
    <row r="122" spans="1:51" s="13" customFormat="1" ht="12">
      <c r="A122" s="13"/>
      <c r="B122" s="222"/>
      <c r="C122" s="223"/>
      <c r="D122" s="224" t="s">
        <v>136</v>
      </c>
      <c r="E122" s="225" t="s">
        <v>19</v>
      </c>
      <c r="F122" s="226" t="s">
        <v>470</v>
      </c>
      <c r="G122" s="223"/>
      <c r="H122" s="227">
        <v>16.79</v>
      </c>
      <c r="I122" s="228"/>
      <c r="J122" s="223"/>
      <c r="K122" s="223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136</v>
      </c>
      <c r="AU122" s="233" t="s">
        <v>83</v>
      </c>
      <c r="AV122" s="13" t="s">
        <v>83</v>
      </c>
      <c r="AW122" s="13" t="s">
        <v>35</v>
      </c>
      <c r="AX122" s="13" t="s">
        <v>81</v>
      </c>
      <c r="AY122" s="233" t="s">
        <v>121</v>
      </c>
    </row>
    <row r="123" spans="1:65" s="2" customFormat="1" ht="44.25" customHeight="1">
      <c r="A123" s="38"/>
      <c r="B123" s="39"/>
      <c r="C123" s="204" t="s">
        <v>186</v>
      </c>
      <c r="D123" s="204" t="s">
        <v>123</v>
      </c>
      <c r="E123" s="205" t="s">
        <v>229</v>
      </c>
      <c r="F123" s="206" t="s">
        <v>230</v>
      </c>
      <c r="G123" s="207" t="s">
        <v>231</v>
      </c>
      <c r="H123" s="208">
        <v>30.222</v>
      </c>
      <c r="I123" s="209"/>
      <c r="J123" s="210">
        <f>ROUND(I123*H123,2)</f>
        <v>0</v>
      </c>
      <c r="K123" s="206" t="s">
        <v>127</v>
      </c>
      <c r="L123" s="44"/>
      <c r="M123" s="211" t="s">
        <v>19</v>
      </c>
      <c r="N123" s="212" t="s">
        <v>44</v>
      </c>
      <c r="O123" s="84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128</v>
      </c>
      <c r="AT123" s="215" t="s">
        <v>123</v>
      </c>
      <c r="AU123" s="215" t="s">
        <v>83</v>
      </c>
      <c r="AY123" s="17" t="s">
        <v>121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7" t="s">
        <v>81</v>
      </c>
      <c r="BK123" s="216">
        <f>ROUND(I123*H123,2)</f>
        <v>0</v>
      </c>
      <c r="BL123" s="17" t="s">
        <v>128</v>
      </c>
      <c r="BM123" s="215" t="s">
        <v>471</v>
      </c>
    </row>
    <row r="124" spans="1:47" s="2" customFormat="1" ht="12">
      <c r="A124" s="38"/>
      <c r="B124" s="39"/>
      <c r="C124" s="40"/>
      <c r="D124" s="217" t="s">
        <v>130</v>
      </c>
      <c r="E124" s="40"/>
      <c r="F124" s="218" t="s">
        <v>233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130</v>
      </c>
      <c r="AU124" s="17" t="s">
        <v>83</v>
      </c>
    </row>
    <row r="125" spans="1:51" s="13" customFormat="1" ht="12">
      <c r="A125" s="13"/>
      <c r="B125" s="222"/>
      <c r="C125" s="223"/>
      <c r="D125" s="224" t="s">
        <v>136</v>
      </c>
      <c r="E125" s="225" t="s">
        <v>19</v>
      </c>
      <c r="F125" s="226" t="s">
        <v>472</v>
      </c>
      <c r="G125" s="223"/>
      <c r="H125" s="227">
        <v>30.222</v>
      </c>
      <c r="I125" s="228"/>
      <c r="J125" s="223"/>
      <c r="K125" s="223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136</v>
      </c>
      <c r="AU125" s="233" t="s">
        <v>83</v>
      </c>
      <c r="AV125" s="13" t="s">
        <v>83</v>
      </c>
      <c r="AW125" s="13" t="s">
        <v>35</v>
      </c>
      <c r="AX125" s="13" t="s">
        <v>81</v>
      </c>
      <c r="AY125" s="233" t="s">
        <v>121</v>
      </c>
    </row>
    <row r="126" spans="1:65" s="2" customFormat="1" ht="37.8" customHeight="1">
      <c r="A126" s="38"/>
      <c r="B126" s="39"/>
      <c r="C126" s="204" t="s">
        <v>191</v>
      </c>
      <c r="D126" s="204" t="s">
        <v>123</v>
      </c>
      <c r="E126" s="205" t="s">
        <v>237</v>
      </c>
      <c r="F126" s="206" t="s">
        <v>238</v>
      </c>
      <c r="G126" s="207" t="s">
        <v>194</v>
      </c>
      <c r="H126" s="208">
        <v>2.18</v>
      </c>
      <c r="I126" s="209"/>
      <c r="J126" s="210">
        <f>ROUND(I126*H126,2)</f>
        <v>0</v>
      </c>
      <c r="K126" s="206" t="s">
        <v>127</v>
      </c>
      <c r="L126" s="44"/>
      <c r="M126" s="211" t="s">
        <v>19</v>
      </c>
      <c r="N126" s="212" t="s">
        <v>44</v>
      </c>
      <c r="O126" s="8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128</v>
      </c>
      <c r="AT126" s="215" t="s">
        <v>123</v>
      </c>
      <c r="AU126" s="215" t="s">
        <v>83</v>
      </c>
      <c r="AY126" s="17" t="s">
        <v>121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81</v>
      </c>
      <c r="BK126" s="216">
        <f>ROUND(I126*H126,2)</f>
        <v>0</v>
      </c>
      <c r="BL126" s="17" t="s">
        <v>128</v>
      </c>
      <c r="BM126" s="215" t="s">
        <v>473</v>
      </c>
    </row>
    <row r="127" spans="1:47" s="2" customFormat="1" ht="12">
      <c r="A127" s="38"/>
      <c r="B127" s="39"/>
      <c r="C127" s="40"/>
      <c r="D127" s="217" t="s">
        <v>130</v>
      </c>
      <c r="E127" s="40"/>
      <c r="F127" s="218" t="s">
        <v>240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130</v>
      </c>
      <c r="AU127" s="17" t="s">
        <v>83</v>
      </c>
    </row>
    <row r="128" spans="1:51" s="13" customFormat="1" ht="12">
      <c r="A128" s="13"/>
      <c r="B128" s="222"/>
      <c r="C128" s="223"/>
      <c r="D128" s="224" t="s">
        <v>136</v>
      </c>
      <c r="E128" s="225" t="s">
        <v>19</v>
      </c>
      <c r="F128" s="226" t="s">
        <v>474</v>
      </c>
      <c r="G128" s="223"/>
      <c r="H128" s="227">
        <v>1.14</v>
      </c>
      <c r="I128" s="228"/>
      <c r="J128" s="223"/>
      <c r="K128" s="223"/>
      <c r="L128" s="229"/>
      <c r="M128" s="230"/>
      <c r="N128" s="231"/>
      <c r="O128" s="231"/>
      <c r="P128" s="231"/>
      <c r="Q128" s="231"/>
      <c r="R128" s="231"/>
      <c r="S128" s="231"/>
      <c r="T128" s="23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3" t="s">
        <v>136</v>
      </c>
      <c r="AU128" s="233" t="s">
        <v>83</v>
      </c>
      <c r="AV128" s="13" t="s">
        <v>83</v>
      </c>
      <c r="AW128" s="13" t="s">
        <v>35</v>
      </c>
      <c r="AX128" s="13" t="s">
        <v>73</v>
      </c>
      <c r="AY128" s="233" t="s">
        <v>121</v>
      </c>
    </row>
    <row r="129" spans="1:51" s="13" customFormat="1" ht="12">
      <c r="A129" s="13"/>
      <c r="B129" s="222"/>
      <c r="C129" s="223"/>
      <c r="D129" s="224" t="s">
        <v>136</v>
      </c>
      <c r="E129" s="225" t="s">
        <v>19</v>
      </c>
      <c r="F129" s="226" t="s">
        <v>475</v>
      </c>
      <c r="G129" s="223"/>
      <c r="H129" s="227">
        <v>1.04</v>
      </c>
      <c r="I129" s="228"/>
      <c r="J129" s="223"/>
      <c r="K129" s="223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136</v>
      </c>
      <c r="AU129" s="233" t="s">
        <v>83</v>
      </c>
      <c r="AV129" s="13" t="s">
        <v>83</v>
      </c>
      <c r="AW129" s="13" t="s">
        <v>35</v>
      </c>
      <c r="AX129" s="13" t="s">
        <v>73</v>
      </c>
      <c r="AY129" s="233" t="s">
        <v>121</v>
      </c>
    </row>
    <row r="130" spans="1:51" s="14" customFormat="1" ht="12">
      <c r="A130" s="14"/>
      <c r="B130" s="234"/>
      <c r="C130" s="235"/>
      <c r="D130" s="224" t="s">
        <v>136</v>
      </c>
      <c r="E130" s="236" t="s">
        <v>19</v>
      </c>
      <c r="F130" s="237" t="s">
        <v>148</v>
      </c>
      <c r="G130" s="235"/>
      <c r="H130" s="238">
        <v>2.1799999999999997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4" t="s">
        <v>136</v>
      </c>
      <c r="AU130" s="244" t="s">
        <v>83</v>
      </c>
      <c r="AV130" s="14" t="s">
        <v>128</v>
      </c>
      <c r="AW130" s="14" t="s">
        <v>35</v>
      </c>
      <c r="AX130" s="14" t="s">
        <v>81</v>
      </c>
      <c r="AY130" s="244" t="s">
        <v>121</v>
      </c>
    </row>
    <row r="131" spans="1:65" s="2" customFormat="1" ht="44.25" customHeight="1">
      <c r="A131" s="38"/>
      <c r="B131" s="39"/>
      <c r="C131" s="204" t="s">
        <v>197</v>
      </c>
      <c r="D131" s="204" t="s">
        <v>123</v>
      </c>
      <c r="E131" s="205" t="s">
        <v>476</v>
      </c>
      <c r="F131" s="206" t="s">
        <v>477</v>
      </c>
      <c r="G131" s="207" t="s">
        <v>194</v>
      </c>
      <c r="H131" s="208">
        <v>19.92</v>
      </c>
      <c r="I131" s="209"/>
      <c r="J131" s="210">
        <f>ROUND(I131*H131,2)</f>
        <v>0</v>
      </c>
      <c r="K131" s="206" t="s">
        <v>127</v>
      </c>
      <c r="L131" s="44"/>
      <c r="M131" s="211" t="s">
        <v>19</v>
      </c>
      <c r="N131" s="212" t="s">
        <v>44</v>
      </c>
      <c r="O131" s="84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5" t="s">
        <v>128</v>
      </c>
      <c r="AT131" s="215" t="s">
        <v>123</v>
      </c>
      <c r="AU131" s="215" t="s">
        <v>83</v>
      </c>
      <c r="AY131" s="17" t="s">
        <v>121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81</v>
      </c>
      <c r="BK131" s="216">
        <f>ROUND(I131*H131,2)</f>
        <v>0</v>
      </c>
      <c r="BL131" s="17" t="s">
        <v>128</v>
      </c>
      <c r="BM131" s="215" t="s">
        <v>478</v>
      </c>
    </row>
    <row r="132" spans="1:47" s="2" customFormat="1" ht="12">
      <c r="A132" s="38"/>
      <c r="B132" s="39"/>
      <c r="C132" s="40"/>
      <c r="D132" s="217" t="s">
        <v>130</v>
      </c>
      <c r="E132" s="40"/>
      <c r="F132" s="218" t="s">
        <v>479</v>
      </c>
      <c r="G132" s="40"/>
      <c r="H132" s="40"/>
      <c r="I132" s="219"/>
      <c r="J132" s="40"/>
      <c r="K132" s="40"/>
      <c r="L132" s="44"/>
      <c r="M132" s="220"/>
      <c r="N132" s="221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130</v>
      </c>
      <c r="AU132" s="17" t="s">
        <v>83</v>
      </c>
    </row>
    <row r="133" spans="1:51" s="13" customFormat="1" ht="12">
      <c r="A133" s="13"/>
      <c r="B133" s="222"/>
      <c r="C133" s="223"/>
      <c r="D133" s="224" t="s">
        <v>136</v>
      </c>
      <c r="E133" s="225" t="s">
        <v>19</v>
      </c>
      <c r="F133" s="226" t="s">
        <v>480</v>
      </c>
      <c r="G133" s="223"/>
      <c r="H133" s="227">
        <v>1.98</v>
      </c>
      <c r="I133" s="228"/>
      <c r="J133" s="223"/>
      <c r="K133" s="223"/>
      <c r="L133" s="229"/>
      <c r="M133" s="230"/>
      <c r="N133" s="231"/>
      <c r="O133" s="231"/>
      <c r="P133" s="231"/>
      <c r="Q133" s="231"/>
      <c r="R133" s="231"/>
      <c r="S133" s="231"/>
      <c r="T133" s="23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3" t="s">
        <v>136</v>
      </c>
      <c r="AU133" s="233" t="s">
        <v>83</v>
      </c>
      <c r="AV133" s="13" t="s">
        <v>83</v>
      </c>
      <c r="AW133" s="13" t="s">
        <v>35</v>
      </c>
      <c r="AX133" s="13" t="s">
        <v>73</v>
      </c>
      <c r="AY133" s="233" t="s">
        <v>121</v>
      </c>
    </row>
    <row r="134" spans="1:51" s="13" customFormat="1" ht="12">
      <c r="A134" s="13"/>
      <c r="B134" s="222"/>
      <c r="C134" s="223"/>
      <c r="D134" s="224" t="s">
        <v>136</v>
      </c>
      <c r="E134" s="225" t="s">
        <v>19</v>
      </c>
      <c r="F134" s="226" t="s">
        <v>481</v>
      </c>
      <c r="G134" s="223"/>
      <c r="H134" s="227">
        <v>17.94</v>
      </c>
      <c r="I134" s="228"/>
      <c r="J134" s="223"/>
      <c r="K134" s="223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136</v>
      </c>
      <c r="AU134" s="233" t="s">
        <v>83</v>
      </c>
      <c r="AV134" s="13" t="s">
        <v>83</v>
      </c>
      <c r="AW134" s="13" t="s">
        <v>35</v>
      </c>
      <c r="AX134" s="13" t="s">
        <v>73</v>
      </c>
      <c r="AY134" s="233" t="s">
        <v>121</v>
      </c>
    </row>
    <row r="135" spans="1:51" s="14" customFormat="1" ht="12">
      <c r="A135" s="14"/>
      <c r="B135" s="234"/>
      <c r="C135" s="235"/>
      <c r="D135" s="224" t="s">
        <v>136</v>
      </c>
      <c r="E135" s="236" t="s">
        <v>19</v>
      </c>
      <c r="F135" s="237" t="s">
        <v>148</v>
      </c>
      <c r="G135" s="235"/>
      <c r="H135" s="238">
        <v>19.92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136</v>
      </c>
      <c r="AU135" s="244" t="s">
        <v>83</v>
      </c>
      <c r="AV135" s="14" t="s">
        <v>128</v>
      </c>
      <c r="AW135" s="14" t="s">
        <v>35</v>
      </c>
      <c r="AX135" s="14" t="s">
        <v>81</v>
      </c>
      <c r="AY135" s="244" t="s">
        <v>121</v>
      </c>
    </row>
    <row r="136" spans="1:65" s="2" customFormat="1" ht="16.5" customHeight="1">
      <c r="A136" s="38"/>
      <c r="B136" s="39"/>
      <c r="C136" s="245" t="s">
        <v>203</v>
      </c>
      <c r="D136" s="245" t="s">
        <v>250</v>
      </c>
      <c r="E136" s="246" t="s">
        <v>482</v>
      </c>
      <c r="F136" s="247" t="s">
        <v>483</v>
      </c>
      <c r="G136" s="248" t="s">
        <v>231</v>
      </c>
      <c r="H136" s="249">
        <v>35.856</v>
      </c>
      <c r="I136" s="250"/>
      <c r="J136" s="251">
        <f>ROUND(I136*H136,2)</f>
        <v>0</v>
      </c>
      <c r="K136" s="247" t="s">
        <v>127</v>
      </c>
      <c r="L136" s="252"/>
      <c r="M136" s="253" t="s">
        <v>19</v>
      </c>
      <c r="N136" s="254" t="s">
        <v>44</v>
      </c>
      <c r="O136" s="84"/>
      <c r="P136" s="213">
        <f>O136*H136</f>
        <v>0</v>
      </c>
      <c r="Q136" s="213">
        <v>1</v>
      </c>
      <c r="R136" s="213">
        <f>Q136*H136</f>
        <v>35.856</v>
      </c>
      <c r="S136" s="213">
        <v>0</v>
      </c>
      <c r="T136" s="21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5" t="s">
        <v>167</v>
      </c>
      <c r="AT136" s="215" t="s">
        <v>250</v>
      </c>
      <c r="AU136" s="215" t="s">
        <v>83</v>
      </c>
      <c r="AY136" s="17" t="s">
        <v>121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7" t="s">
        <v>81</v>
      </c>
      <c r="BK136" s="216">
        <f>ROUND(I136*H136,2)</f>
        <v>0</v>
      </c>
      <c r="BL136" s="17" t="s">
        <v>128</v>
      </c>
      <c r="BM136" s="215" t="s">
        <v>484</v>
      </c>
    </row>
    <row r="137" spans="1:51" s="13" customFormat="1" ht="12">
      <c r="A137" s="13"/>
      <c r="B137" s="222"/>
      <c r="C137" s="223"/>
      <c r="D137" s="224" t="s">
        <v>136</v>
      </c>
      <c r="E137" s="225" t="s">
        <v>19</v>
      </c>
      <c r="F137" s="226" t="s">
        <v>485</v>
      </c>
      <c r="G137" s="223"/>
      <c r="H137" s="227">
        <v>3.564</v>
      </c>
      <c r="I137" s="228"/>
      <c r="J137" s="223"/>
      <c r="K137" s="223"/>
      <c r="L137" s="229"/>
      <c r="M137" s="230"/>
      <c r="N137" s="231"/>
      <c r="O137" s="231"/>
      <c r="P137" s="231"/>
      <c r="Q137" s="231"/>
      <c r="R137" s="231"/>
      <c r="S137" s="231"/>
      <c r="T137" s="23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3" t="s">
        <v>136</v>
      </c>
      <c r="AU137" s="233" t="s">
        <v>83</v>
      </c>
      <c r="AV137" s="13" t="s">
        <v>83</v>
      </c>
      <c r="AW137" s="13" t="s">
        <v>35</v>
      </c>
      <c r="AX137" s="13" t="s">
        <v>73</v>
      </c>
      <c r="AY137" s="233" t="s">
        <v>121</v>
      </c>
    </row>
    <row r="138" spans="1:51" s="13" customFormat="1" ht="12">
      <c r="A138" s="13"/>
      <c r="B138" s="222"/>
      <c r="C138" s="223"/>
      <c r="D138" s="224" t="s">
        <v>136</v>
      </c>
      <c r="E138" s="225" t="s">
        <v>19</v>
      </c>
      <c r="F138" s="226" t="s">
        <v>486</v>
      </c>
      <c r="G138" s="223"/>
      <c r="H138" s="227">
        <v>32.292</v>
      </c>
      <c r="I138" s="228"/>
      <c r="J138" s="223"/>
      <c r="K138" s="223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136</v>
      </c>
      <c r="AU138" s="233" t="s">
        <v>83</v>
      </c>
      <c r="AV138" s="13" t="s">
        <v>83</v>
      </c>
      <c r="AW138" s="13" t="s">
        <v>35</v>
      </c>
      <c r="AX138" s="13" t="s">
        <v>73</v>
      </c>
      <c r="AY138" s="233" t="s">
        <v>121</v>
      </c>
    </row>
    <row r="139" spans="1:51" s="14" customFormat="1" ht="12">
      <c r="A139" s="14"/>
      <c r="B139" s="234"/>
      <c r="C139" s="235"/>
      <c r="D139" s="224" t="s">
        <v>136</v>
      </c>
      <c r="E139" s="236" t="s">
        <v>19</v>
      </c>
      <c r="F139" s="237" t="s">
        <v>148</v>
      </c>
      <c r="G139" s="235"/>
      <c r="H139" s="238">
        <v>35.856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4" t="s">
        <v>136</v>
      </c>
      <c r="AU139" s="244" t="s">
        <v>83</v>
      </c>
      <c r="AV139" s="14" t="s">
        <v>128</v>
      </c>
      <c r="AW139" s="14" t="s">
        <v>35</v>
      </c>
      <c r="AX139" s="14" t="s">
        <v>81</v>
      </c>
      <c r="AY139" s="244" t="s">
        <v>121</v>
      </c>
    </row>
    <row r="140" spans="1:63" s="12" customFormat="1" ht="22.8" customHeight="1">
      <c r="A140" s="12"/>
      <c r="B140" s="188"/>
      <c r="C140" s="189"/>
      <c r="D140" s="190" t="s">
        <v>72</v>
      </c>
      <c r="E140" s="202" t="s">
        <v>149</v>
      </c>
      <c r="F140" s="202" t="s">
        <v>243</v>
      </c>
      <c r="G140" s="189"/>
      <c r="H140" s="189"/>
      <c r="I140" s="192"/>
      <c r="J140" s="203">
        <f>BK140</f>
        <v>0</v>
      </c>
      <c r="K140" s="189"/>
      <c r="L140" s="194"/>
      <c r="M140" s="195"/>
      <c r="N140" s="196"/>
      <c r="O140" s="196"/>
      <c r="P140" s="197">
        <f>SUM(P141:P149)</f>
        <v>0</v>
      </c>
      <c r="Q140" s="196"/>
      <c r="R140" s="197">
        <f>SUM(R141:R149)</f>
        <v>0.95648</v>
      </c>
      <c r="S140" s="196"/>
      <c r="T140" s="198">
        <f>SUM(T141:T149)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99" t="s">
        <v>81</v>
      </c>
      <c r="AT140" s="200" t="s">
        <v>72</v>
      </c>
      <c r="AU140" s="200" t="s">
        <v>81</v>
      </c>
      <c r="AY140" s="199" t="s">
        <v>121</v>
      </c>
      <c r="BK140" s="201">
        <f>SUM(BK141:BK149)</f>
        <v>0</v>
      </c>
    </row>
    <row r="141" spans="1:65" s="2" customFormat="1" ht="62.7" customHeight="1">
      <c r="A141" s="38"/>
      <c r="B141" s="39"/>
      <c r="C141" s="204" t="s">
        <v>8</v>
      </c>
      <c r="D141" s="204" t="s">
        <v>123</v>
      </c>
      <c r="E141" s="205" t="s">
        <v>245</v>
      </c>
      <c r="F141" s="206" t="s">
        <v>246</v>
      </c>
      <c r="G141" s="207" t="s">
        <v>126</v>
      </c>
      <c r="H141" s="208">
        <v>3.416</v>
      </c>
      <c r="I141" s="209"/>
      <c r="J141" s="210">
        <f>ROUND(I141*H141,2)</f>
        <v>0</v>
      </c>
      <c r="K141" s="206" t="s">
        <v>127</v>
      </c>
      <c r="L141" s="44"/>
      <c r="M141" s="211" t="s">
        <v>19</v>
      </c>
      <c r="N141" s="212" t="s">
        <v>44</v>
      </c>
      <c r="O141" s="84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128</v>
      </c>
      <c r="AT141" s="215" t="s">
        <v>123</v>
      </c>
      <c r="AU141" s="215" t="s">
        <v>83</v>
      </c>
      <c r="AY141" s="17" t="s">
        <v>121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81</v>
      </c>
      <c r="BK141" s="216">
        <f>ROUND(I141*H141,2)</f>
        <v>0</v>
      </c>
      <c r="BL141" s="17" t="s">
        <v>128</v>
      </c>
      <c r="BM141" s="215" t="s">
        <v>487</v>
      </c>
    </row>
    <row r="142" spans="1:47" s="2" customFormat="1" ht="12">
      <c r="A142" s="38"/>
      <c r="B142" s="39"/>
      <c r="C142" s="40"/>
      <c r="D142" s="217" t="s">
        <v>130</v>
      </c>
      <c r="E142" s="40"/>
      <c r="F142" s="218" t="s">
        <v>248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130</v>
      </c>
      <c r="AU142" s="17" t="s">
        <v>83</v>
      </c>
    </row>
    <row r="143" spans="1:51" s="13" customFormat="1" ht="12">
      <c r="A143" s="13"/>
      <c r="B143" s="222"/>
      <c r="C143" s="223"/>
      <c r="D143" s="224" t="s">
        <v>136</v>
      </c>
      <c r="E143" s="225" t="s">
        <v>19</v>
      </c>
      <c r="F143" s="226" t="s">
        <v>488</v>
      </c>
      <c r="G143" s="223"/>
      <c r="H143" s="227">
        <v>3.416</v>
      </c>
      <c r="I143" s="228"/>
      <c r="J143" s="223"/>
      <c r="K143" s="223"/>
      <c r="L143" s="229"/>
      <c r="M143" s="230"/>
      <c r="N143" s="231"/>
      <c r="O143" s="231"/>
      <c r="P143" s="231"/>
      <c r="Q143" s="231"/>
      <c r="R143" s="231"/>
      <c r="S143" s="231"/>
      <c r="T143" s="23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3" t="s">
        <v>136</v>
      </c>
      <c r="AU143" s="233" t="s">
        <v>83</v>
      </c>
      <c r="AV143" s="13" t="s">
        <v>83</v>
      </c>
      <c r="AW143" s="13" t="s">
        <v>35</v>
      </c>
      <c r="AX143" s="13" t="s">
        <v>81</v>
      </c>
      <c r="AY143" s="233" t="s">
        <v>121</v>
      </c>
    </row>
    <row r="144" spans="1:65" s="2" customFormat="1" ht="62.7" customHeight="1">
      <c r="A144" s="38"/>
      <c r="B144" s="39"/>
      <c r="C144" s="204" t="s">
        <v>218</v>
      </c>
      <c r="D144" s="204" t="s">
        <v>123</v>
      </c>
      <c r="E144" s="205" t="s">
        <v>489</v>
      </c>
      <c r="F144" s="206" t="s">
        <v>490</v>
      </c>
      <c r="G144" s="207" t="s">
        <v>126</v>
      </c>
      <c r="H144" s="208">
        <v>4.88</v>
      </c>
      <c r="I144" s="209"/>
      <c r="J144" s="210">
        <f>ROUND(I144*H144,2)</f>
        <v>0</v>
      </c>
      <c r="K144" s="206" t="s">
        <v>127</v>
      </c>
      <c r="L144" s="44"/>
      <c r="M144" s="211" t="s">
        <v>19</v>
      </c>
      <c r="N144" s="212" t="s">
        <v>44</v>
      </c>
      <c r="O144" s="84"/>
      <c r="P144" s="213">
        <f>O144*H144</f>
        <v>0</v>
      </c>
      <c r="Q144" s="213">
        <v>0.098</v>
      </c>
      <c r="R144" s="213">
        <f>Q144*H144</f>
        <v>0.47824</v>
      </c>
      <c r="S144" s="213">
        <v>0</v>
      </c>
      <c r="T144" s="21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5" t="s">
        <v>128</v>
      </c>
      <c r="AT144" s="215" t="s">
        <v>123</v>
      </c>
      <c r="AU144" s="215" t="s">
        <v>83</v>
      </c>
      <c r="AY144" s="17" t="s">
        <v>121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81</v>
      </c>
      <c r="BK144" s="216">
        <f>ROUND(I144*H144,2)</f>
        <v>0</v>
      </c>
      <c r="BL144" s="17" t="s">
        <v>128</v>
      </c>
      <c r="BM144" s="215" t="s">
        <v>491</v>
      </c>
    </row>
    <row r="145" spans="1:47" s="2" customFormat="1" ht="12">
      <c r="A145" s="38"/>
      <c r="B145" s="39"/>
      <c r="C145" s="40"/>
      <c r="D145" s="217" t="s">
        <v>130</v>
      </c>
      <c r="E145" s="40"/>
      <c r="F145" s="218" t="s">
        <v>492</v>
      </c>
      <c r="G145" s="40"/>
      <c r="H145" s="40"/>
      <c r="I145" s="219"/>
      <c r="J145" s="40"/>
      <c r="K145" s="40"/>
      <c r="L145" s="44"/>
      <c r="M145" s="220"/>
      <c r="N145" s="221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130</v>
      </c>
      <c r="AU145" s="17" t="s">
        <v>83</v>
      </c>
    </row>
    <row r="146" spans="1:51" s="13" customFormat="1" ht="12">
      <c r="A146" s="13"/>
      <c r="B146" s="222"/>
      <c r="C146" s="223"/>
      <c r="D146" s="224" t="s">
        <v>136</v>
      </c>
      <c r="E146" s="225" t="s">
        <v>19</v>
      </c>
      <c r="F146" s="226" t="s">
        <v>493</v>
      </c>
      <c r="G146" s="223"/>
      <c r="H146" s="227">
        <v>4.88</v>
      </c>
      <c r="I146" s="228"/>
      <c r="J146" s="223"/>
      <c r="K146" s="223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136</v>
      </c>
      <c r="AU146" s="233" t="s">
        <v>83</v>
      </c>
      <c r="AV146" s="13" t="s">
        <v>83</v>
      </c>
      <c r="AW146" s="13" t="s">
        <v>35</v>
      </c>
      <c r="AX146" s="13" t="s">
        <v>81</v>
      </c>
      <c r="AY146" s="233" t="s">
        <v>121</v>
      </c>
    </row>
    <row r="147" spans="1:65" s="2" customFormat="1" ht="16.5" customHeight="1">
      <c r="A147" s="38"/>
      <c r="B147" s="39"/>
      <c r="C147" s="204" t="s">
        <v>223</v>
      </c>
      <c r="D147" s="204" t="s">
        <v>123</v>
      </c>
      <c r="E147" s="205" t="s">
        <v>307</v>
      </c>
      <c r="F147" s="206" t="s">
        <v>308</v>
      </c>
      <c r="G147" s="207" t="s">
        <v>126</v>
      </c>
      <c r="H147" s="208">
        <v>4.88</v>
      </c>
      <c r="I147" s="209"/>
      <c r="J147" s="210">
        <f>ROUND(I147*H147,2)</f>
        <v>0</v>
      </c>
      <c r="K147" s="206" t="s">
        <v>19</v>
      </c>
      <c r="L147" s="44"/>
      <c r="M147" s="211" t="s">
        <v>19</v>
      </c>
      <c r="N147" s="212" t="s">
        <v>44</v>
      </c>
      <c r="O147" s="84"/>
      <c r="P147" s="213">
        <f>O147*H147</f>
        <v>0</v>
      </c>
      <c r="Q147" s="213">
        <v>0.098</v>
      </c>
      <c r="R147" s="213">
        <f>Q147*H147</f>
        <v>0.47824</v>
      </c>
      <c r="S147" s="213">
        <v>0</v>
      </c>
      <c r="T147" s="21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15" t="s">
        <v>128</v>
      </c>
      <c r="AT147" s="215" t="s">
        <v>123</v>
      </c>
      <c r="AU147" s="215" t="s">
        <v>83</v>
      </c>
      <c r="AY147" s="17" t="s">
        <v>121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7" t="s">
        <v>81</v>
      </c>
      <c r="BK147" s="216">
        <f>ROUND(I147*H147,2)</f>
        <v>0</v>
      </c>
      <c r="BL147" s="17" t="s">
        <v>128</v>
      </c>
      <c r="BM147" s="215" t="s">
        <v>494</v>
      </c>
    </row>
    <row r="148" spans="1:51" s="13" customFormat="1" ht="12">
      <c r="A148" s="13"/>
      <c r="B148" s="222"/>
      <c r="C148" s="223"/>
      <c r="D148" s="224" t="s">
        <v>136</v>
      </c>
      <c r="E148" s="225" t="s">
        <v>19</v>
      </c>
      <c r="F148" s="226" t="s">
        <v>495</v>
      </c>
      <c r="G148" s="223"/>
      <c r="H148" s="227">
        <v>4.88</v>
      </c>
      <c r="I148" s="228"/>
      <c r="J148" s="223"/>
      <c r="K148" s="223"/>
      <c r="L148" s="229"/>
      <c r="M148" s="230"/>
      <c r="N148" s="231"/>
      <c r="O148" s="231"/>
      <c r="P148" s="231"/>
      <c r="Q148" s="231"/>
      <c r="R148" s="231"/>
      <c r="S148" s="231"/>
      <c r="T148" s="23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3" t="s">
        <v>136</v>
      </c>
      <c r="AU148" s="233" t="s">
        <v>83</v>
      </c>
      <c r="AV148" s="13" t="s">
        <v>83</v>
      </c>
      <c r="AW148" s="13" t="s">
        <v>35</v>
      </c>
      <c r="AX148" s="13" t="s">
        <v>81</v>
      </c>
      <c r="AY148" s="233" t="s">
        <v>121</v>
      </c>
    </row>
    <row r="149" spans="1:65" s="2" customFormat="1" ht="37.8" customHeight="1">
      <c r="A149" s="38"/>
      <c r="B149" s="39"/>
      <c r="C149" s="204" t="s">
        <v>228</v>
      </c>
      <c r="D149" s="204" t="s">
        <v>123</v>
      </c>
      <c r="E149" s="205" t="s">
        <v>496</v>
      </c>
      <c r="F149" s="206" t="s">
        <v>497</v>
      </c>
      <c r="G149" s="207" t="s">
        <v>498</v>
      </c>
      <c r="H149" s="208">
        <v>1</v>
      </c>
      <c r="I149" s="209"/>
      <c r="J149" s="210">
        <f>ROUND(I149*H149,2)</f>
        <v>0</v>
      </c>
      <c r="K149" s="206" t="s">
        <v>19</v>
      </c>
      <c r="L149" s="44"/>
      <c r="M149" s="211" t="s">
        <v>19</v>
      </c>
      <c r="N149" s="212" t="s">
        <v>44</v>
      </c>
      <c r="O149" s="8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5" t="s">
        <v>128</v>
      </c>
      <c r="AT149" s="215" t="s">
        <v>123</v>
      </c>
      <c r="AU149" s="215" t="s">
        <v>83</v>
      </c>
      <c r="AY149" s="17" t="s">
        <v>121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81</v>
      </c>
      <c r="BK149" s="216">
        <f>ROUND(I149*H149,2)</f>
        <v>0</v>
      </c>
      <c r="BL149" s="17" t="s">
        <v>128</v>
      </c>
      <c r="BM149" s="215" t="s">
        <v>499</v>
      </c>
    </row>
    <row r="150" spans="1:63" s="12" customFormat="1" ht="22.8" customHeight="1">
      <c r="A150" s="12"/>
      <c r="B150" s="188"/>
      <c r="C150" s="189"/>
      <c r="D150" s="190" t="s">
        <v>72</v>
      </c>
      <c r="E150" s="202" t="s">
        <v>167</v>
      </c>
      <c r="F150" s="202" t="s">
        <v>500</v>
      </c>
      <c r="G150" s="189"/>
      <c r="H150" s="189"/>
      <c r="I150" s="192"/>
      <c r="J150" s="203">
        <f>BK150</f>
        <v>0</v>
      </c>
      <c r="K150" s="189"/>
      <c r="L150" s="194"/>
      <c r="M150" s="195"/>
      <c r="N150" s="196"/>
      <c r="O150" s="196"/>
      <c r="P150" s="197">
        <f>SUM(P151:P152)</f>
        <v>0</v>
      </c>
      <c r="Q150" s="196"/>
      <c r="R150" s="197">
        <f>SUM(R151:R152)</f>
        <v>0.013513500000000001</v>
      </c>
      <c r="S150" s="196"/>
      <c r="T150" s="198">
        <f>SUM(T151:T152)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99" t="s">
        <v>81</v>
      </c>
      <c r="AT150" s="200" t="s">
        <v>72</v>
      </c>
      <c r="AU150" s="200" t="s">
        <v>81</v>
      </c>
      <c r="AY150" s="199" t="s">
        <v>121</v>
      </c>
      <c r="BK150" s="201">
        <f>SUM(BK151:BK152)</f>
        <v>0</v>
      </c>
    </row>
    <row r="151" spans="1:65" s="2" customFormat="1" ht="21.75" customHeight="1">
      <c r="A151" s="38"/>
      <c r="B151" s="39"/>
      <c r="C151" s="204" t="s">
        <v>236</v>
      </c>
      <c r="D151" s="204" t="s">
        <v>123</v>
      </c>
      <c r="E151" s="205" t="s">
        <v>501</v>
      </c>
      <c r="F151" s="206" t="s">
        <v>502</v>
      </c>
      <c r="G151" s="207" t="s">
        <v>176</v>
      </c>
      <c r="H151" s="208">
        <v>143</v>
      </c>
      <c r="I151" s="209"/>
      <c r="J151" s="210">
        <f>ROUND(I151*H151,2)</f>
        <v>0</v>
      </c>
      <c r="K151" s="206" t="s">
        <v>127</v>
      </c>
      <c r="L151" s="44"/>
      <c r="M151" s="211" t="s">
        <v>19</v>
      </c>
      <c r="N151" s="212" t="s">
        <v>44</v>
      </c>
      <c r="O151" s="84"/>
      <c r="P151" s="213">
        <f>O151*H151</f>
        <v>0</v>
      </c>
      <c r="Q151" s="213">
        <v>9.45E-05</v>
      </c>
      <c r="R151" s="213">
        <f>Q151*H151</f>
        <v>0.013513500000000001</v>
      </c>
      <c r="S151" s="213">
        <v>0</v>
      </c>
      <c r="T151" s="21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5" t="s">
        <v>128</v>
      </c>
      <c r="AT151" s="215" t="s">
        <v>123</v>
      </c>
      <c r="AU151" s="215" t="s">
        <v>83</v>
      </c>
      <c r="AY151" s="17" t="s">
        <v>121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81</v>
      </c>
      <c r="BK151" s="216">
        <f>ROUND(I151*H151,2)</f>
        <v>0</v>
      </c>
      <c r="BL151" s="17" t="s">
        <v>128</v>
      </c>
      <c r="BM151" s="215" t="s">
        <v>503</v>
      </c>
    </row>
    <row r="152" spans="1:47" s="2" customFormat="1" ht="12">
      <c r="A152" s="38"/>
      <c r="B152" s="39"/>
      <c r="C152" s="40"/>
      <c r="D152" s="217" t="s">
        <v>130</v>
      </c>
      <c r="E152" s="40"/>
      <c r="F152" s="218" t="s">
        <v>504</v>
      </c>
      <c r="G152" s="40"/>
      <c r="H152" s="40"/>
      <c r="I152" s="219"/>
      <c r="J152" s="40"/>
      <c r="K152" s="40"/>
      <c r="L152" s="44"/>
      <c r="M152" s="220"/>
      <c r="N152" s="221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130</v>
      </c>
      <c r="AU152" s="17" t="s">
        <v>83</v>
      </c>
    </row>
    <row r="153" spans="1:63" s="12" customFormat="1" ht="22.8" customHeight="1">
      <c r="A153" s="12"/>
      <c r="B153" s="188"/>
      <c r="C153" s="189"/>
      <c r="D153" s="190" t="s">
        <v>72</v>
      </c>
      <c r="E153" s="202" t="s">
        <v>173</v>
      </c>
      <c r="F153" s="202" t="s">
        <v>316</v>
      </c>
      <c r="G153" s="189"/>
      <c r="H153" s="189"/>
      <c r="I153" s="192"/>
      <c r="J153" s="203">
        <f>BK153</f>
        <v>0</v>
      </c>
      <c r="K153" s="189"/>
      <c r="L153" s="194"/>
      <c r="M153" s="195"/>
      <c r="N153" s="196"/>
      <c r="O153" s="196"/>
      <c r="P153" s="197">
        <f>SUM(P154:P155)</f>
        <v>0</v>
      </c>
      <c r="Q153" s="196"/>
      <c r="R153" s="197">
        <f>SUM(R154:R155)</f>
        <v>0</v>
      </c>
      <c r="S153" s="196"/>
      <c r="T153" s="198">
        <f>SUM(T154:T155)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99" t="s">
        <v>81</v>
      </c>
      <c r="AT153" s="200" t="s">
        <v>72</v>
      </c>
      <c r="AU153" s="200" t="s">
        <v>81</v>
      </c>
      <c r="AY153" s="199" t="s">
        <v>121</v>
      </c>
      <c r="BK153" s="201">
        <f>SUM(BK154:BK155)</f>
        <v>0</v>
      </c>
    </row>
    <row r="154" spans="1:65" s="2" customFormat="1" ht="55.5" customHeight="1">
      <c r="A154" s="38"/>
      <c r="B154" s="39"/>
      <c r="C154" s="204" t="s">
        <v>244</v>
      </c>
      <c r="D154" s="204" t="s">
        <v>123</v>
      </c>
      <c r="E154" s="205" t="s">
        <v>505</v>
      </c>
      <c r="F154" s="206" t="s">
        <v>506</v>
      </c>
      <c r="G154" s="207" t="s">
        <v>126</v>
      </c>
      <c r="H154" s="208">
        <v>4.88</v>
      </c>
      <c r="I154" s="209"/>
      <c r="J154" s="210">
        <f>ROUND(I154*H154,2)</f>
        <v>0</v>
      </c>
      <c r="K154" s="206" t="s">
        <v>127</v>
      </c>
      <c r="L154" s="44"/>
      <c r="M154" s="211" t="s">
        <v>19</v>
      </c>
      <c r="N154" s="212" t="s">
        <v>44</v>
      </c>
      <c r="O154" s="84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5" t="s">
        <v>128</v>
      </c>
      <c r="AT154" s="215" t="s">
        <v>123</v>
      </c>
      <c r="AU154" s="215" t="s">
        <v>83</v>
      </c>
      <c r="AY154" s="17" t="s">
        <v>121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7" t="s">
        <v>81</v>
      </c>
      <c r="BK154" s="216">
        <f>ROUND(I154*H154,2)</f>
        <v>0</v>
      </c>
      <c r="BL154" s="17" t="s">
        <v>128</v>
      </c>
      <c r="BM154" s="215" t="s">
        <v>507</v>
      </c>
    </row>
    <row r="155" spans="1:47" s="2" customFormat="1" ht="12">
      <c r="A155" s="38"/>
      <c r="B155" s="39"/>
      <c r="C155" s="40"/>
      <c r="D155" s="217" t="s">
        <v>130</v>
      </c>
      <c r="E155" s="40"/>
      <c r="F155" s="218" t="s">
        <v>508</v>
      </c>
      <c r="G155" s="40"/>
      <c r="H155" s="40"/>
      <c r="I155" s="219"/>
      <c r="J155" s="40"/>
      <c r="K155" s="40"/>
      <c r="L155" s="44"/>
      <c r="M155" s="220"/>
      <c r="N155" s="221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130</v>
      </c>
      <c r="AU155" s="17" t="s">
        <v>83</v>
      </c>
    </row>
    <row r="156" spans="1:63" s="12" customFormat="1" ht="22.8" customHeight="1">
      <c r="A156" s="12"/>
      <c r="B156" s="188"/>
      <c r="C156" s="189"/>
      <c r="D156" s="190" t="s">
        <v>72</v>
      </c>
      <c r="E156" s="202" t="s">
        <v>430</v>
      </c>
      <c r="F156" s="202" t="s">
        <v>431</v>
      </c>
      <c r="G156" s="189"/>
      <c r="H156" s="189"/>
      <c r="I156" s="192"/>
      <c r="J156" s="203">
        <f>BK156</f>
        <v>0</v>
      </c>
      <c r="K156" s="189"/>
      <c r="L156" s="194"/>
      <c r="M156" s="195"/>
      <c r="N156" s="196"/>
      <c r="O156" s="196"/>
      <c r="P156" s="197">
        <f>SUM(P157:P158)</f>
        <v>0</v>
      </c>
      <c r="Q156" s="196"/>
      <c r="R156" s="197">
        <f>SUM(R157:R158)</f>
        <v>0</v>
      </c>
      <c r="S156" s="196"/>
      <c r="T156" s="198">
        <f>SUM(T157:T158)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99" t="s">
        <v>81</v>
      </c>
      <c r="AT156" s="200" t="s">
        <v>72</v>
      </c>
      <c r="AU156" s="200" t="s">
        <v>81</v>
      </c>
      <c r="AY156" s="199" t="s">
        <v>121</v>
      </c>
      <c r="BK156" s="201">
        <f>SUM(BK157:BK158)</f>
        <v>0</v>
      </c>
    </row>
    <row r="157" spans="1:65" s="2" customFormat="1" ht="37.8" customHeight="1">
      <c r="A157" s="38"/>
      <c r="B157" s="39"/>
      <c r="C157" s="204" t="s">
        <v>7</v>
      </c>
      <c r="D157" s="204" t="s">
        <v>123</v>
      </c>
      <c r="E157" s="205" t="s">
        <v>433</v>
      </c>
      <c r="F157" s="206" t="s">
        <v>434</v>
      </c>
      <c r="G157" s="207" t="s">
        <v>231</v>
      </c>
      <c r="H157" s="208">
        <v>36.887</v>
      </c>
      <c r="I157" s="209"/>
      <c r="J157" s="210">
        <f>ROUND(I157*H157,2)</f>
        <v>0</v>
      </c>
      <c r="K157" s="206" t="s">
        <v>127</v>
      </c>
      <c r="L157" s="44"/>
      <c r="M157" s="211" t="s">
        <v>19</v>
      </c>
      <c r="N157" s="212" t="s">
        <v>44</v>
      </c>
      <c r="O157" s="84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5" t="s">
        <v>128</v>
      </c>
      <c r="AT157" s="215" t="s">
        <v>123</v>
      </c>
      <c r="AU157" s="215" t="s">
        <v>83</v>
      </c>
      <c r="AY157" s="17" t="s">
        <v>121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7" t="s">
        <v>81</v>
      </c>
      <c r="BK157" s="216">
        <f>ROUND(I157*H157,2)</f>
        <v>0</v>
      </c>
      <c r="BL157" s="17" t="s">
        <v>128</v>
      </c>
      <c r="BM157" s="215" t="s">
        <v>509</v>
      </c>
    </row>
    <row r="158" spans="1:47" s="2" customFormat="1" ht="12">
      <c r="A158" s="38"/>
      <c r="B158" s="39"/>
      <c r="C158" s="40"/>
      <c r="D158" s="217" t="s">
        <v>130</v>
      </c>
      <c r="E158" s="40"/>
      <c r="F158" s="218" t="s">
        <v>436</v>
      </c>
      <c r="G158" s="40"/>
      <c r="H158" s="40"/>
      <c r="I158" s="219"/>
      <c r="J158" s="40"/>
      <c r="K158" s="40"/>
      <c r="L158" s="44"/>
      <c r="M158" s="220"/>
      <c r="N158" s="221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130</v>
      </c>
      <c r="AU158" s="17" t="s">
        <v>83</v>
      </c>
    </row>
    <row r="159" spans="1:63" s="12" customFormat="1" ht="25.9" customHeight="1">
      <c r="A159" s="12"/>
      <c r="B159" s="188"/>
      <c r="C159" s="189"/>
      <c r="D159" s="190" t="s">
        <v>72</v>
      </c>
      <c r="E159" s="191" t="s">
        <v>510</v>
      </c>
      <c r="F159" s="191" t="s">
        <v>511</v>
      </c>
      <c r="G159" s="189"/>
      <c r="H159" s="189"/>
      <c r="I159" s="192"/>
      <c r="J159" s="193">
        <f>BK159</f>
        <v>0</v>
      </c>
      <c r="K159" s="189"/>
      <c r="L159" s="194"/>
      <c r="M159" s="195"/>
      <c r="N159" s="196"/>
      <c r="O159" s="196"/>
      <c r="P159" s="197">
        <f>P160</f>
        <v>0</v>
      </c>
      <c r="Q159" s="196"/>
      <c r="R159" s="197">
        <f>R160</f>
        <v>0.3161095</v>
      </c>
      <c r="S159" s="196"/>
      <c r="T159" s="198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99" t="s">
        <v>83</v>
      </c>
      <c r="AT159" s="200" t="s">
        <v>72</v>
      </c>
      <c r="AU159" s="200" t="s">
        <v>73</v>
      </c>
      <c r="AY159" s="199" t="s">
        <v>121</v>
      </c>
      <c r="BK159" s="201">
        <f>BK160</f>
        <v>0</v>
      </c>
    </row>
    <row r="160" spans="1:63" s="12" customFormat="1" ht="22.8" customHeight="1">
      <c r="A160" s="12"/>
      <c r="B160" s="188"/>
      <c r="C160" s="189"/>
      <c r="D160" s="190" t="s">
        <v>72</v>
      </c>
      <c r="E160" s="202" t="s">
        <v>512</v>
      </c>
      <c r="F160" s="202" t="s">
        <v>513</v>
      </c>
      <c r="G160" s="189"/>
      <c r="H160" s="189"/>
      <c r="I160" s="192"/>
      <c r="J160" s="203">
        <f>BK160</f>
        <v>0</v>
      </c>
      <c r="K160" s="189"/>
      <c r="L160" s="194"/>
      <c r="M160" s="195"/>
      <c r="N160" s="196"/>
      <c r="O160" s="196"/>
      <c r="P160" s="197">
        <f>SUM(P161:P203)</f>
        <v>0</v>
      </c>
      <c r="Q160" s="196"/>
      <c r="R160" s="197">
        <f>SUM(R161:R203)</f>
        <v>0.3161095</v>
      </c>
      <c r="S160" s="196"/>
      <c r="T160" s="198">
        <f>SUM(T161:T203)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99" t="s">
        <v>83</v>
      </c>
      <c r="AT160" s="200" t="s">
        <v>72</v>
      </c>
      <c r="AU160" s="200" t="s">
        <v>81</v>
      </c>
      <c r="AY160" s="199" t="s">
        <v>121</v>
      </c>
      <c r="BK160" s="201">
        <f>SUM(BK161:BK203)</f>
        <v>0</v>
      </c>
    </row>
    <row r="161" spans="1:65" s="2" customFormat="1" ht="24.15" customHeight="1">
      <c r="A161" s="38"/>
      <c r="B161" s="39"/>
      <c r="C161" s="204" t="s">
        <v>255</v>
      </c>
      <c r="D161" s="204" t="s">
        <v>123</v>
      </c>
      <c r="E161" s="205" t="s">
        <v>514</v>
      </c>
      <c r="F161" s="206" t="s">
        <v>515</v>
      </c>
      <c r="G161" s="207" t="s">
        <v>516</v>
      </c>
      <c r="H161" s="208">
        <v>25</v>
      </c>
      <c r="I161" s="209"/>
      <c r="J161" s="210">
        <f>ROUND(I161*H161,2)</f>
        <v>0</v>
      </c>
      <c r="K161" s="206" t="s">
        <v>19</v>
      </c>
      <c r="L161" s="44"/>
      <c r="M161" s="211" t="s">
        <v>19</v>
      </c>
      <c r="N161" s="212" t="s">
        <v>44</v>
      </c>
      <c r="O161" s="84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5" t="s">
        <v>128</v>
      </c>
      <c r="AT161" s="215" t="s">
        <v>123</v>
      </c>
      <c r="AU161" s="215" t="s">
        <v>83</v>
      </c>
      <c r="AY161" s="17" t="s">
        <v>121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7" t="s">
        <v>81</v>
      </c>
      <c r="BK161" s="216">
        <f>ROUND(I161*H161,2)</f>
        <v>0</v>
      </c>
      <c r="BL161" s="17" t="s">
        <v>128</v>
      </c>
      <c r="BM161" s="215" t="s">
        <v>517</v>
      </c>
    </row>
    <row r="162" spans="1:47" s="2" customFormat="1" ht="12">
      <c r="A162" s="38"/>
      <c r="B162" s="39"/>
      <c r="C162" s="40"/>
      <c r="D162" s="224" t="s">
        <v>518</v>
      </c>
      <c r="E162" s="40"/>
      <c r="F162" s="259" t="s">
        <v>519</v>
      </c>
      <c r="G162" s="40"/>
      <c r="H162" s="40"/>
      <c r="I162" s="219"/>
      <c r="J162" s="40"/>
      <c r="K162" s="40"/>
      <c r="L162" s="44"/>
      <c r="M162" s="220"/>
      <c r="N162" s="22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518</v>
      </c>
      <c r="AU162" s="17" t="s">
        <v>83</v>
      </c>
    </row>
    <row r="163" spans="1:65" s="2" customFormat="1" ht="16.5" customHeight="1">
      <c r="A163" s="38"/>
      <c r="B163" s="39"/>
      <c r="C163" s="204" t="s">
        <v>257</v>
      </c>
      <c r="D163" s="204" t="s">
        <v>123</v>
      </c>
      <c r="E163" s="205" t="s">
        <v>520</v>
      </c>
      <c r="F163" s="206" t="s">
        <v>521</v>
      </c>
      <c r="G163" s="207" t="s">
        <v>516</v>
      </c>
      <c r="H163" s="208">
        <v>5</v>
      </c>
      <c r="I163" s="209"/>
      <c r="J163" s="210">
        <f>ROUND(I163*H163,2)</f>
        <v>0</v>
      </c>
      <c r="K163" s="206" t="s">
        <v>19</v>
      </c>
      <c r="L163" s="44"/>
      <c r="M163" s="211" t="s">
        <v>19</v>
      </c>
      <c r="N163" s="212" t="s">
        <v>44</v>
      </c>
      <c r="O163" s="84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5" t="s">
        <v>128</v>
      </c>
      <c r="AT163" s="215" t="s">
        <v>123</v>
      </c>
      <c r="AU163" s="215" t="s">
        <v>83</v>
      </c>
      <c r="AY163" s="17" t="s">
        <v>121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7" t="s">
        <v>81</v>
      </c>
      <c r="BK163" s="216">
        <f>ROUND(I163*H163,2)</f>
        <v>0</v>
      </c>
      <c r="BL163" s="17" t="s">
        <v>128</v>
      </c>
      <c r="BM163" s="215" t="s">
        <v>522</v>
      </c>
    </row>
    <row r="164" spans="1:65" s="2" customFormat="1" ht="24.15" customHeight="1">
      <c r="A164" s="38"/>
      <c r="B164" s="39"/>
      <c r="C164" s="204" t="s">
        <v>262</v>
      </c>
      <c r="D164" s="204" t="s">
        <v>123</v>
      </c>
      <c r="E164" s="205" t="s">
        <v>523</v>
      </c>
      <c r="F164" s="206" t="s">
        <v>524</v>
      </c>
      <c r="G164" s="207" t="s">
        <v>452</v>
      </c>
      <c r="H164" s="208">
        <v>7</v>
      </c>
      <c r="I164" s="209"/>
      <c r="J164" s="210">
        <f>ROUND(I164*H164,2)</f>
        <v>0</v>
      </c>
      <c r="K164" s="206" t="s">
        <v>19</v>
      </c>
      <c r="L164" s="44"/>
      <c r="M164" s="211" t="s">
        <v>19</v>
      </c>
      <c r="N164" s="212" t="s">
        <v>44</v>
      </c>
      <c r="O164" s="84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15" t="s">
        <v>128</v>
      </c>
      <c r="AT164" s="215" t="s">
        <v>123</v>
      </c>
      <c r="AU164" s="215" t="s">
        <v>83</v>
      </c>
      <c r="AY164" s="17" t="s">
        <v>121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7" t="s">
        <v>81</v>
      </c>
      <c r="BK164" s="216">
        <f>ROUND(I164*H164,2)</f>
        <v>0</v>
      </c>
      <c r="BL164" s="17" t="s">
        <v>128</v>
      </c>
      <c r="BM164" s="215" t="s">
        <v>83</v>
      </c>
    </row>
    <row r="165" spans="1:65" s="2" customFormat="1" ht="24.15" customHeight="1">
      <c r="A165" s="38"/>
      <c r="B165" s="39"/>
      <c r="C165" s="204" t="s">
        <v>268</v>
      </c>
      <c r="D165" s="204" t="s">
        <v>123</v>
      </c>
      <c r="E165" s="205" t="s">
        <v>525</v>
      </c>
      <c r="F165" s="206" t="s">
        <v>526</v>
      </c>
      <c r="G165" s="207" t="s">
        <v>452</v>
      </c>
      <c r="H165" s="208">
        <v>7</v>
      </c>
      <c r="I165" s="209"/>
      <c r="J165" s="210">
        <f>ROUND(I165*H165,2)</f>
        <v>0</v>
      </c>
      <c r="K165" s="206" t="s">
        <v>19</v>
      </c>
      <c r="L165" s="44"/>
      <c r="M165" s="211" t="s">
        <v>19</v>
      </c>
      <c r="N165" s="212" t="s">
        <v>44</v>
      </c>
      <c r="O165" s="84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5" t="s">
        <v>128</v>
      </c>
      <c r="AT165" s="215" t="s">
        <v>123</v>
      </c>
      <c r="AU165" s="215" t="s">
        <v>83</v>
      </c>
      <c r="AY165" s="17" t="s">
        <v>121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7" t="s">
        <v>81</v>
      </c>
      <c r="BK165" s="216">
        <f>ROUND(I165*H165,2)</f>
        <v>0</v>
      </c>
      <c r="BL165" s="17" t="s">
        <v>128</v>
      </c>
      <c r="BM165" s="215" t="s">
        <v>128</v>
      </c>
    </row>
    <row r="166" spans="1:65" s="2" customFormat="1" ht="21.75" customHeight="1">
      <c r="A166" s="38"/>
      <c r="B166" s="39"/>
      <c r="C166" s="204" t="s">
        <v>274</v>
      </c>
      <c r="D166" s="204" t="s">
        <v>123</v>
      </c>
      <c r="E166" s="205" t="s">
        <v>527</v>
      </c>
      <c r="F166" s="206" t="s">
        <v>528</v>
      </c>
      <c r="G166" s="207" t="s">
        <v>452</v>
      </c>
      <c r="H166" s="208">
        <v>7</v>
      </c>
      <c r="I166" s="209"/>
      <c r="J166" s="210">
        <f>ROUND(I166*H166,2)</f>
        <v>0</v>
      </c>
      <c r="K166" s="206" t="s">
        <v>19</v>
      </c>
      <c r="L166" s="44"/>
      <c r="M166" s="211" t="s">
        <v>19</v>
      </c>
      <c r="N166" s="212" t="s">
        <v>44</v>
      </c>
      <c r="O166" s="84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5" t="s">
        <v>128</v>
      </c>
      <c r="AT166" s="215" t="s">
        <v>123</v>
      </c>
      <c r="AU166" s="215" t="s">
        <v>83</v>
      </c>
      <c r="AY166" s="17" t="s">
        <v>121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7" t="s">
        <v>81</v>
      </c>
      <c r="BK166" s="216">
        <f>ROUND(I166*H166,2)</f>
        <v>0</v>
      </c>
      <c r="BL166" s="17" t="s">
        <v>128</v>
      </c>
      <c r="BM166" s="215" t="s">
        <v>306</v>
      </c>
    </row>
    <row r="167" spans="1:65" s="2" customFormat="1" ht="24.15" customHeight="1">
      <c r="A167" s="38"/>
      <c r="B167" s="39"/>
      <c r="C167" s="204" t="s">
        <v>280</v>
      </c>
      <c r="D167" s="204" t="s">
        <v>123</v>
      </c>
      <c r="E167" s="205" t="s">
        <v>529</v>
      </c>
      <c r="F167" s="206" t="s">
        <v>530</v>
      </c>
      <c r="G167" s="207" t="s">
        <v>452</v>
      </c>
      <c r="H167" s="208">
        <v>7</v>
      </c>
      <c r="I167" s="209"/>
      <c r="J167" s="210">
        <f>ROUND(I167*H167,2)</f>
        <v>0</v>
      </c>
      <c r="K167" s="206" t="s">
        <v>19</v>
      </c>
      <c r="L167" s="44"/>
      <c r="M167" s="211" t="s">
        <v>19</v>
      </c>
      <c r="N167" s="212" t="s">
        <v>44</v>
      </c>
      <c r="O167" s="84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15" t="s">
        <v>128</v>
      </c>
      <c r="AT167" s="215" t="s">
        <v>123</v>
      </c>
      <c r="AU167" s="215" t="s">
        <v>83</v>
      </c>
      <c r="AY167" s="17" t="s">
        <v>121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7" t="s">
        <v>81</v>
      </c>
      <c r="BK167" s="216">
        <f>ROUND(I167*H167,2)</f>
        <v>0</v>
      </c>
      <c r="BL167" s="17" t="s">
        <v>128</v>
      </c>
      <c r="BM167" s="215" t="s">
        <v>167</v>
      </c>
    </row>
    <row r="168" spans="1:65" s="2" customFormat="1" ht="24.15" customHeight="1">
      <c r="A168" s="38"/>
      <c r="B168" s="39"/>
      <c r="C168" s="204" t="s">
        <v>285</v>
      </c>
      <c r="D168" s="204" t="s">
        <v>123</v>
      </c>
      <c r="E168" s="205" t="s">
        <v>531</v>
      </c>
      <c r="F168" s="206" t="s">
        <v>532</v>
      </c>
      <c r="G168" s="207" t="s">
        <v>452</v>
      </c>
      <c r="H168" s="208">
        <v>7</v>
      </c>
      <c r="I168" s="209"/>
      <c r="J168" s="210">
        <f>ROUND(I168*H168,2)</f>
        <v>0</v>
      </c>
      <c r="K168" s="206" t="s">
        <v>19</v>
      </c>
      <c r="L168" s="44"/>
      <c r="M168" s="211" t="s">
        <v>19</v>
      </c>
      <c r="N168" s="212" t="s">
        <v>44</v>
      </c>
      <c r="O168" s="84"/>
      <c r="P168" s="213">
        <f>O168*H168</f>
        <v>0</v>
      </c>
      <c r="Q168" s="213">
        <v>0</v>
      </c>
      <c r="R168" s="213">
        <f>Q168*H168</f>
        <v>0</v>
      </c>
      <c r="S168" s="213">
        <v>0</v>
      </c>
      <c r="T168" s="21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15" t="s">
        <v>128</v>
      </c>
      <c r="AT168" s="215" t="s">
        <v>123</v>
      </c>
      <c r="AU168" s="215" t="s">
        <v>83</v>
      </c>
      <c r="AY168" s="17" t="s">
        <v>121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7" t="s">
        <v>81</v>
      </c>
      <c r="BK168" s="216">
        <f>ROUND(I168*H168,2)</f>
        <v>0</v>
      </c>
      <c r="BL168" s="17" t="s">
        <v>128</v>
      </c>
      <c r="BM168" s="215" t="s">
        <v>181</v>
      </c>
    </row>
    <row r="169" spans="1:65" s="2" customFormat="1" ht="37.8" customHeight="1">
      <c r="A169" s="38"/>
      <c r="B169" s="39"/>
      <c r="C169" s="204" t="s">
        <v>290</v>
      </c>
      <c r="D169" s="204" t="s">
        <v>123</v>
      </c>
      <c r="E169" s="205" t="s">
        <v>533</v>
      </c>
      <c r="F169" s="206" t="s">
        <v>534</v>
      </c>
      <c r="G169" s="207" t="s">
        <v>176</v>
      </c>
      <c r="H169" s="208">
        <v>7</v>
      </c>
      <c r="I169" s="209"/>
      <c r="J169" s="210">
        <f>ROUND(I169*H169,2)</f>
        <v>0</v>
      </c>
      <c r="K169" s="206" t="s">
        <v>127</v>
      </c>
      <c r="L169" s="44"/>
      <c r="M169" s="211" t="s">
        <v>19</v>
      </c>
      <c r="N169" s="212" t="s">
        <v>44</v>
      </c>
      <c r="O169" s="84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5" t="s">
        <v>218</v>
      </c>
      <c r="AT169" s="215" t="s">
        <v>123</v>
      </c>
      <c r="AU169" s="215" t="s">
        <v>83</v>
      </c>
      <c r="AY169" s="17" t="s">
        <v>121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7" t="s">
        <v>81</v>
      </c>
      <c r="BK169" s="216">
        <f>ROUND(I169*H169,2)</f>
        <v>0</v>
      </c>
      <c r="BL169" s="17" t="s">
        <v>218</v>
      </c>
      <c r="BM169" s="215" t="s">
        <v>535</v>
      </c>
    </row>
    <row r="170" spans="1:47" s="2" customFormat="1" ht="12">
      <c r="A170" s="38"/>
      <c r="B170" s="39"/>
      <c r="C170" s="40"/>
      <c r="D170" s="217" t="s">
        <v>130</v>
      </c>
      <c r="E170" s="40"/>
      <c r="F170" s="218" t="s">
        <v>536</v>
      </c>
      <c r="G170" s="40"/>
      <c r="H170" s="40"/>
      <c r="I170" s="219"/>
      <c r="J170" s="40"/>
      <c r="K170" s="40"/>
      <c r="L170" s="44"/>
      <c r="M170" s="220"/>
      <c r="N170" s="221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130</v>
      </c>
      <c r="AU170" s="17" t="s">
        <v>83</v>
      </c>
    </row>
    <row r="171" spans="1:65" s="2" customFormat="1" ht="24.15" customHeight="1">
      <c r="A171" s="38"/>
      <c r="B171" s="39"/>
      <c r="C171" s="245" t="s">
        <v>294</v>
      </c>
      <c r="D171" s="245" t="s">
        <v>250</v>
      </c>
      <c r="E171" s="246" t="s">
        <v>537</v>
      </c>
      <c r="F171" s="247" t="s">
        <v>538</v>
      </c>
      <c r="G171" s="248" t="s">
        <v>176</v>
      </c>
      <c r="H171" s="249">
        <v>7.35</v>
      </c>
      <c r="I171" s="250"/>
      <c r="J171" s="251">
        <f>ROUND(I171*H171,2)</f>
        <v>0</v>
      </c>
      <c r="K171" s="247" t="s">
        <v>127</v>
      </c>
      <c r="L171" s="252"/>
      <c r="M171" s="253" t="s">
        <v>19</v>
      </c>
      <c r="N171" s="254" t="s">
        <v>44</v>
      </c>
      <c r="O171" s="84"/>
      <c r="P171" s="213">
        <f>O171*H171</f>
        <v>0</v>
      </c>
      <c r="Q171" s="213">
        <v>0.00032</v>
      </c>
      <c r="R171" s="213">
        <f>Q171*H171</f>
        <v>0.002352</v>
      </c>
      <c r="S171" s="213">
        <v>0</v>
      </c>
      <c r="T171" s="21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15" t="s">
        <v>306</v>
      </c>
      <c r="AT171" s="215" t="s">
        <v>250</v>
      </c>
      <c r="AU171" s="215" t="s">
        <v>83</v>
      </c>
      <c r="AY171" s="17" t="s">
        <v>121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7" t="s">
        <v>81</v>
      </c>
      <c r="BK171" s="216">
        <f>ROUND(I171*H171,2)</f>
        <v>0</v>
      </c>
      <c r="BL171" s="17" t="s">
        <v>218</v>
      </c>
      <c r="BM171" s="215" t="s">
        <v>539</v>
      </c>
    </row>
    <row r="172" spans="1:51" s="13" customFormat="1" ht="12">
      <c r="A172" s="13"/>
      <c r="B172" s="222"/>
      <c r="C172" s="223"/>
      <c r="D172" s="224" t="s">
        <v>136</v>
      </c>
      <c r="E172" s="223"/>
      <c r="F172" s="226" t="s">
        <v>540</v>
      </c>
      <c r="G172" s="223"/>
      <c r="H172" s="227">
        <v>7.35</v>
      </c>
      <c r="I172" s="228"/>
      <c r="J172" s="223"/>
      <c r="K172" s="223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136</v>
      </c>
      <c r="AU172" s="233" t="s">
        <v>83</v>
      </c>
      <c r="AV172" s="13" t="s">
        <v>83</v>
      </c>
      <c r="AW172" s="13" t="s">
        <v>4</v>
      </c>
      <c r="AX172" s="13" t="s">
        <v>81</v>
      </c>
      <c r="AY172" s="233" t="s">
        <v>121</v>
      </c>
    </row>
    <row r="173" spans="1:65" s="2" customFormat="1" ht="24.15" customHeight="1">
      <c r="A173" s="38"/>
      <c r="B173" s="39"/>
      <c r="C173" s="204" t="s">
        <v>300</v>
      </c>
      <c r="D173" s="204" t="s">
        <v>123</v>
      </c>
      <c r="E173" s="205" t="s">
        <v>541</v>
      </c>
      <c r="F173" s="206" t="s">
        <v>542</v>
      </c>
      <c r="G173" s="207" t="s">
        <v>176</v>
      </c>
      <c r="H173" s="208">
        <v>166</v>
      </c>
      <c r="I173" s="209"/>
      <c r="J173" s="210">
        <f>ROUND(I173*H173,2)</f>
        <v>0</v>
      </c>
      <c r="K173" s="206" t="s">
        <v>19</v>
      </c>
      <c r="L173" s="44"/>
      <c r="M173" s="211" t="s">
        <v>19</v>
      </c>
      <c r="N173" s="212" t="s">
        <v>44</v>
      </c>
      <c r="O173" s="84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15" t="s">
        <v>218</v>
      </c>
      <c r="AT173" s="215" t="s">
        <v>123</v>
      </c>
      <c r="AU173" s="215" t="s">
        <v>83</v>
      </c>
      <c r="AY173" s="17" t="s">
        <v>121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7" t="s">
        <v>81</v>
      </c>
      <c r="BK173" s="216">
        <f>ROUND(I173*H173,2)</f>
        <v>0</v>
      </c>
      <c r="BL173" s="17" t="s">
        <v>218</v>
      </c>
      <c r="BM173" s="215" t="s">
        <v>543</v>
      </c>
    </row>
    <row r="174" spans="1:65" s="2" customFormat="1" ht="24.15" customHeight="1">
      <c r="A174" s="38"/>
      <c r="B174" s="39"/>
      <c r="C174" s="245" t="s">
        <v>306</v>
      </c>
      <c r="D174" s="245" t="s">
        <v>250</v>
      </c>
      <c r="E174" s="246" t="s">
        <v>544</v>
      </c>
      <c r="F174" s="247" t="s">
        <v>545</v>
      </c>
      <c r="G174" s="248" t="s">
        <v>176</v>
      </c>
      <c r="H174" s="249">
        <v>174.3</v>
      </c>
      <c r="I174" s="250"/>
      <c r="J174" s="251">
        <f>ROUND(I174*H174,2)</f>
        <v>0</v>
      </c>
      <c r="K174" s="247" t="s">
        <v>127</v>
      </c>
      <c r="L174" s="252"/>
      <c r="M174" s="253" t="s">
        <v>19</v>
      </c>
      <c r="N174" s="254" t="s">
        <v>44</v>
      </c>
      <c r="O174" s="84"/>
      <c r="P174" s="213">
        <f>O174*H174</f>
        <v>0</v>
      </c>
      <c r="Q174" s="213">
        <v>0.00035</v>
      </c>
      <c r="R174" s="213">
        <f>Q174*H174</f>
        <v>0.061005000000000004</v>
      </c>
      <c r="S174" s="213">
        <v>0</v>
      </c>
      <c r="T174" s="21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5" t="s">
        <v>167</v>
      </c>
      <c r="AT174" s="215" t="s">
        <v>250</v>
      </c>
      <c r="AU174" s="215" t="s">
        <v>83</v>
      </c>
      <c r="AY174" s="17" t="s">
        <v>121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7" t="s">
        <v>81</v>
      </c>
      <c r="BK174" s="216">
        <f>ROUND(I174*H174,2)</f>
        <v>0</v>
      </c>
      <c r="BL174" s="17" t="s">
        <v>128</v>
      </c>
      <c r="BM174" s="215" t="s">
        <v>546</v>
      </c>
    </row>
    <row r="175" spans="1:51" s="13" customFormat="1" ht="12">
      <c r="A175" s="13"/>
      <c r="B175" s="222"/>
      <c r="C175" s="223"/>
      <c r="D175" s="224" t="s">
        <v>136</v>
      </c>
      <c r="E175" s="223"/>
      <c r="F175" s="226" t="s">
        <v>547</v>
      </c>
      <c r="G175" s="223"/>
      <c r="H175" s="227">
        <v>174.3</v>
      </c>
      <c r="I175" s="228"/>
      <c r="J175" s="223"/>
      <c r="K175" s="223"/>
      <c r="L175" s="229"/>
      <c r="M175" s="230"/>
      <c r="N175" s="231"/>
      <c r="O175" s="231"/>
      <c r="P175" s="231"/>
      <c r="Q175" s="231"/>
      <c r="R175" s="231"/>
      <c r="S175" s="231"/>
      <c r="T175" s="23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3" t="s">
        <v>136</v>
      </c>
      <c r="AU175" s="233" t="s">
        <v>83</v>
      </c>
      <c r="AV175" s="13" t="s">
        <v>83</v>
      </c>
      <c r="AW175" s="13" t="s">
        <v>4</v>
      </c>
      <c r="AX175" s="13" t="s">
        <v>81</v>
      </c>
      <c r="AY175" s="233" t="s">
        <v>121</v>
      </c>
    </row>
    <row r="176" spans="1:65" s="2" customFormat="1" ht="49.05" customHeight="1">
      <c r="A176" s="38"/>
      <c r="B176" s="39"/>
      <c r="C176" s="204" t="s">
        <v>311</v>
      </c>
      <c r="D176" s="204" t="s">
        <v>123</v>
      </c>
      <c r="E176" s="205" t="s">
        <v>548</v>
      </c>
      <c r="F176" s="206" t="s">
        <v>549</v>
      </c>
      <c r="G176" s="207" t="s">
        <v>176</v>
      </c>
      <c r="H176" s="208">
        <v>63</v>
      </c>
      <c r="I176" s="209"/>
      <c r="J176" s="210">
        <f>ROUND(I176*H176,2)</f>
        <v>0</v>
      </c>
      <c r="K176" s="206" t="s">
        <v>127</v>
      </c>
      <c r="L176" s="44"/>
      <c r="M176" s="211" t="s">
        <v>19</v>
      </c>
      <c r="N176" s="212" t="s">
        <v>44</v>
      </c>
      <c r="O176" s="84"/>
      <c r="P176" s="213">
        <f>O176*H176</f>
        <v>0</v>
      </c>
      <c r="Q176" s="213">
        <v>0</v>
      </c>
      <c r="R176" s="213">
        <f>Q176*H176</f>
        <v>0</v>
      </c>
      <c r="S176" s="213">
        <v>0</v>
      </c>
      <c r="T176" s="21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15" t="s">
        <v>218</v>
      </c>
      <c r="AT176" s="215" t="s">
        <v>123</v>
      </c>
      <c r="AU176" s="215" t="s">
        <v>83</v>
      </c>
      <c r="AY176" s="17" t="s">
        <v>121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7" t="s">
        <v>81</v>
      </c>
      <c r="BK176" s="216">
        <f>ROUND(I176*H176,2)</f>
        <v>0</v>
      </c>
      <c r="BL176" s="17" t="s">
        <v>218</v>
      </c>
      <c r="BM176" s="215" t="s">
        <v>550</v>
      </c>
    </row>
    <row r="177" spans="1:47" s="2" customFormat="1" ht="12">
      <c r="A177" s="38"/>
      <c r="B177" s="39"/>
      <c r="C177" s="40"/>
      <c r="D177" s="217" t="s">
        <v>130</v>
      </c>
      <c r="E177" s="40"/>
      <c r="F177" s="218" t="s">
        <v>551</v>
      </c>
      <c r="G177" s="40"/>
      <c r="H177" s="40"/>
      <c r="I177" s="219"/>
      <c r="J177" s="40"/>
      <c r="K177" s="40"/>
      <c r="L177" s="44"/>
      <c r="M177" s="220"/>
      <c r="N177" s="221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130</v>
      </c>
      <c r="AU177" s="17" t="s">
        <v>83</v>
      </c>
    </row>
    <row r="178" spans="1:65" s="2" customFormat="1" ht="24.15" customHeight="1">
      <c r="A178" s="38"/>
      <c r="B178" s="39"/>
      <c r="C178" s="245" t="s">
        <v>317</v>
      </c>
      <c r="D178" s="245" t="s">
        <v>250</v>
      </c>
      <c r="E178" s="246" t="s">
        <v>552</v>
      </c>
      <c r="F178" s="247" t="s">
        <v>553</v>
      </c>
      <c r="G178" s="248" t="s">
        <v>176</v>
      </c>
      <c r="H178" s="249">
        <v>72.45</v>
      </c>
      <c r="I178" s="250"/>
      <c r="J178" s="251">
        <f>ROUND(I178*H178,2)</f>
        <v>0</v>
      </c>
      <c r="K178" s="247" t="s">
        <v>127</v>
      </c>
      <c r="L178" s="252"/>
      <c r="M178" s="253" t="s">
        <v>19</v>
      </c>
      <c r="N178" s="254" t="s">
        <v>44</v>
      </c>
      <c r="O178" s="84"/>
      <c r="P178" s="213">
        <f>O178*H178</f>
        <v>0</v>
      </c>
      <c r="Q178" s="213">
        <v>0.00017</v>
      </c>
      <c r="R178" s="213">
        <f>Q178*H178</f>
        <v>0.012316500000000001</v>
      </c>
      <c r="S178" s="213">
        <v>0</v>
      </c>
      <c r="T178" s="21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15" t="s">
        <v>306</v>
      </c>
      <c r="AT178" s="215" t="s">
        <v>250</v>
      </c>
      <c r="AU178" s="215" t="s">
        <v>83</v>
      </c>
      <c r="AY178" s="17" t="s">
        <v>121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7" t="s">
        <v>81</v>
      </c>
      <c r="BK178" s="216">
        <f>ROUND(I178*H178,2)</f>
        <v>0</v>
      </c>
      <c r="BL178" s="17" t="s">
        <v>218</v>
      </c>
      <c r="BM178" s="215" t="s">
        <v>554</v>
      </c>
    </row>
    <row r="179" spans="1:51" s="13" customFormat="1" ht="12">
      <c r="A179" s="13"/>
      <c r="B179" s="222"/>
      <c r="C179" s="223"/>
      <c r="D179" s="224" t="s">
        <v>136</v>
      </c>
      <c r="E179" s="223"/>
      <c r="F179" s="226" t="s">
        <v>555</v>
      </c>
      <c r="G179" s="223"/>
      <c r="H179" s="227">
        <v>72.45</v>
      </c>
      <c r="I179" s="228"/>
      <c r="J179" s="223"/>
      <c r="K179" s="223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136</v>
      </c>
      <c r="AU179" s="233" t="s">
        <v>83</v>
      </c>
      <c r="AV179" s="13" t="s">
        <v>83</v>
      </c>
      <c r="AW179" s="13" t="s">
        <v>4</v>
      </c>
      <c r="AX179" s="13" t="s">
        <v>81</v>
      </c>
      <c r="AY179" s="233" t="s">
        <v>121</v>
      </c>
    </row>
    <row r="180" spans="1:65" s="2" customFormat="1" ht="49.05" customHeight="1">
      <c r="A180" s="38"/>
      <c r="B180" s="39"/>
      <c r="C180" s="204" t="s">
        <v>325</v>
      </c>
      <c r="D180" s="204" t="s">
        <v>123</v>
      </c>
      <c r="E180" s="205" t="s">
        <v>556</v>
      </c>
      <c r="F180" s="206" t="s">
        <v>557</v>
      </c>
      <c r="G180" s="207" t="s">
        <v>176</v>
      </c>
      <c r="H180" s="208">
        <v>166</v>
      </c>
      <c r="I180" s="209"/>
      <c r="J180" s="210">
        <f>ROUND(I180*H180,2)</f>
        <v>0</v>
      </c>
      <c r="K180" s="206" t="s">
        <v>127</v>
      </c>
      <c r="L180" s="44"/>
      <c r="M180" s="211" t="s">
        <v>19</v>
      </c>
      <c r="N180" s="212" t="s">
        <v>44</v>
      </c>
      <c r="O180" s="84"/>
      <c r="P180" s="213">
        <f>O180*H180</f>
        <v>0</v>
      </c>
      <c r="Q180" s="213">
        <v>0</v>
      </c>
      <c r="R180" s="213">
        <f>Q180*H180</f>
        <v>0</v>
      </c>
      <c r="S180" s="213">
        <v>0</v>
      </c>
      <c r="T180" s="21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15" t="s">
        <v>218</v>
      </c>
      <c r="AT180" s="215" t="s">
        <v>123</v>
      </c>
      <c r="AU180" s="215" t="s">
        <v>83</v>
      </c>
      <c r="AY180" s="17" t="s">
        <v>121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7" t="s">
        <v>81</v>
      </c>
      <c r="BK180" s="216">
        <f>ROUND(I180*H180,2)</f>
        <v>0</v>
      </c>
      <c r="BL180" s="17" t="s">
        <v>218</v>
      </c>
      <c r="BM180" s="215" t="s">
        <v>558</v>
      </c>
    </row>
    <row r="181" spans="1:47" s="2" customFormat="1" ht="12">
      <c r="A181" s="38"/>
      <c r="B181" s="39"/>
      <c r="C181" s="40"/>
      <c r="D181" s="217" t="s">
        <v>130</v>
      </c>
      <c r="E181" s="40"/>
      <c r="F181" s="218" t="s">
        <v>559</v>
      </c>
      <c r="G181" s="40"/>
      <c r="H181" s="40"/>
      <c r="I181" s="219"/>
      <c r="J181" s="40"/>
      <c r="K181" s="40"/>
      <c r="L181" s="44"/>
      <c r="M181" s="220"/>
      <c r="N181" s="221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130</v>
      </c>
      <c r="AU181" s="17" t="s">
        <v>83</v>
      </c>
    </row>
    <row r="182" spans="1:65" s="2" customFormat="1" ht="24.15" customHeight="1">
      <c r="A182" s="38"/>
      <c r="B182" s="39"/>
      <c r="C182" s="245" t="s">
        <v>329</v>
      </c>
      <c r="D182" s="245" t="s">
        <v>250</v>
      </c>
      <c r="E182" s="246" t="s">
        <v>560</v>
      </c>
      <c r="F182" s="247" t="s">
        <v>561</v>
      </c>
      <c r="G182" s="248" t="s">
        <v>176</v>
      </c>
      <c r="H182" s="249">
        <v>190.9</v>
      </c>
      <c r="I182" s="250"/>
      <c r="J182" s="251">
        <f>ROUND(I182*H182,2)</f>
        <v>0</v>
      </c>
      <c r="K182" s="247" t="s">
        <v>127</v>
      </c>
      <c r="L182" s="252"/>
      <c r="M182" s="253" t="s">
        <v>19</v>
      </c>
      <c r="N182" s="254" t="s">
        <v>44</v>
      </c>
      <c r="O182" s="84"/>
      <c r="P182" s="213">
        <f>O182*H182</f>
        <v>0</v>
      </c>
      <c r="Q182" s="213">
        <v>0.00064</v>
      </c>
      <c r="R182" s="213">
        <f>Q182*H182</f>
        <v>0.122176</v>
      </c>
      <c r="S182" s="213">
        <v>0</v>
      </c>
      <c r="T182" s="21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5" t="s">
        <v>306</v>
      </c>
      <c r="AT182" s="215" t="s">
        <v>250</v>
      </c>
      <c r="AU182" s="215" t="s">
        <v>83</v>
      </c>
      <c r="AY182" s="17" t="s">
        <v>121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7" t="s">
        <v>81</v>
      </c>
      <c r="BK182" s="216">
        <f>ROUND(I182*H182,2)</f>
        <v>0</v>
      </c>
      <c r="BL182" s="17" t="s">
        <v>218</v>
      </c>
      <c r="BM182" s="215" t="s">
        <v>562</v>
      </c>
    </row>
    <row r="183" spans="1:51" s="13" customFormat="1" ht="12">
      <c r="A183" s="13"/>
      <c r="B183" s="222"/>
      <c r="C183" s="223"/>
      <c r="D183" s="224" t="s">
        <v>136</v>
      </c>
      <c r="E183" s="223"/>
      <c r="F183" s="226" t="s">
        <v>563</v>
      </c>
      <c r="G183" s="223"/>
      <c r="H183" s="227">
        <v>190.9</v>
      </c>
      <c r="I183" s="228"/>
      <c r="J183" s="223"/>
      <c r="K183" s="223"/>
      <c r="L183" s="229"/>
      <c r="M183" s="230"/>
      <c r="N183" s="231"/>
      <c r="O183" s="231"/>
      <c r="P183" s="231"/>
      <c r="Q183" s="231"/>
      <c r="R183" s="231"/>
      <c r="S183" s="231"/>
      <c r="T183" s="23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3" t="s">
        <v>136</v>
      </c>
      <c r="AU183" s="233" t="s">
        <v>83</v>
      </c>
      <c r="AV183" s="13" t="s">
        <v>83</v>
      </c>
      <c r="AW183" s="13" t="s">
        <v>4</v>
      </c>
      <c r="AX183" s="13" t="s">
        <v>81</v>
      </c>
      <c r="AY183" s="233" t="s">
        <v>121</v>
      </c>
    </row>
    <row r="184" spans="1:65" s="2" customFormat="1" ht="37.8" customHeight="1">
      <c r="A184" s="38"/>
      <c r="B184" s="39"/>
      <c r="C184" s="204" t="s">
        <v>335</v>
      </c>
      <c r="D184" s="204" t="s">
        <v>123</v>
      </c>
      <c r="E184" s="205" t="s">
        <v>564</v>
      </c>
      <c r="F184" s="206" t="s">
        <v>565</v>
      </c>
      <c r="G184" s="207" t="s">
        <v>320</v>
      </c>
      <c r="H184" s="208">
        <v>56</v>
      </c>
      <c r="I184" s="209"/>
      <c r="J184" s="210">
        <f>ROUND(I184*H184,2)</f>
        <v>0</v>
      </c>
      <c r="K184" s="206" t="s">
        <v>127</v>
      </c>
      <c r="L184" s="44"/>
      <c r="M184" s="211" t="s">
        <v>19</v>
      </c>
      <c r="N184" s="212" t="s">
        <v>44</v>
      </c>
      <c r="O184" s="84"/>
      <c r="P184" s="213">
        <f>O184*H184</f>
        <v>0</v>
      </c>
      <c r="Q184" s="213">
        <v>0</v>
      </c>
      <c r="R184" s="213">
        <f>Q184*H184</f>
        <v>0</v>
      </c>
      <c r="S184" s="213">
        <v>0</v>
      </c>
      <c r="T184" s="214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15" t="s">
        <v>218</v>
      </c>
      <c r="AT184" s="215" t="s">
        <v>123</v>
      </c>
      <c r="AU184" s="215" t="s">
        <v>83</v>
      </c>
      <c r="AY184" s="17" t="s">
        <v>121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7" t="s">
        <v>81</v>
      </c>
      <c r="BK184" s="216">
        <f>ROUND(I184*H184,2)</f>
        <v>0</v>
      </c>
      <c r="BL184" s="17" t="s">
        <v>218</v>
      </c>
      <c r="BM184" s="215" t="s">
        <v>566</v>
      </c>
    </row>
    <row r="185" spans="1:47" s="2" customFormat="1" ht="12">
      <c r="A185" s="38"/>
      <c r="B185" s="39"/>
      <c r="C185" s="40"/>
      <c r="D185" s="217" t="s">
        <v>130</v>
      </c>
      <c r="E185" s="40"/>
      <c r="F185" s="218" t="s">
        <v>567</v>
      </c>
      <c r="G185" s="40"/>
      <c r="H185" s="40"/>
      <c r="I185" s="219"/>
      <c r="J185" s="40"/>
      <c r="K185" s="40"/>
      <c r="L185" s="44"/>
      <c r="M185" s="220"/>
      <c r="N185" s="221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130</v>
      </c>
      <c r="AU185" s="17" t="s">
        <v>83</v>
      </c>
    </row>
    <row r="186" spans="1:65" s="2" customFormat="1" ht="37.8" customHeight="1">
      <c r="A186" s="38"/>
      <c r="B186" s="39"/>
      <c r="C186" s="204" t="s">
        <v>342</v>
      </c>
      <c r="D186" s="204" t="s">
        <v>123</v>
      </c>
      <c r="E186" s="205" t="s">
        <v>568</v>
      </c>
      <c r="F186" s="206" t="s">
        <v>569</v>
      </c>
      <c r="G186" s="207" t="s">
        <v>320</v>
      </c>
      <c r="H186" s="208">
        <v>2</v>
      </c>
      <c r="I186" s="209"/>
      <c r="J186" s="210">
        <f>ROUND(I186*H186,2)</f>
        <v>0</v>
      </c>
      <c r="K186" s="206" t="s">
        <v>127</v>
      </c>
      <c r="L186" s="44"/>
      <c r="M186" s="211" t="s">
        <v>19</v>
      </c>
      <c r="N186" s="212" t="s">
        <v>44</v>
      </c>
      <c r="O186" s="84"/>
      <c r="P186" s="213">
        <f>O186*H186</f>
        <v>0</v>
      </c>
      <c r="Q186" s="213">
        <v>0</v>
      </c>
      <c r="R186" s="213">
        <f>Q186*H186</f>
        <v>0</v>
      </c>
      <c r="S186" s="213">
        <v>0</v>
      </c>
      <c r="T186" s="214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5" t="s">
        <v>218</v>
      </c>
      <c r="AT186" s="215" t="s">
        <v>123</v>
      </c>
      <c r="AU186" s="215" t="s">
        <v>83</v>
      </c>
      <c r="AY186" s="17" t="s">
        <v>121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7" t="s">
        <v>81</v>
      </c>
      <c r="BK186" s="216">
        <f>ROUND(I186*H186,2)</f>
        <v>0</v>
      </c>
      <c r="BL186" s="17" t="s">
        <v>218</v>
      </c>
      <c r="BM186" s="215" t="s">
        <v>570</v>
      </c>
    </row>
    <row r="187" spans="1:47" s="2" customFormat="1" ht="12">
      <c r="A187" s="38"/>
      <c r="B187" s="39"/>
      <c r="C187" s="40"/>
      <c r="D187" s="217" t="s">
        <v>130</v>
      </c>
      <c r="E187" s="40"/>
      <c r="F187" s="218" t="s">
        <v>571</v>
      </c>
      <c r="G187" s="40"/>
      <c r="H187" s="40"/>
      <c r="I187" s="219"/>
      <c r="J187" s="40"/>
      <c r="K187" s="40"/>
      <c r="L187" s="44"/>
      <c r="M187" s="220"/>
      <c r="N187" s="221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130</v>
      </c>
      <c r="AU187" s="17" t="s">
        <v>83</v>
      </c>
    </row>
    <row r="188" spans="1:65" s="2" customFormat="1" ht="24.15" customHeight="1">
      <c r="A188" s="38"/>
      <c r="B188" s="39"/>
      <c r="C188" s="245" t="s">
        <v>347</v>
      </c>
      <c r="D188" s="245" t="s">
        <v>250</v>
      </c>
      <c r="E188" s="246" t="s">
        <v>572</v>
      </c>
      <c r="F188" s="247" t="s">
        <v>573</v>
      </c>
      <c r="G188" s="248" t="s">
        <v>320</v>
      </c>
      <c r="H188" s="249">
        <v>2</v>
      </c>
      <c r="I188" s="250"/>
      <c r="J188" s="251">
        <f>ROUND(I188*H188,2)</f>
        <v>0</v>
      </c>
      <c r="K188" s="247" t="s">
        <v>127</v>
      </c>
      <c r="L188" s="252"/>
      <c r="M188" s="253" t="s">
        <v>19</v>
      </c>
      <c r="N188" s="254" t="s">
        <v>44</v>
      </c>
      <c r="O188" s="84"/>
      <c r="P188" s="213">
        <f>O188*H188</f>
        <v>0</v>
      </c>
      <c r="Q188" s="213">
        <v>0.0081</v>
      </c>
      <c r="R188" s="213">
        <f>Q188*H188</f>
        <v>0.0162</v>
      </c>
      <c r="S188" s="213">
        <v>0</v>
      </c>
      <c r="T188" s="214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15" t="s">
        <v>306</v>
      </c>
      <c r="AT188" s="215" t="s">
        <v>250</v>
      </c>
      <c r="AU188" s="215" t="s">
        <v>83</v>
      </c>
      <c r="AY188" s="17" t="s">
        <v>121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7" t="s">
        <v>81</v>
      </c>
      <c r="BK188" s="216">
        <f>ROUND(I188*H188,2)</f>
        <v>0</v>
      </c>
      <c r="BL188" s="17" t="s">
        <v>218</v>
      </c>
      <c r="BM188" s="215" t="s">
        <v>574</v>
      </c>
    </row>
    <row r="189" spans="1:65" s="2" customFormat="1" ht="24.15" customHeight="1">
      <c r="A189" s="38"/>
      <c r="B189" s="39"/>
      <c r="C189" s="204" t="s">
        <v>352</v>
      </c>
      <c r="D189" s="204" t="s">
        <v>123</v>
      </c>
      <c r="E189" s="205" t="s">
        <v>575</v>
      </c>
      <c r="F189" s="206" t="s">
        <v>576</v>
      </c>
      <c r="G189" s="207" t="s">
        <v>320</v>
      </c>
      <c r="H189" s="208">
        <v>7</v>
      </c>
      <c r="I189" s="209"/>
      <c r="J189" s="210">
        <f>ROUND(I189*H189,2)</f>
        <v>0</v>
      </c>
      <c r="K189" s="206" t="s">
        <v>127</v>
      </c>
      <c r="L189" s="44"/>
      <c r="M189" s="211" t="s">
        <v>19</v>
      </c>
      <c r="N189" s="212" t="s">
        <v>44</v>
      </c>
      <c r="O189" s="84"/>
      <c r="P189" s="213">
        <f>O189*H189</f>
        <v>0</v>
      </c>
      <c r="Q189" s="213">
        <v>0</v>
      </c>
      <c r="R189" s="213">
        <f>Q189*H189</f>
        <v>0</v>
      </c>
      <c r="S189" s="213">
        <v>0</v>
      </c>
      <c r="T189" s="214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15" t="s">
        <v>128</v>
      </c>
      <c r="AT189" s="215" t="s">
        <v>123</v>
      </c>
      <c r="AU189" s="215" t="s">
        <v>83</v>
      </c>
      <c r="AY189" s="17" t="s">
        <v>121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17" t="s">
        <v>81</v>
      </c>
      <c r="BK189" s="216">
        <f>ROUND(I189*H189,2)</f>
        <v>0</v>
      </c>
      <c r="BL189" s="17" t="s">
        <v>128</v>
      </c>
      <c r="BM189" s="215" t="s">
        <v>577</v>
      </c>
    </row>
    <row r="190" spans="1:47" s="2" customFormat="1" ht="12">
      <c r="A190" s="38"/>
      <c r="B190" s="39"/>
      <c r="C190" s="40"/>
      <c r="D190" s="217" t="s">
        <v>130</v>
      </c>
      <c r="E190" s="40"/>
      <c r="F190" s="218" t="s">
        <v>578</v>
      </c>
      <c r="G190" s="40"/>
      <c r="H190" s="40"/>
      <c r="I190" s="219"/>
      <c r="J190" s="40"/>
      <c r="K190" s="40"/>
      <c r="L190" s="44"/>
      <c r="M190" s="220"/>
      <c r="N190" s="221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130</v>
      </c>
      <c r="AU190" s="17" t="s">
        <v>83</v>
      </c>
    </row>
    <row r="191" spans="1:65" s="2" customFormat="1" ht="16.5" customHeight="1">
      <c r="A191" s="38"/>
      <c r="B191" s="39"/>
      <c r="C191" s="245" t="s">
        <v>357</v>
      </c>
      <c r="D191" s="245" t="s">
        <v>250</v>
      </c>
      <c r="E191" s="246" t="s">
        <v>579</v>
      </c>
      <c r="F191" s="247" t="s">
        <v>580</v>
      </c>
      <c r="G191" s="248" t="s">
        <v>452</v>
      </c>
      <c r="H191" s="249">
        <v>7</v>
      </c>
      <c r="I191" s="250"/>
      <c r="J191" s="251">
        <f>ROUND(I191*H191,2)</f>
        <v>0</v>
      </c>
      <c r="K191" s="247" t="s">
        <v>19</v>
      </c>
      <c r="L191" s="252"/>
      <c r="M191" s="253" t="s">
        <v>19</v>
      </c>
      <c r="N191" s="254" t="s">
        <v>44</v>
      </c>
      <c r="O191" s="84"/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15" t="s">
        <v>167</v>
      </c>
      <c r="AT191" s="215" t="s">
        <v>250</v>
      </c>
      <c r="AU191" s="215" t="s">
        <v>83</v>
      </c>
      <c r="AY191" s="17" t="s">
        <v>121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17" t="s">
        <v>81</v>
      </c>
      <c r="BK191" s="216">
        <f>ROUND(I191*H191,2)</f>
        <v>0</v>
      </c>
      <c r="BL191" s="17" t="s">
        <v>128</v>
      </c>
      <c r="BM191" s="215" t="s">
        <v>581</v>
      </c>
    </row>
    <row r="192" spans="1:65" s="2" customFormat="1" ht="49.05" customHeight="1">
      <c r="A192" s="38"/>
      <c r="B192" s="39"/>
      <c r="C192" s="204" t="s">
        <v>362</v>
      </c>
      <c r="D192" s="204" t="s">
        <v>123</v>
      </c>
      <c r="E192" s="205" t="s">
        <v>582</v>
      </c>
      <c r="F192" s="206" t="s">
        <v>583</v>
      </c>
      <c r="G192" s="207" t="s">
        <v>176</v>
      </c>
      <c r="H192" s="208">
        <v>154</v>
      </c>
      <c r="I192" s="209"/>
      <c r="J192" s="210">
        <f>ROUND(I192*H192,2)</f>
        <v>0</v>
      </c>
      <c r="K192" s="206" t="s">
        <v>127</v>
      </c>
      <c r="L192" s="44"/>
      <c r="M192" s="211" t="s">
        <v>19</v>
      </c>
      <c r="N192" s="212" t="s">
        <v>44</v>
      </c>
      <c r="O192" s="84"/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15" t="s">
        <v>218</v>
      </c>
      <c r="AT192" s="215" t="s">
        <v>123</v>
      </c>
      <c r="AU192" s="215" t="s">
        <v>83</v>
      </c>
      <c r="AY192" s="17" t="s">
        <v>121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7" t="s">
        <v>81</v>
      </c>
      <c r="BK192" s="216">
        <f>ROUND(I192*H192,2)</f>
        <v>0</v>
      </c>
      <c r="BL192" s="17" t="s">
        <v>218</v>
      </c>
      <c r="BM192" s="215" t="s">
        <v>584</v>
      </c>
    </row>
    <row r="193" spans="1:47" s="2" customFormat="1" ht="12">
      <c r="A193" s="38"/>
      <c r="B193" s="39"/>
      <c r="C193" s="40"/>
      <c r="D193" s="217" t="s">
        <v>130</v>
      </c>
      <c r="E193" s="40"/>
      <c r="F193" s="218" t="s">
        <v>585</v>
      </c>
      <c r="G193" s="40"/>
      <c r="H193" s="40"/>
      <c r="I193" s="219"/>
      <c r="J193" s="40"/>
      <c r="K193" s="40"/>
      <c r="L193" s="44"/>
      <c r="M193" s="220"/>
      <c r="N193" s="221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130</v>
      </c>
      <c r="AU193" s="17" t="s">
        <v>83</v>
      </c>
    </row>
    <row r="194" spans="1:65" s="2" customFormat="1" ht="16.5" customHeight="1">
      <c r="A194" s="38"/>
      <c r="B194" s="39"/>
      <c r="C194" s="245" t="s">
        <v>367</v>
      </c>
      <c r="D194" s="245" t="s">
        <v>250</v>
      </c>
      <c r="E194" s="246" t="s">
        <v>586</v>
      </c>
      <c r="F194" s="247" t="s">
        <v>587</v>
      </c>
      <c r="G194" s="248" t="s">
        <v>588</v>
      </c>
      <c r="H194" s="249">
        <v>97.02</v>
      </c>
      <c r="I194" s="250"/>
      <c r="J194" s="251">
        <f>ROUND(I194*H194,2)</f>
        <v>0</v>
      </c>
      <c r="K194" s="247" t="s">
        <v>127</v>
      </c>
      <c r="L194" s="252"/>
      <c r="M194" s="253" t="s">
        <v>19</v>
      </c>
      <c r="N194" s="254" t="s">
        <v>44</v>
      </c>
      <c r="O194" s="84"/>
      <c r="P194" s="213">
        <f>O194*H194</f>
        <v>0</v>
      </c>
      <c r="Q194" s="213">
        <v>0.001</v>
      </c>
      <c r="R194" s="213">
        <f>Q194*H194</f>
        <v>0.09702</v>
      </c>
      <c r="S194" s="213">
        <v>0</v>
      </c>
      <c r="T194" s="214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15" t="s">
        <v>306</v>
      </c>
      <c r="AT194" s="215" t="s">
        <v>250</v>
      </c>
      <c r="AU194" s="215" t="s">
        <v>83</v>
      </c>
      <c r="AY194" s="17" t="s">
        <v>121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7" t="s">
        <v>81</v>
      </c>
      <c r="BK194" s="216">
        <f>ROUND(I194*H194,2)</f>
        <v>0</v>
      </c>
      <c r="BL194" s="17" t="s">
        <v>218</v>
      </c>
      <c r="BM194" s="215" t="s">
        <v>589</v>
      </c>
    </row>
    <row r="195" spans="1:51" s="13" customFormat="1" ht="12">
      <c r="A195" s="13"/>
      <c r="B195" s="222"/>
      <c r="C195" s="223"/>
      <c r="D195" s="224" t="s">
        <v>136</v>
      </c>
      <c r="E195" s="223"/>
      <c r="F195" s="226" t="s">
        <v>590</v>
      </c>
      <c r="G195" s="223"/>
      <c r="H195" s="227">
        <v>97.02</v>
      </c>
      <c r="I195" s="228"/>
      <c r="J195" s="223"/>
      <c r="K195" s="223"/>
      <c r="L195" s="229"/>
      <c r="M195" s="230"/>
      <c r="N195" s="231"/>
      <c r="O195" s="231"/>
      <c r="P195" s="231"/>
      <c r="Q195" s="231"/>
      <c r="R195" s="231"/>
      <c r="S195" s="231"/>
      <c r="T195" s="23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3" t="s">
        <v>136</v>
      </c>
      <c r="AU195" s="233" t="s">
        <v>83</v>
      </c>
      <c r="AV195" s="13" t="s">
        <v>83</v>
      </c>
      <c r="AW195" s="13" t="s">
        <v>4</v>
      </c>
      <c r="AX195" s="13" t="s">
        <v>81</v>
      </c>
      <c r="AY195" s="233" t="s">
        <v>121</v>
      </c>
    </row>
    <row r="196" spans="1:65" s="2" customFormat="1" ht="21.75" customHeight="1">
      <c r="A196" s="38"/>
      <c r="B196" s="39"/>
      <c r="C196" s="204" t="s">
        <v>372</v>
      </c>
      <c r="D196" s="204" t="s">
        <v>123</v>
      </c>
      <c r="E196" s="205" t="s">
        <v>591</v>
      </c>
      <c r="F196" s="206" t="s">
        <v>592</v>
      </c>
      <c r="G196" s="207" t="s">
        <v>320</v>
      </c>
      <c r="H196" s="208">
        <v>14</v>
      </c>
      <c r="I196" s="209"/>
      <c r="J196" s="210">
        <f>ROUND(I196*H196,2)</f>
        <v>0</v>
      </c>
      <c r="K196" s="206" t="s">
        <v>127</v>
      </c>
      <c r="L196" s="44"/>
      <c r="M196" s="211" t="s">
        <v>19</v>
      </c>
      <c r="N196" s="212" t="s">
        <v>44</v>
      </c>
      <c r="O196" s="84"/>
      <c r="P196" s="213">
        <f>O196*H196</f>
        <v>0</v>
      </c>
      <c r="Q196" s="213">
        <v>0</v>
      </c>
      <c r="R196" s="213">
        <f>Q196*H196</f>
        <v>0</v>
      </c>
      <c r="S196" s="213">
        <v>0</v>
      </c>
      <c r="T196" s="214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15" t="s">
        <v>218</v>
      </c>
      <c r="AT196" s="215" t="s">
        <v>123</v>
      </c>
      <c r="AU196" s="215" t="s">
        <v>83</v>
      </c>
      <c r="AY196" s="17" t="s">
        <v>121</v>
      </c>
      <c r="BE196" s="216">
        <f>IF(N196="základní",J196,0)</f>
        <v>0</v>
      </c>
      <c r="BF196" s="216">
        <f>IF(N196="snížená",J196,0)</f>
        <v>0</v>
      </c>
      <c r="BG196" s="216">
        <f>IF(N196="zákl. přenesená",J196,0)</f>
        <v>0</v>
      </c>
      <c r="BH196" s="216">
        <f>IF(N196="sníž. přenesená",J196,0)</f>
        <v>0</v>
      </c>
      <c r="BI196" s="216">
        <f>IF(N196="nulová",J196,0)</f>
        <v>0</v>
      </c>
      <c r="BJ196" s="17" t="s">
        <v>81</v>
      </c>
      <c r="BK196" s="216">
        <f>ROUND(I196*H196,2)</f>
        <v>0</v>
      </c>
      <c r="BL196" s="17" t="s">
        <v>218</v>
      </c>
      <c r="BM196" s="215" t="s">
        <v>593</v>
      </c>
    </row>
    <row r="197" spans="1:47" s="2" customFormat="1" ht="12">
      <c r="A197" s="38"/>
      <c r="B197" s="39"/>
      <c r="C197" s="40"/>
      <c r="D197" s="217" t="s">
        <v>130</v>
      </c>
      <c r="E197" s="40"/>
      <c r="F197" s="218" t="s">
        <v>594</v>
      </c>
      <c r="G197" s="40"/>
      <c r="H197" s="40"/>
      <c r="I197" s="219"/>
      <c r="J197" s="40"/>
      <c r="K197" s="40"/>
      <c r="L197" s="44"/>
      <c r="M197" s="220"/>
      <c r="N197" s="221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130</v>
      </c>
      <c r="AU197" s="17" t="s">
        <v>83</v>
      </c>
    </row>
    <row r="198" spans="1:65" s="2" customFormat="1" ht="16.5" customHeight="1">
      <c r="A198" s="38"/>
      <c r="B198" s="39"/>
      <c r="C198" s="245" t="s">
        <v>377</v>
      </c>
      <c r="D198" s="245" t="s">
        <v>250</v>
      </c>
      <c r="E198" s="246" t="s">
        <v>595</v>
      </c>
      <c r="F198" s="247" t="s">
        <v>596</v>
      </c>
      <c r="G198" s="248" t="s">
        <v>320</v>
      </c>
      <c r="H198" s="249">
        <v>14</v>
      </c>
      <c r="I198" s="250"/>
      <c r="J198" s="251">
        <f>ROUND(I198*H198,2)</f>
        <v>0</v>
      </c>
      <c r="K198" s="247" t="s">
        <v>127</v>
      </c>
      <c r="L198" s="252"/>
      <c r="M198" s="253" t="s">
        <v>19</v>
      </c>
      <c r="N198" s="254" t="s">
        <v>44</v>
      </c>
      <c r="O198" s="84"/>
      <c r="P198" s="213">
        <f>O198*H198</f>
        <v>0</v>
      </c>
      <c r="Q198" s="213">
        <v>0.00023</v>
      </c>
      <c r="R198" s="213">
        <f>Q198*H198</f>
        <v>0.00322</v>
      </c>
      <c r="S198" s="213">
        <v>0</v>
      </c>
      <c r="T198" s="214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15" t="s">
        <v>306</v>
      </c>
      <c r="AT198" s="215" t="s">
        <v>250</v>
      </c>
      <c r="AU198" s="215" t="s">
        <v>83</v>
      </c>
      <c r="AY198" s="17" t="s">
        <v>121</v>
      </c>
      <c r="BE198" s="216">
        <f>IF(N198="základní",J198,0)</f>
        <v>0</v>
      </c>
      <c r="BF198" s="216">
        <f>IF(N198="snížená",J198,0)</f>
        <v>0</v>
      </c>
      <c r="BG198" s="216">
        <f>IF(N198="zákl. přenesená",J198,0)</f>
        <v>0</v>
      </c>
      <c r="BH198" s="216">
        <f>IF(N198="sníž. přenesená",J198,0)</f>
        <v>0</v>
      </c>
      <c r="BI198" s="216">
        <f>IF(N198="nulová",J198,0)</f>
        <v>0</v>
      </c>
      <c r="BJ198" s="17" t="s">
        <v>81</v>
      </c>
      <c r="BK198" s="216">
        <f>ROUND(I198*H198,2)</f>
        <v>0</v>
      </c>
      <c r="BL198" s="17" t="s">
        <v>218</v>
      </c>
      <c r="BM198" s="215" t="s">
        <v>597</v>
      </c>
    </row>
    <row r="199" spans="1:65" s="2" customFormat="1" ht="24.15" customHeight="1">
      <c r="A199" s="38"/>
      <c r="B199" s="39"/>
      <c r="C199" s="204" t="s">
        <v>383</v>
      </c>
      <c r="D199" s="204" t="s">
        <v>123</v>
      </c>
      <c r="E199" s="205" t="s">
        <v>598</v>
      </c>
      <c r="F199" s="206" t="s">
        <v>599</v>
      </c>
      <c r="G199" s="207" t="s">
        <v>320</v>
      </c>
      <c r="H199" s="208">
        <v>7</v>
      </c>
      <c r="I199" s="209"/>
      <c r="J199" s="210">
        <f>ROUND(I199*H199,2)</f>
        <v>0</v>
      </c>
      <c r="K199" s="206" t="s">
        <v>127</v>
      </c>
      <c r="L199" s="44"/>
      <c r="M199" s="211" t="s">
        <v>19</v>
      </c>
      <c r="N199" s="212" t="s">
        <v>44</v>
      </c>
      <c r="O199" s="84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15" t="s">
        <v>218</v>
      </c>
      <c r="AT199" s="215" t="s">
        <v>123</v>
      </c>
      <c r="AU199" s="215" t="s">
        <v>83</v>
      </c>
      <c r="AY199" s="17" t="s">
        <v>121</v>
      </c>
      <c r="BE199" s="216">
        <f>IF(N199="základní",J199,0)</f>
        <v>0</v>
      </c>
      <c r="BF199" s="216">
        <f>IF(N199="snížená",J199,0)</f>
        <v>0</v>
      </c>
      <c r="BG199" s="216">
        <f>IF(N199="zákl. přenesená",J199,0)</f>
        <v>0</v>
      </c>
      <c r="BH199" s="216">
        <f>IF(N199="sníž. přenesená",J199,0)</f>
        <v>0</v>
      </c>
      <c r="BI199" s="216">
        <f>IF(N199="nulová",J199,0)</f>
        <v>0</v>
      </c>
      <c r="BJ199" s="17" t="s">
        <v>81</v>
      </c>
      <c r="BK199" s="216">
        <f>ROUND(I199*H199,2)</f>
        <v>0</v>
      </c>
      <c r="BL199" s="17" t="s">
        <v>218</v>
      </c>
      <c r="BM199" s="215" t="s">
        <v>600</v>
      </c>
    </row>
    <row r="200" spans="1:47" s="2" customFormat="1" ht="12">
      <c r="A200" s="38"/>
      <c r="B200" s="39"/>
      <c r="C200" s="40"/>
      <c r="D200" s="217" t="s">
        <v>130</v>
      </c>
      <c r="E200" s="40"/>
      <c r="F200" s="218" t="s">
        <v>601</v>
      </c>
      <c r="G200" s="40"/>
      <c r="H200" s="40"/>
      <c r="I200" s="219"/>
      <c r="J200" s="40"/>
      <c r="K200" s="40"/>
      <c r="L200" s="44"/>
      <c r="M200" s="220"/>
      <c r="N200" s="221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130</v>
      </c>
      <c r="AU200" s="17" t="s">
        <v>83</v>
      </c>
    </row>
    <row r="201" spans="1:65" s="2" customFormat="1" ht="24.15" customHeight="1">
      <c r="A201" s="38"/>
      <c r="B201" s="39"/>
      <c r="C201" s="245" t="s">
        <v>389</v>
      </c>
      <c r="D201" s="245" t="s">
        <v>250</v>
      </c>
      <c r="E201" s="246" t="s">
        <v>602</v>
      </c>
      <c r="F201" s="247" t="s">
        <v>603</v>
      </c>
      <c r="G201" s="248" t="s">
        <v>320</v>
      </c>
      <c r="H201" s="249">
        <v>7</v>
      </c>
      <c r="I201" s="250"/>
      <c r="J201" s="251">
        <f>ROUND(I201*H201,2)</f>
        <v>0</v>
      </c>
      <c r="K201" s="247" t="s">
        <v>127</v>
      </c>
      <c r="L201" s="252"/>
      <c r="M201" s="253" t="s">
        <v>19</v>
      </c>
      <c r="N201" s="254" t="s">
        <v>44</v>
      </c>
      <c r="O201" s="84"/>
      <c r="P201" s="213">
        <f>O201*H201</f>
        <v>0</v>
      </c>
      <c r="Q201" s="213">
        <v>0.00026</v>
      </c>
      <c r="R201" s="213">
        <f>Q201*H201</f>
        <v>0.0018199999999999998</v>
      </c>
      <c r="S201" s="213">
        <v>0</v>
      </c>
      <c r="T201" s="214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15" t="s">
        <v>306</v>
      </c>
      <c r="AT201" s="215" t="s">
        <v>250</v>
      </c>
      <c r="AU201" s="215" t="s">
        <v>83</v>
      </c>
      <c r="AY201" s="17" t="s">
        <v>121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7" t="s">
        <v>81</v>
      </c>
      <c r="BK201" s="216">
        <f>ROUND(I201*H201,2)</f>
        <v>0</v>
      </c>
      <c r="BL201" s="17" t="s">
        <v>218</v>
      </c>
      <c r="BM201" s="215" t="s">
        <v>604</v>
      </c>
    </row>
    <row r="202" spans="1:65" s="2" customFormat="1" ht="44.25" customHeight="1">
      <c r="A202" s="38"/>
      <c r="B202" s="39"/>
      <c r="C202" s="204" t="s">
        <v>397</v>
      </c>
      <c r="D202" s="204" t="s">
        <v>123</v>
      </c>
      <c r="E202" s="205" t="s">
        <v>605</v>
      </c>
      <c r="F202" s="206" t="s">
        <v>606</v>
      </c>
      <c r="G202" s="207" t="s">
        <v>320</v>
      </c>
      <c r="H202" s="208">
        <v>1</v>
      </c>
      <c r="I202" s="209"/>
      <c r="J202" s="210">
        <f>ROUND(I202*H202,2)</f>
        <v>0</v>
      </c>
      <c r="K202" s="206" t="s">
        <v>127</v>
      </c>
      <c r="L202" s="44"/>
      <c r="M202" s="211" t="s">
        <v>19</v>
      </c>
      <c r="N202" s="212" t="s">
        <v>44</v>
      </c>
      <c r="O202" s="84"/>
      <c r="P202" s="213">
        <f>O202*H202</f>
        <v>0</v>
      </c>
      <c r="Q202" s="213">
        <v>0</v>
      </c>
      <c r="R202" s="213">
        <f>Q202*H202</f>
        <v>0</v>
      </c>
      <c r="S202" s="213">
        <v>0</v>
      </c>
      <c r="T202" s="214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15" t="s">
        <v>218</v>
      </c>
      <c r="AT202" s="215" t="s">
        <v>123</v>
      </c>
      <c r="AU202" s="215" t="s">
        <v>83</v>
      </c>
      <c r="AY202" s="17" t="s">
        <v>121</v>
      </c>
      <c r="BE202" s="216">
        <f>IF(N202="základní",J202,0)</f>
        <v>0</v>
      </c>
      <c r="BF202" s="216">
        <f>IF(N202="snížená",J202,0)</f>
        <v>0</v>
      </c>
      <c r="BG202" s="216">
        <f>IF(N202="zákl. přenesená",J202,0)</f>
        <v>0</v>
      </c>
      <c r="BH202" s="216">
        <f>IF(N202="sníž. přenesená",J202,0)</f>
        <v>0</v>
      </c>
      <c r="BI202" s="216">
        <f>IF(N202="nulová",J202,0)</f>
        <v>0</v>
      </c>
      <c r="BJ202" s="17" t="s">
        <v>81</v>
      </c>
      <c r="BK202" s="216">
        <f>ROUND(I202*H202,2)</f>
        <v>0</v>
      </c>
      <c r="BL202" s="17" t="s">
        <v>218</v>
      </c>
      <c r="BM202" s="215" t="s">
        <v>607</v>
      </c>
    </row>
    <row r="203" spans="1:47" s="2" customFormat="1" ht="12">
      <c r="A203" s="38"/>
      <c r="B203" s="39"/>
      <c r="C203" s="40"/>
      <c r="D203" s="217" t="s">
        <v>130</v>
      </c>
      <c r="E203" s="40"/>
      <c r="F203" s="218" t="s">
        <v>608</v>
      </c>
      <c r="G203" s="40"/>
      <c r="H203" s="40"/>
      <c r="I203" s="219"/>
      <c r="J203" s="40"/>
      <c r="K203" s="40"/>
      <c r="L203" s="44"/>
      <c r="M203" s="255"/>
      <c r="N203" s="256"/>
      <c r="O203" s="257"/>
      <c r="P203" s="257"/>
      <c r="Q203" s="257"/>
      <c r="R203" s="257"/>
      <c r="S203" s="257"/>
      <c r="T203" s="25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130</v>
      </c>
      <c r="AU203" s="17" t="s">
        <v>83</v>
      </c>
    </row>
    <row r="204" spans="1:31" s="2" customFormat="1" ht="6.95" customHeight="1">
      <c r="A204" s="38"/>
      <c r="B204" s="59"/>
      <c r="C204" s="60"/>
      <c r="D204" s="60"/>
      <c r="E204" s="60"/>
      <c r="F204" s="60"/>
      <c r="G204" s="60"/>
      <c r="H204" s="60"/>
      <c r="I204" s="60"/>
      <c r="J204" s="60"/>
      <c r="K204" s="60"/>
      <c r="L204" s="44"/>
      <c r="M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</row>
  </sheetData>
  <sheetProtection password="CC35" sheet="1" objects="1" scenarios="1" formatColumns="0" formatRows="0" autoFilter="0"/>
  <autoFilter ref="C86:K203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1" r:id="rId1" display="https://podminky.urs.cz/item/CS_URS_2023_01/113106195"/>
    <hyperlink ref="F95" r:id="rId2" display="https://podminky.urs.cz/item/CS_URS_2023_01/113107311"/>
    <hyperlink ref="F99" r:id="rId3" display="https://podminky.urs.cz/item/CS_URS_2023_01/113107312"/>
    <hyperlink ref="F103" r:id="rId4" display="https://podminky.urs.cz/item/CS_URS_2023_01/121151103"/>
    <hyperlink ref="F106" r:id="rId5" display="https://podminky.urs.cz/item/CS_URS_2023_01/132251102"/>
    <hyperlink ref="F111" r:id="rId6" display="https://podminky.urs.cz/item/CS_URS_2023_01/162251101"/>
    <hyperlink ref="F116" r:id="rId7" display="https://podminky.urs.cz/item/CS_URS_2023_01/162751117"/>
    <hyperlink ref="F118" r:id="rId8" display="https://podminky.urs.cz/item/CS_URS_2023_01/162751119"/>
    <hyperlink ref="F121" r:id="rId9" display="https://podminky.urs.cz/item/CS_URS_2023_01/171151103"/>
    <hyperlink ref="F124" r:id="rId10" display="https://podminky.urs.cz/item/CS_URS_2023_01/171201231"/>
    <hyperlink ref="F127" r:id="rId11" display="https://podminky.urs.cz/item/CS_URS_2023_01/171251201"/>
    <hyperlink ref="F132" r:id="rId12" display="https://podminky.urs.cz/item/CS_URS_2023_01/174151101"/>
    <hyperlink ref="F142" r:id="rId13" display="https://podminky.urs.cz/item/CS_URS_2023_01/561121111"/>
    <hyperlink ref="F145" r:id="rId14" display="https://podminky.urs.cz/item/CS_URS_2023_01/596412210"/>
    <hyperlink ref="F152" r:id="rId15" display="https://podminky.urs.cz/item/CS_URS_2023_01/899722113"/>
    <hyperlink ref="F155" r:id="rId16" display="https://podminky.urs.cz/item/CS_URS_2023_01/979054451"/>
    <hyperlink ref="F158" r:id="rId17" display="https://podminky.urs.cz/item/CS_URS_2023_01/998223011"/>
    <hyperlink ref="F170" r:id="rId18" display="https://podminky.urs.cz/item/CS_URS_2023_01/741110023"/>
    <hyperlink ref="F177" r:id="rId19" display="https://podminky.urs.cz/item/CS_URS_2023_01/741122122"/>
    <hyperlink ref="F181" r:id="rId20" display="https://podminky.urs.cz/item/CS_URS_2023_01/741122133"/>
    <hyperlink ref="F185" r:id="rId21" display="https://podminky.urs.cz/item/CS_URS_2023_01/741130024"/>
    <hyperlink ref="F187" r:id="rId22" display="https://podminky.urs.cz/item/CS_URS_2023_01/741136001"/>
    <hyperlink ref="F190" r:id="rId23" display="https://podminky.urs.cz/item/CS_URS_2023_01/741373002"/>
    <hyperlink ref="F193" r:id="rId24" display="https://podminky.urs.cz/item/CS_URS_2023_01/741410041"/>
    <hyperlink ref="F197" r:id="rId25" display="https://podminky.urs.cz/item/CS_URS_2023_01/741420021"/>
    <hyperlink ref="F200" r:id="rId26" display="https://podminky.urs.cz/item/CS_URS_2023_01/741420022"/>
    <hyperlink ref="F203" r:id="rId27" display="https://podminky.urs.cz/item/CS_URS_2023_01/74181000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83</v>
      </c>
    </row>
    <row r="4" spans="2:46" s="1" customFormat="1" ht="24.95" customHeight="1">
      <c r="B4" s="20"/>
      <c r="D4" s="130" t="s">
        <v>93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Bílina parkoviště ulice Litoměřická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94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609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17. 5. 2023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">
        <v>33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34</v>
      </c>
      <c r="F21" s="38"/>
      <c r="G21" s="38"/>
      <c r="H21" s="38"/>
      <c r="I21" s="132" t="s">
        <v>29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">
        <v>33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34</v>
      </c>
      <c r="F24" s="38"/>
      <c r="G24" s="38"/>
      <c r="H24" s="38"/>
      <c r="I24" s="132" t="s">
        <v>29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37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39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41</v>
      </c>
      <c r="G32" s="38"/>
      <c r="H32" s="38"/>
      <c r="I32" s="145" t="s">
        <v>40</v>
      </c>
      <c r="J32" s="145" t="s">
        <v>42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43</v>
      </c>
      <c r="E33" s="132" t="s">
        <v>44</v>
      </c>
      <c r="F33" s="147">
        <f>ROUND((SUM(BE81:BE98)),2)</f>
        <v>0</v>
      </c>
      <c r="G33" s="38"/>
      <c r="H33" s="38"/>
      <c r="I33" s="148">
        <v>0.21</v>
      </c>
      <c r="J33" s="147">
        <f>ROUND(((SUM(BE81:BE98))*I33),2)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45</v>
      </c>
      <c r="F34" s="147">
        <f>ROUND((SUM(BF81:BF98)),2)</f>
        <v>0</v>
      </c>
      <c r="G34" s="38"/>
      <c r="H34" s="38"/>
      <c r="I34" s="148">
        <v>0.15</v>
      </c>
      <c r="J34" s="147">
        <f>ROUND(((SUM(BF81:BF98))*I34),2)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46</v>
      </c>
      <c r="F35" s="147">
        <f>ROUND((SUM(BG81:BG98)),2)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47</v>
      </c>
      <c r="F36" s="147">
        <f>ROUND((SUM(BH81:BH98)),2)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48</v>
      </c>
      <c r="F37" s="147">
        <f>ROUND((SUM(BI81:BI98)),2)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49</v>
      </c>
      <c r="E39" s="151"/>
      <c r="F39" s="151"/>
      <c r="G39" s="152" t="s">
        <v>50</v>
      </c>
      <c r="H39" s="153" t="s">
        <v>51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Bílina parkoviště ulice Litoměřická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94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03 - Terénní úpravy, výsadba zeleně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Litoměřická</v>
      </c>
      <c r="G52" s="40"/>
      <c r="H52" s="40"/>
      <c r="I52" s="32" t="s">
        <v>23</v>
      </c>
      <c r="J52" s="72" t="str">
        <f>IF(J12="","",J12)</f>
        <v>17. 5. 2023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Bílina</v>
      </c>
      <c r="G54" s="40"/>
      <c r="H54" s="40"/>
      <c r="I54" s="32" t="s">
        <v>32</v>
      </c>
      <c r="J54" s="36" t="str">
        <f>E21</f>
        <v>REMIUMA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>REMIUMA s.r.o.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97</v>
      </c>
      <c r="D57" s="162"/>
      <c r="E57" s="162"/>
      <c r="F57" s="162"/>
      <c r="G57" s="162"/>
      <c r="H57" s="162"/>
      <c r="I57" s="162"/>
      <c r="J57" s="163" t="s">
        <v>98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71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99</v>
      </c>
    </row>
    <row r="60" spans="1:31" s="9" customFormat="1" ht="24.95" customHeight="1">
      <c r="A60" s="9"/>
      <c r="B60" s="165"/>
      <c r="C60" s="166"/>
      <c r="D60" s="167" t="s">
        <v>100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101</v>
      </c>
      <c r="E61" s="174"/>
      <c r="F61" s="174"/>
      <c r="G61" s="174"/>
      <c r="H61" s="174"/>
      <c r="I61" s="174"/>
      <c r="J61" s="175">
        <f>J83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106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60" t="str">
        <f>E7</f>
        <v>Bílina parkoviště ulice Litoměřická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94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E9</f>
        <v>03 - Terénní úpravy, výsadba zeleně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>Litoměřická</v>
      </c>
      <c r="G75" s="40"/>
      <c r="H75" s="40"/>
      <c r="I75" s="32" t="s">
        <v>23</v>
      </c>
      <c r="J75" s="72" t="str">
        <f>IF(J12="","",J12)</f>
        <v>17. 5. 2023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25</v>
      </c>
      <c r="D77" s="40"/>
      <c r="E77" s="40"/>
      <c r="F77" s="27" t="str">
        <f>E15</f>
        <v>Město Bílina</v>
      </c>
      <c r="G77" s="40"/>
      <c r="H77" s="40"/>
      <c r="I77" s="32" t="s">
        <v>32</v>
      </c>
      <c r="J77" s="36" t="str">
        <f>E21</f>
        <v>REMIUMA s.r.o.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30</v>
      </c>
      <c r="D78" s="40"/>
      <c r="E78" s="40"/>
      <c r="F78" s="27" t="str">
        <f>IF(E18="","",E18)</f>
        <v>Vyplň údaj</v>
      </c>
      <c r="G78" s="40"/>
      <c r="H78" s="40"/>
      <c r="I78" s="32" t="s">
        <v>36</v>
      </c>
      <c r="J78" s="36" t="str">
        <f>E24</f>
        <v>REMIUMA s.r.o.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7"/>
      <c r="B80" s="178"/>
      <c r="C80" s="179" t="s">
        <v>107</v>
      </c>
      <c r="D80" s="180" t="s">
        <v>58</v>
      </c>
      <c r="E80" s="180" t="s">
        <v>54</v>
      </c>
      <c r="F80" s="180" t="s">
        <v>55</v>
      </c>
      <c r="G80" s="180" t="s">
        <v>108</v>
      </c>
      <c r="H80" s="180" t="s">
        <v>109</v>
      </c>
      <c r="I80" s="180" t="s">
        <v>110</v>
      </c>
      <c r="J80" s="180" t="s">
        <v>98</v>
      </c>
      <c r="K80" s="181" t="s">
        <v>111</v>
      </c>
      <c r="L80" s="182"/>
      <c r="M80" s="92" t="s">
        <v>19</v>
      </c>
      <c r="N80" s="93" t="s">
        <v>43</v>
      </c>
      <c r="O80" s="93" t="s">
        <v>112</v>
      </c>
      <c r="P80" s="93" t="s">
        <v>113</v>
      </c>
      <c r="Q80" s="93" t="s">
        <v>114</v>
      </c>
      <c r="R80" s="93" t="s">
        <v>115</v>
      </c>
      <c r="S80" s="93" t="s">
        <v>116</v>
      </c>
      <c r="T80" s="94" t="s">
        <v>117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8"/>
      <c r="B81" s="39"/>
      <c r="C81" s="99" t="s">
        <v>118</v>
      </c>
      <c r="D81" s="40"/>
      <c r="E81" s="40"/>
      <c r="F81" s="40"/>
      <c r="G81" s="40"/>
      <c r="H81" s="40"/>
      <c r="I81" s="40"/>
      <c r="J81" s="183">
        <f>BK81</f>
        <v>0</v>
      </c>
      <c r="K81" s="40"/>
      <c r="L81" s="44"/>
      <c r="M81" s="95"/>
      <c r="N81" s="184"/>
      <c r="O81" s="96"/>
      <c r="P81" s="185">
        <f>P82</f>
        <v>0</v>
      </c>
      <c r="Q81" s="96"/>
      <c r="R81" s="185">
        <f>R82</f>
        <v>0.000237</v>
      </c>
      <c r="S81" s="96"/>
      <c r="T81" s="186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72</v>
      </c>
      <c r="AU81" s="17" t="s">
        <v>99</v>
      </c>
      <c r="BK81" s="187">
        <f>BK82</f>
        <v>0</v>
      </c>
    </row>
    <row r="82" spans="1:63" s="12" customFormat="1" ht="25.9" customHeight="1">
      <c r="A82" s="12"/>
      <c r="B82" s="188"/>
      <c r="C82" s="189"/>
      <c r="D82" s="190" t="s">
        <v>72</v>
      </c>
      <c r="E82" s="191" t="s">
        <v>119</v>
      </c>
      <c r="F82" s="191" t="s">
        <v>120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0.000237</v>
      </c>
      <c r="S82" s="196"/>
      <c r="T82" s="19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81</v>
      </c>
      <c r="AT82" s="200" t="s">
        <v>72</v>
      </c>
      <c r="AU82" s="200" t="s">
        <v>73</v>
      </c>
      <c r="AY82" s="199" t="s">
        <v>121</v>
      </c>
      <c r="BK82" s="201">
        <f>BK83</f>
        <v>0</v>
      </c>
    </row>
    <row r="83" spans="1:63" s="12" customFormat="1" ht="22.8" customHeight="1">
      <c r="A83" s="12"/>
      <c r="B83" s="188"/>
      <c r="C83" s="189"/>
      <c r="D83" s="190" t="s">
        <v>72</v>
      </c>
      <c r="E83" s="202" t="s">
        <v>81</v>
      </c>
      <c r="F83" s="202" t="s">
        <v>122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SUM(P84:P98)</f>
        <v>0</v>
      </c>
      <c r="Q83" s="196"/>
      <c r="R83" s="197">
        <f>SUM(R84:R98)</f>
        <v>0.000237</v>
      </c>
      <c r="S83" s="196"/>
      <c r="T83" s="198">
        <f>SUM(T84:T98)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81</v>
      </c>
      <c r="AT83" s="200" t="s">
        <v>72</v>
      </c>
      <c r="AU83" s="200" t="s">
        <v>81</v>
      </c>
      <c r="AY83" s="199" t="s">
        <v>121</v>
      </c>
      <c r="BK83" s="201">
        <f>SUM(BK84:BK98)</f>
        <v>0</v>
      </c>
    </row>
    <row r="84" spans="1:65" s="2" customFormat="1" ht="62.7" customHeight="1">
      <c r="A84" s="38"/>
      <c r="B84" s="39"/>
      <c r="C84" s="204" t="s">
        <v>81</v>
      </c>
      <c r="D84" s="204" t="s">
        <v>123</v>
      </c>
      <c r="E84" s="205" t="s">
        <v>198</v>
      </c>
      <c r="F84" s="206" t="s">
        <v>199</v>
      </c>
      <c r="G84" s="207" t="s">
        <v>194</v>
      </c>
      <c r="H84" s="208">
        <v>3.58</v>
      </c>
      <c r="I84" s="209"/>
      <c r="J84" s="210">
        <f>ROUND(I84*H84,2)</f>
        <v>0</v>
      </c>
      <c r="K84" s="206" t="s">
        <v>127</v>
      </c>
      <c r="L84" s="44"/>
      <c r="M84" s="211" t="s">
        <v>19</v>
      </c>
      <c r="N84" s="212" t="s">
        <v>44</v>
      </c>
      <c r="O84" s="84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5" t="s">
        <v>128</v>
      </c>
      <c r="AT84" s="215" t="s">
        <v>123</v>
      </c>
      <c r="AU84" s="215" t="s">
        <v>83</v>
      </c>
      <c r="AY84" s="17" t="s">
        <v>121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17" t="s">
        <v>81</v>
      </c>
      <c r="BK84" s="216">
        <f>ROUND(I84*H84,2)</f>
        <v>0</v>
      </c>
      <c r="BL84" s="17" t="s">
        <v>128</v>
      </c>
      <c r="BM84" s="215" t="s">
        <v>610</v>
      </c>
    </row>
    <row r="85" spans="1:47" s="2" customFormat="1" ht="12">
      <c r="A85" s="38"/>
      <c r="B85" s="39"/>
      <c r="C85" s="40"/>
      <c r="D85" s="217" t="s">
        <v>130</v>
      </c>
      <c r="E85" s="40"/>
      <c r="F85" s="218" t="s">
        <v>201</v>
      </c>
      <c r="G85" s="40"/>
      <c r="H85" s="40"/>
      <c r="I85" s="219"/>
      <c r="J85" s="40"/>
      <c r="K85" s="40"/>
      <c r="L85" s="44"/>
      <c r="M85" s="220"/>
      <c r="N85" s="221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130</v>
      </c>
      <c r="AU85" s="17" t="s">
        <v>83</v>
      </c>
    </row>
    <row r="86" spans="1:51" s="13" customFormat="1" ht="12">
      <c r="A86" s="13"/>
      <c r="B86" s="222"/>
      <c r="C86" s="223"/>
      <c r="D86" s="224" t="s">
        <v>136</v>
      </c>
      <c r="E86" s="225" t="s">
        <v>19</v>
      </c>
      <c r="F86" s="226" t="s">
        <v>611</v>
      </c>
      <c r="G86" s="223"/>
      <c r="H86" s="227">
        <v>3.58</v>
      </c>
      <c r="I86" s="228"/>
      <c r="J86" s="223"/>
      <c r="K86" s="223"/>
      <c r="L86" s="229"/>
      <c r="M86" s="230"/>
      <c r="N86" s="231"/>
      <c r="O86" s="231"/>
      <c r="P86" s="231"/>
      <c r="Q86" s="231"/>
      <c r="R86" s="231"/>
      <c r="S86" s="231"/>
      <c r="T86" s="232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3" t="s">
        <v>136</v>
      </c>
      <c r="AU86" s="233" t="s">
        <v>83</v>
      </c>
      <c r="AV86" s="13" t="s">
        <v>83</v>
      </c>
      <c r="AW86" s="13" t="s">
        <v>35</v>
      </c>
      <c r="AX86" s="13" t="s">
        <v>81</v>
      </c>
      <c r="AY86" s="233" t="s">
        <v>121</v>
      </c>
    </row>
    <row r="87" spans="1:65" s="2" customFormat="1" ht="44.25" customHeight="1">
      <c r="A87" s="38"/>
      <c r="B87" s="39"/>
      <c r="C87" s="204" t="s">
        <v>83</v>
      </c>
      <c r="D87" s="204" t="s">
        <v>123</v>
      </c>
      <c r="E87" s="205" t="s">
        <v>476</v>
      </c>
      <c r="F87" s="206" t="s">
        <v>477</v>
      </c>
      <c r="G87" s="207" t="s">
        <v>194</v>
      </c>
      <c r="H87" s="208">
        <v>1.52</v>
      </c>
      <c r="I87" s="209"/>
      <c r="J87" s="210">
        <f>ROUND(I87*H87,2)</f>
        <v>0</v>
      </c>
      <c r="K87" s="206" t="s">
        <v>127</v>
      </c>
      <c r="L87" s="44"/>
      <c r="M87" s="211" t="s">
        <v>19</v>
      </c>
      <c r="N87" s="212" t="s">
        <v>44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5" t="s">
        <v>128</v>
      </c>
      <c r="AT87" s="215" t="s">
        <v>123</v>
      </c>
      <c r="AU87" s="215" t="s">
        <v>83</v>
      </c>
      <c r="AY87" s="17" t="s">
        <v>121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7" t="s">
        <v>81</v>
      </c>
      <c r="BK87" s="216">
        <f>ROUND(I87*H87,2)</f>
        <v>0</v>
      </c>
      <c r="BL87" s="17" t="s">
        <v>128</v>
      </c>
      <c r="BM87" s="215" t="s">
        <v>612</v>
      </c>
    </row>
    <row r="88" spans="1:47" s="2" customFormat="1" ht="12">
      <c r="A88" s="38"/>
      <c r="B88" s="39"/>
      <c r="C88" s="40"/>
      <c r="D88" s="217" t="s">
        <v>130</v>
      </c>
      <c r="E88" s="40"/>
      <c r="F88" s="218" t="s">
        <v>479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130</v>
      </c>
      <c r="AU88" s="17" t="s">
        <v>83</v>
      </c>
    </row>
    <row r="89" spans="1:51" s="13" customFormat="1" ht="12">
      <c r="A89" s="13"/>
      <c r="B89" s="222"/>
      <c r="C89" s="223"/>
      <c r="D89" s="224" t="s">
        <v>136</v>
      </c>
      <c r="E89" s="225" t="s">
        <v>19</v>
      </c>
      <c r="F89" s="226" t="s">
        <v>613</v>
      </c>
      <c r="G89" s="223"/>
      <c r="H89" s="227">
        <v>1.52</v>
      </c>
      <c r="I89" s="228"/>
      <c r="J89" s="223"/>
      <c r="K89" s="223"/>
      <c r="L89" s="229"/>
      <c r="M89" s="230"/>
      <c r="N89" s="231"/>
      <c r="O89" s="231"/>
      <c r="P89" s="231"/>
      <c r="Q89" s="231"/>
      <c r="R89" s="231"/>
      <c r="S89" s="231"/>
      <c r="T89" s="232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3" t="s">
        <v>136</v>
      </c>
      <c r="AU89" s="233" t="s">
        <v>83</v>
      </c>
      <c r="AV89" s="13" t="s">
        <v>83</v>
      </c>
      <c r="AW89" s="13" t="s">
        <v>35</v>
      </c>
      <c r="AX89" s="13" t="s">
        <v>73</v>
      </c>
      <c r="AY89" s="233" t="s">
        <v>121</v>
      </c>
    </row>
    <row r="90" spans="1:51" s="14" customFormat="1" ht="12">
      <c r="A90" s="14"/>
      <c r="B90" s="234"/>
      <c r="C90" s="235"/>
      <c r="D90" s="224" t="s">
        <v>136</v>
      </c>
      <c r="E90" s="236" t="s">
        <v>19</v>
      </c>
      <c r="F90" s="237" t="s">
        <v>148</v>
      </c>
      <c r="G90" s="235"/>
      <c r="H90" s="238">
        <v>1.52</v>
      </c>
      <c r="I90" s="239"/>
      <c r="J90" s="235"/>
      <c r="K90" s="235"/>
      <c r="L90" s="240"/>
      <c r="M90" s="241"/>
      <c r="N90" s="242"/>
      <c r="O90" s="242"/>
      <c r="P90" s="242"/>
      <c r="Q90" s="242"/>
      <c r="R90" s="242"/>
      <c r="S90" s="242"/>
      <c r="T90" s="243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4" t="s">
        <v>136</v>
      </c>
      <c r="AU90" s="244" t="s">
        <v>83</v>
      </c>
      <c r="AV90" s="14" t="s">
        <v>128</v>
      </c>
      <c r="AW90" s="14" t="s">
        <v>35</v>
      </c>
      <c r="AX90" s="14" t="s">
        <v>81</v>
      </c>
      <c r="AY90" s="244" t="s">
        <v>121</v>
      </c>
    </row>
    <row r="91" spans="1:65" s="2" customFormat="1" ht="37.8" customHeight="1">
      <c r="A91" s="38"/>
      <c r="B91" s="39"/>
      <c r="C91" s="204" t="s">
        <v>138</v>
      </c>
      <c r="D91" s="204" t="s">
        <v>123</v>
      </c>
      <c r="E91" s="205" t="s">
        <v>614</v>
      </c>
      <c r="F91" s="206" t="s">
        <v>615</v>
      </c>
      <c r="G91" s="207" t="s">
        <v>126</v>
      </c>
      <c r="H91" s="208">
        <v>11.87</v>
      </c>
      <c r="I91" s="209"/>
      <c r="J91" s="210">
        <f>ROUND(I91*H91,2)</f>
        <v>0</v>
      </c>
      <c r="K91" s="206" t="s">
        <v>127</v>
      </c>
      <c r="L91" s="44"/>
      <c r="M91" s="211" t="s">
        <v>19</v>
      </c>
      <c r="N91" s="212" t="s">
        <v>44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128</v>
      </c>
      <c r="AT91" s="215" t="s">
        <v>123</v>
      </c>
      <c r="AU91" s="215" t="s">
        <v>83</v>
      </c>
      <c r="AY91" s="17" t="s">
        <v>121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81</v>
      </c>
      <c r="BK91" s="216">
        <f>ROUND(I91*H91,2)</f>
        <v>0</v>
      </c>
      <c r="BL91" s="17" t="s">
        <v>128</v>
      </c>
      <c r="BM91" s="215" t="s">
        <v>616</v>
      </c>
    </row>
    <row r="92" spans="1:47" s="2" customFormat="1" ht="12">
      <c r="A92" s="38"/>
      <c r="B92" s="39"/>
      <c r="C92" s="40"/>
      <c r="D92" s="217" t="s">
        <v>130</v>
      </c>
      <c r="E92" s="40"/>
      <c r="F92" s="218" t="s">
        <v>617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130</v>
      </c>
      <c r="AU92" s="17" t="s">
        <v>83</v>
      </c>
    </row>
    <row r="93" spans="1:51" s="13" customFormat="1" ht="12">
      <c r="A93" s="13"/>
      <c r="B93" s="222"/>
      <c r="C93" s="223"/>
      <c r="D93" s="224" t="s">
        <v>136</v>
      </c>
      <c r="E93" s="225" t="s">
        <v>19</v>
      </c>
      <c r="F93" s="226" t="s">
        <v>618</v>
      </c>
      <c r="G93" s="223"/>
      <c r="H93" s="227">
        <v>11.87</v>
      </c>
      <c r="I93" s="228"/>
      <c r="J93" s="223"/>
      <c r="K93" s="223"/>
      <c r="L93" s="229"/>
      <c r="M93" s="230"/>
      <c r="N93" s="231"/>
      <c r="O93" s="231"/>
      <c r="P93" s="231"/>
      <c r="Q93" s="231"/>
      <c r="R93" s="231"/>
      <c r="S93" s="231"/>
      <c r="T93" s="23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3" t="s">
        <v>136</v>
      </c>
      <c r="AU93" s="233" t="s">
        <v>83</v>
      </c>
      <c r="AV93" s="13" t="s">
        <v>83</v>
      </c>
      <c r="AW93" s="13" t="s">
        <v>35</v>
      </c>
      <c r="AX93" s="13" t="s">
        <v>73</v>
      </c>
      <c r="AY93" s="233" t="s">
        <v>121</v>
      </c>
    </row>
    <row r="94" spans="1:51" s="14" customFormat="1" ht="12">
      <c r="A94" s="14"/>
      <c r="B94" s="234"/>
      <c r="C94" s="235"/>
      <c r="D94" s="224" t="s">
        <v>136</v>
      </c>
      <c r="E94" s="236" t="s">
        <v>19</v>
      </c>
      <c r="F94" s="237" t="s">
        <v>148</v>
      </c>
      <c r="G94" s="235"/>
      <c r="H94" s="238">
        <v>11.87</v>
      </c>
      <c r="I94" s="239"/>
      <c r="J94" s="235"/>
      <c r="K94" s="235"/>
      <c r="L94" s="240"/>
      <c r="M94" s="241"/>
      <c r="N94" s="242"/>
      <c r="O94" s="242"/>
      <c r="P94" s="242"/>
      <c r="Q94" s="242"/>
      <c r="R94" s="242"/>
      <c r="S94" s="242"/>
      <c r="T94" s="243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4" t="s">
        <v>136</v>
      </c>
      <c r="AU94" s="244" t="s">
        <v>83</v>
      </c>
      <c r="AV94" s="14" t="s">
        <v>128</v>
      </c>
      <c r="AW94" s="14" t="s">
        <v>35</v>
      </c>
      <c r="AX94" s="14" t="s">
        <v>81</v>
      </c>
      <c r="AY94" s="244" t="s">
        <v>121</v>
      </c>
    </row>
    <row r="95" spans="1:65" s="2" customFormat="1" ht="37.8" customHeight="1">
      <c r="A95" s="38"/>
      <c r="B95" s="39"/>
      <c r="C95" s="204" t="s">
        <v>128</v>
      </c>
      <c r="D95" s="204" t="s">
        <v>123</v>
      </c>
      <c r="E95" s="205" t="s">
        <v>619</v>
      </c>
      <c r="F95" s="206" t="s">
        <v>620</v>
      </c>
      <c r="G95" s="207" t="s">
        <v>126</v>
      </c>
      <c r="H95" s="208">
        <v>11.87</v>
      </c>
      <c r="I95" s="209"/>
      <c r="J95" s="210">
        <f>ROUND(I95*H95,2)</f>
        <v>0</v>
      </c>
      <c r="K95" s="206" t="s">
        <v>127</v>
      </c>
      <c r="L95" s="44"/>
      <c r="M95" s="211" t="s">
        <v>19</v>
      </c>
      <c r="N95" s="212" t="s">
        <v>44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128</v>
      </c>
      <c r="AT95" s="215" t="s">
        <v>123</v>
      </c>
      <c r="AU95" s="215" t="s">
        <v>83</v>
      </c>
      <c r="AY95" s="17" t="s">
        <v>121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81</v>
      </c>
      <c r="BK95" s="216">
        <f>ROUND(I95*H95,2)</f>
        <v>0</v>
      </c>
      <c r="BL95" s="17" t="s">
        <v>128</v>
      </c>
      <c r="BM95" s="215" t="s">
        <v>621</v>
      </c>
    </row>
    <row r="96" spans="1:47" s="2" customFormat="1" ht="12">
      <c r="A96" s="38"/>
      <c r="B96" s="39"/>
      <c r="C96" s="40"/>
      <c r="D96" s="217" t="s">
        <v>130</v>
      </c>
      <c r="E96" s="40"/>
      <c r="F96" s="218" t="s">
        <v>622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130</v>
      </c>
      <c r="AU96" s="17" t="s">
        <v>83</v>
      </c>
    </row>
    <row r="97" spans="1:65" s="2" customFormat="1" ht="16.5" customHeight="1">
      <c r="A97" s="38"/>
      <c r="B97" s="39"/>
      <c r="C97" s="245" t="s">
        <v>149</v>
      </c>
      <c r="D97" s="245" t="s">
        <v>250</v>
      </c>
      <c r="E97" s="246" t="s">
        <v>623</v>
      </c>
      <c r="F97" s="247" t="s">
        <v>624</v>
      </c>
      <c r="G97" s="248" t="s">
        <v>588</v>
      </c>
      <c r="H97" s="249">
        <v>0.237</v>
      </c>
      <c r="I97" s="250"/>
      <c r="J97" s="251">
        <f>ROUND(I97*H97,2)</f>
        <v>0</v>
      </c>
      <c r="K97" s="247" t="s">
        <v>127</v>
      </c>
      <c r="L97" s="252"/>
      <c r="M97" s="253" t="s">
        <v>19</v>
      </c>
      <c r="N97" s="254" t="s">
        <v>44</v>
      </c>
      <c r="O97" s="84"/>
      <c r="P97" s="213">
        <f>O97*H97</f>
        <v>0</v>
      </c>
      <c r="Q97" s="213">
        <v>0.001</v>
      </c>
      <c r="R97" s="213">
        <f>Q97*H97</f>
        <v>0.000237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167</v>
      </c>
      <c r="AT97" s="215" t="s">
        <v>250</v>
      </c>
      <c r="AU97" s="215" t="s">
        <v>83</v>
      </c>
      <c r="AY97" s="17" t="s">
        <v>121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81</v>
      </c>
      <c r="BK97" s="216">
        <f>ROUND(I97*H97,2)</f>
        <v>0</v>
      </c>
      <c r="BL97" s="17" t="s">
        <v>128</v>
      </c>
      <c r="BM97" s="215" t="s">
        <v>625</v>
      </c>
    </row>
    <row r="98" spans="1:51" s="13" customFormat="1" ht="12">
      <c r="A98" s="13"/>
      <c r="B98" s="222"/>
      <c r="C98" s="223"/>
      <c r="D98" s="224" t="s">
        <v>136</v>
      </c>
      <c r="E98" s="223"/>
      <c r="F98" s="226" t="s">
        <v>626</v>
      </c>
      <c r="G98" s="223"/>
      <c r="H98" s="227">
        <v>0.237</v>
      </c>
      <c r="I98" s="228"/>
      <c r="J98" s="223"/>
      <c r="K98" s="223"/>
      <c r="L98" s="229"/>
      <c r="M98" s="260"/>
      <c r="N98" s="261"/>
      <c r="O98" s="261"/>
      <c r="P98" s="261"/>
      <c r="Q98" s="261"/>
      <c r="R98" s="261"/>
      <c r="S98" s="261"/>
      <c r="T98" s="26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3" t="s">
        <v>136</v>
      </c>
      <c r="AU98" s="233" t="s">
        <v>83</v>
      </c>
      <c r="AV98" s="13" t="s">
        <v>83</v>
      </c>
      <c r="AW98" s="13" t="s">
        <v>4</v>
      </c>
      <c r="AX98" s="13" t="s">
        <v>81</v>
      </c>
      <c r="AY98" s="233" t="s">
        <v>121</v>
      </c>
    </row>
    <row r="99" spans="1:31" s="2" customFormat="1" ht="6.95" customHeight="1">
      <c r="A99" s="38"/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44"/>
      <c r="M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</sheetData>
  <sheetProtection password="CC35" sheet="1" objects="1" scenarios="1" formatColumns="0" formatRows="0" autoFilter="0"/>
  <autoFilter ref="C80:K98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5" r:id="rId1" display="https://podminky.urs.cz/item/CS_URS_2023_01/162251102"/>
    <hyperlink ref="F88" r:id="rId2" display="https://podminky.urs.cz/item/CS_URS_2023_01/174151101"/>
    <hyperlink ref="F92" r:id="rId3" display="https://podminky.urs.cz/item/CS_URS_2023_01/181311103"/>
    <hyperlink ref="F96" r:id="rId4" display="https://podminky.urs.cz/item/CS_URS_2023_01/18141113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83</v>
      </c>
    </row>
    <row r="4" spans="2:46" s="1" customFormat="1" ht="24.95" customHeight="1">
      <c r="B4" s="20"/>
      <c r="D4" s="130" t="s">
        <v>93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Bílina parkoviště ulice Litoměřická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94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627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17. 5. 2023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">
        <v>33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34</v>
      </c>
      <c r="F21" s="38"/>
      <c r="G21" s="38"/>
      <c r="H21" s="38"/>
      <c r="I21" s="132" t="s">
        <v>29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">
        <v>33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34</v>
      </c>
      <c r="F24" s="38"/>
      <c r="G24" s="38"/>
      <c r="H24" s="38"/>
      <c r="I24" s="132" t="s">
        <v>29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37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39</v>
      </c>
      <c r="E30" s="38"/>
      <c r="F30" s="38"/>
      <c r="G30" s="38"/>
      <c r="H30" s="38"/>
      <c r="I30" s="38"/>
      <c r="J30" s="144">
        <f>ROUND(J85,2)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41</v>
      </c>
      <c r="G32" s="38"/>
      <c r="H32" s="38"/>
      <c r="I32" s="145" t="s">
        <v>40</v>
      </c>
      <c r="J32" s="145" t="s">
        <v>42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43</v>
      </c>
      <c r="E33" s="132" t="s">
        <v>44</v>
      </c>
      <c r="F33" s="147">
        <f>ROUND((SUM(BE85:BE117)),2)</f>
        <v>0</v>
      </c>
      <c r="G33" s="38"/>
      <c r="H33" s="38"/>
      <c r="I33" s="148">
        <v>0.21</v>
      </c>
      <c r="J33" s="147">
        <f>ROUND(((SUM(BE85:BE117))*I33),2)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45</v>
      </c>
      <c r="F34" s="147">
        <f>ROUND((SUM(BF85:BF117)),2)</f>
        <v>0</v>
      </c>
      <c r="G34" s="38"/>
      <c r="H34" s="38"/>
      <c r="I34" s="148">
        <v>0.15</v>
      </c>
      <c r="J34" s="147">
        <f>ROUND(((SUM(BF85:BF117))*I34),2)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46</v>
      </c>
      <c r="F35" s="147">
        <f>ROUND((SUM(BG85:BG117)),2)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47</v>
      </c>
      <c r="F36" s="147">
        <f>ROUND((SUM(BH85:BH117)),2)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48</v>
      </c>
      <c r="F37" s="147">
        <f>ROUND((SUM(BI85:BI117)),2)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49</v>
      </c>
      <c r="E39" s="151"/>
      <c r="F39" s="151"/>
      <c r="G39" s="152" t="s">
        <v>50</v>
      </c>
      <c r="H39" s="153" t="s">
        <v>51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Bílina parkoviště ulice Litoměřická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94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99 - Vedlejší rozpočtové náklady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Litoměřická</v>
      </c>
      <c r="G52" s="40"/>
      <c r="H52" s="40"/>
      <c r="I52" s="32" t="s">
        <v>23</v>
      </c>
      <c r="J52" s="72" t="str">
        <f>IF(J12="","",J12)</f>
        <v>17. 5. 2023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Bílina</v>
      </c>
      <c r="G54" s="40"/>
      <c r="H54" s="40"/>
      <c r="I54" s="32" t="s">
        <v>32</v>
      </c>
      <c r="J54" s="36" t="str">
        <f>E21</f>
        <v>REMIUMA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>REMIUMA s.r.o.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97</v>
      </c>
      <c r="D57" s="162"/>
      <c r="E57" s="162"/>
      <c r="F57" s="162"/>
      <c r="G57" s="162"/>
      <c r="H57" s="162"/>
      <c r="I57" s="162"/>
      <c r="J57" s="163" t="s">
        <v>98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71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99</v>
      </c>
    </row>
    <row r="60" spans="1:31" s="9" customFormat="1" ht="24.95" customHeight="1">
      <c r="A60" s="9"/>
      <c r="B60" s="165"/>
      <c r="C60" s="166"/>
      <c r="D60" s="167" t="s">
        <v>628</v>
      </c>
      <c r="E60" s="168"/>
      <c r="F60" s="168"/>
      <c r="G60" s="168"/>
      <c r="H60" s="168"/>
      <c r="I60" s="168"/>
      <c r="J60" s="169">
        <f>J86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629</v>
      </c>
      <c r="E61" s="174"/>
      <c r="F61" s="174"/>
      <c r="G61" s="174"/>
      <c r="H61" s="174"/>
      <c r="I61" s="174"/>
      <c r="J61" s="175">
        <f>J87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630</v>
      </c>
      <c r="E62" s="174"/>
      <c r="F62" s="174"/>
      <c r="G62" s="174"/>
      <c r="H62" s="174"/>
      <c r="I62" s="174"/>
      <c r="J62" s="175">
        <f>J94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631</v>
      </c>
      <c r="E63" s="174"/>
      <c r="F63" s="174"/>
      <c r="G63" s="174"/>
      <c r="H63" s="174"/>
      <c r="I63" s="174"/>
      <c r="J63" s="175">
        <f>J99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632</v>
      </c>
      <c r="E64" s="174"/>
      <c r="F64" s="174"/>
      <c r="G64" s="174"/>
      <c r="H64" s="174"/>
      <c r="I64" s="174"/>
      <c r="J64" s="175">
        <f>J104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633</v>
      </c>
      <c r="E65" s="174"/>
      <c r="F65" s="174"/>
      <c r="G65" s="174"/>
      <c r="H65" s="174"/>
      <c r="I65" s="174"/>
      <c r="J65" s="175">
        <f>J115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106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0" t="str">
        <f>E7</f>
        <v>Bílina parkoviště ulice Litoměřická</v>
      </c>
      <c r="F75" s="32"/>
      <c r="G75" s="32"/>
      <c r="H75" s="32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94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E9</f>
        <v>99 - Vedlejší rozpočtové náklady</v>
      </c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27" t="str">
        <f>F12</f>
        <v>Litoměřická</v>
      </c>
      <c r="G79" s="40"/>
      <c r="H79" s="40"/>
      <c r="I79" s="32" t="s">
        <v>23</v>
      </c>
      <c r="J79" s="72" t="str">
        <f>IF(J12="","",J12)</f>
        <v>17. 5. 2023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25</v>
      </c>
      <c r="D81" s="40"/>
      <c r="E81" s="40"/>
      <c r="F81" s="27" t="str">
        <f>E15</f>
        <v>Město Bílina</v>
      </c>
      <c r="G81" s="40"/>
      <c r="H81" s="40"/>
      <c r="I81" s="32" t="s">
        <v>32</v>
      </c>
      <c r="J81" s="36" t="str">
        <f>E21</f>
        <v>REMIUMA s.r.o.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30</v>
      </c>
      <c r="D82" s="40"/>
      <c r="E82" s="40"/>
      <c r="F82" s="27" t="str">
        <f>IF(E18="","",E18)</f>
        <v>Vyplň údaj</v>
      </c>
      <c r="G82" s="40"/>
      <c r="H82" s="40"/>
      <c r="I82" s="32" t="s">
        <v>36</v>
      </c>
      <c r="J82" s="36" t="str">
        <f>E24</f>
        <v>REMIUMA s.r.o.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1" customFormat="1" ht="29.25" customHeight="1">
      <c r="A84" s="177"/>
      <c r="B84" s="178"/>
      <c r="C84" s="179" t="s">
        <v>107</v>
      </c>
      <c r="D84" s="180" t="s">
        <v>58</v>
      </c>
      <c r="E84" s="180" t="s">
        <v>54</v>
      </c>
      <c r="F84" s="180" t="s">
        <v>55</v>
      </c>
      <c r="G84" s="180" t="s">
        <v>108</v>
      </c>
      <c r="H84" s="180" t="s">
        <v>109</v>
      </c>
      <c r="I84" s="180" t="s">
        <v>110</v>
      </c>
      <c r="J84" s="180" t="s">
        <v>98</v>
      </c>
      <c r="K84" s="181" t="s">
        <v>111</v>
      </c>
      <c r="L84" s="182"/>
      <c r="M84" s="92" t="s">
        <v>19</v>
      </c>
      <c r="N84" s="93" t="s">
        <v>43</v>
      </c>
      <c r="O84" s="93" t="s">
        <v>112</v>
      </c>
      <c r="P84" s="93" t="s">
        <v>113</v>
      </c>
      <c r="Q84" s="93" t="s">
        <v>114</v>
      </c>
      <c r="R84" s="93" t="s">
        <v>115</v>
      </c>
      <c r="S84" s="93" t="s">
        <v>116</v>
      </c>
      <c r="T84" s="94" t="s">
        <v>117</v>
      </c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</row>
    <row r="85" spans="1:63" s="2" customFormat="1" ht="22.8" customHeight="1">
      <c r="A85" s="38"/>
      <c r="B85" s="39"/>
      <c r="C85" s="99" t="s">
        <v>118</v>
      </c>
      <c r="D85" s="40"/>
      <c r="E85" s="40"/>
      <c r="F85" s="40"/>
      <c r="G85" s="40"/>
      <c r="H85" s="40"/>
      <c r="I85" s="40"/>
      <c r="J85" s="183">
        <f>BK85</f>
        <v>0</v>
      </c>
      <c r="K85" s="40"/>
      <c r="L85" s="44"/>
      <c r="M85" s="95"/>
      <c r="N85" s="184"/>
      <c r="O85" s="96"/>
      <c r="P85" s="185">
        <f>P86</f>
        <v>0</v>
      </c>
      <c r="Q85" s="96"/>
      <c r="R85" s="185">
        <f>R86</f>
        <v>0</v>
      </c>
      <c r="S85" s="96"/>
      <c r="T85" s="186">
        <f>T86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72</v>
      </c>
      <c r="AU85" s="17" t="s">
        <v>99</v>
      </c>
      <c r="BK85" s="187">
        <f>BK86</f>
        <v>0</v>
      </c>
    </row>
    <row r="86" spans="1:63" s="12" customFormat="1" ht="25.9" customHeight="1">
      <c r="A86" s="12"/>
      <c r="B86" s="188"/>
      <c r="C86" s="189"/>
      <c r="D86" s="190" t="s">
        <v>72</v>
      </c>
      <c r="E86" s="191" t="s">
        <v>634</v>
      </c>
      <c r="F86" s="191" t="s">
        <v>91</v>
      </c>
      <c r="G86" s="189"/>
      <c r="H86" s="189"/>
      <c r="I86" s="192"/>
      <c r="J86" s="193">
        <f>BK86</f>
        <v>0</v>
      </c>
      <c r="K86" s="189"/>
      <c r="L86" s="194"/>
      <c r="M86" s="195"/>
      <c r="N86" s="196"/>
      <c r="O86" s="196"/>
      <c r="P86" s="197">
        <f>P87+P94+P99+P104+P115</f>
        <v>0</v>
      </c>
      <c r="Q86" s="196"/>
      <c r="R86" s="197">
        <f>R87+R94+R99+R104+R115</f>
        <v>0</v>
      </c>
      <c r="S86" s="196"/>
      <c r="T86" s="198">
        <f>T87+T94+T99+T104+T115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149</v>
      </c>
      <c r="AT86" s="200" t="s">
        <v>72</v>
      </c>
      <c r="AU86" s="200" t="s">
        <v>73</v>
      </c>
      <c r="AY86" s="199" t="s">
        <v>121</v>
      </c>
      <c r="BK86" s="201">
        <f>BK87+BK94+BK99+BK104+BK115</f>
        <v>0</v>
      </c>
    </row>
    <row r="87" spans="1:63" s="12" customFormat="1" ht="22.8" customHeight="1">
      <c r="A87" s="12"/>
      <c r="B87" s="188"/>
      <c r="C87" s="189"/>
      <c r="D87" s="190" t="s">
        <v>72</v>
      </c>
      <c r="E87" s="202" t="s">
        <v>635</v>
      </c>
      <c r="F87" s="202" t="s">
        <v>636</v>
      </c>
      <c r="G87" s="189"/>
      <c r="H87" s="189"/>
      <c r="I87" s="192"/>
      <c r="J87" s="203">
        <f>BK87</f>
        <v>0</v>
      </c>
      <c r="K87" s="189"/>
      <c r="L87" s="194"/>
      <c r="M87" s="195"/>
      <c r="N87" s="196"/>
      <c r="O87" s="196"/>
      <c r="P87" s="197">
        <f>SUM(P88:P93)</f>
        <v>0</v>
      </c>
      <c r="Q87" s="196"/>
      <c r="R87" s="197">
        <f>SUM(R88:R93)</f>
        <v>0</v>
      </c>
      <c r="S87" s="196"/>
      <c r="T87" s="198">
        <f>SUM(T88:T93)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149</v>
      </c>
      <c r="AT87" s="200" t="s">
        <v>72</v>
      </c>
      <c r="AU87" s="200" t="s">
        <v>81</v>
      </c>
      <c r="AY87" s="199" t="s">
        <v>121</v>
      </c>
      <c r="BK87" s="201">
        <f>SUM(BK88:BK93)</f>
        <v>0</v>
      </c>
    </row>
    <row r="88" spans="1:65" s="2" customFormat="1" ht="16.5" customHeight="1">
      <c r="A88" s="38"/>
      <c r="B88" s="39"/>
      <c r="C88" s="204" t="s">
        <v>81</v>
      </c>
      <c r="D88" s="204" t="s">
        <v>123</v>
      </c>
      <c r="E88" s="205" t="s">
        <v>637</v>
      </c>
      <c r="F88" s="206" t="s">
        <v>636</v>
      </c>
      <c r="G88" s="207" t="s">
        <v>498</v>
      </c>
      <c r="H88" s="208">
        <v>1</v>
      </c>
      <c r="I88" s="209"/>
      <c r="J88" s="210">
        <f>ROUND(I88*H88,2)</f>
        <v>0</v>
      </c>
      <c r="K88" s="206" t="s">
        <v>127</v>
      </c>
      <c r="L88" s="44"/>
      <c r="M88" s="211" t="s">
        <v>19</v>
      </c>
      <c r="N88" s="212" t="s">
        <v>44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638</v>
      </c>
      <c r="AT88" s="215" t="s">
        <v>123</v>
      </c>
      <c r="AU88" s="215" t="s">
        <v>83</v>
      </c>
      <c r="AY88" s="17" t="s">
        <v>121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81</v>
      </c>
      <c r="BK88" s="216">
        <f>ROUND(I88*H88,2)</f>
        <v>0</v>
      </c>
      <c r="BL88" s="17" t="s">
        <v>638</v>
      </c>
      <c r="BM88" s="215" t="s">
        <v>639</v>
      </c>
    </row>
    <row r="89" spans="1:47" s="2" customFormat="1" ht="12">
      <c r="A89" s="38"/>
      <c r="B89" s="39"/>
      <c r="C89" s="40"/>
      <c r="D89" s="217" t="s">
        <v>130</v>
      </c>
      <c r="E89" s="40"/>
      <c r="F89" s="218" t="s">
        <v>640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130</v>
      </c>
      <c r="AU89" s="17" t="s">
        <v>83</v>
      </c>
    </row>
    <row r="90" spans="1:65" s="2" customFormat="1" ht="16.5" customHeight="1">
      <c r="A90" s="38"/>
      <c r="B90" s="39"/>
      <c r="C90" s="204" t="s">
        <v>83</v>
      </c>
      <c r="D90" s="204" t="s">
        <v>123</v>
      </c>
      <c r="E90" s="205" t="s">
        <v>641</v>
      </c>
      <c r="F90" s="206" t="s">
        <v>642</v>
      </c>
      <c r="G90" s="207" t="s">
        <v>498</v>
      </c>
      <c r="H90" s="208">
        <v>1</v>
      </c>
      <c r="I90" s="209"/>
      <c r="J90" s="210">
        <f>ROUND(I90*H90,2)</f>
        <v>0</v>
      </c>
      <c r="K90" s="206" t="s">
        <v>127</v>
      </c>
      <c r="L90" s="44"/>
      <c r="M90" s="211" t="s">
        <v>19</v>
      </c>
      <c r="N90" s="212" t="s">
        <v>44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638</v>
      </c>
      <c r="AT90" s="215" t="s">
        <v>123</v>
      </c>
      <c r="AU90" s="215" t="s">
        <v>83</v>
      </c>
      <c r="AY90" s="17" t="s">
        <v>121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81</v>
      </c>
      <c r="BK90" s="216">
        <f>ROUND(I90*H90,2)</f>
        <v>0</v>
      </c>
      <c r="BL90" s="17" t="s">
        <v>638</v>
      </c>
      <c r="BM90" s="215" t="s">
        <v>643</v>
      </c>
    </row>
    <row r="91" spans="1:47" s="2" customFormat="1" ht="12">
      <c r="A91" s="38"/>
      <c r="B91" s="39"/>
      <c r="C91" s="40"/>
      <c r="D91" s="217" t="s">
        <v>130</v>
      </c>
      <c r="E91" s="40"/>
      <c r="F91" s="218" t="s">
        <v>644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130</v>
      </c>
      <c r="AU91" s="17" t="s">
        <v>83</v>
      </c>
    </row>
    <row r="92" spans="1:65" s="2" customFormat="1" ht="16.5" customHeight="1">
      <c r="A92" s="38"/>
      <c r="B92" s="39"/>
      <c r="C92" s="204" t="s">
        <v>138</v>
      </c>
      <c r="D92" s="204" t="s">
        <v>123</v>
      </c>
      <c r="E92" s="205" t="s">
        <v>645</v>
      </c>
      <c r="F92" s="206" t="s">
        <v>646</v>
      </c>
      <c r="G92" s="207" t="s">
        <v>498</v>
      </c>
      <c r="H92" s="208">
        <v>1</v>
      </c>
      <c r="I92" s="209"/>
      <c r="J92" s="210">
        <f>ROUND(I92*H92,2)</f>
        <v>0</v>
      </c>
      <c r="K92" s="206" t="s">
        <v>127</v>
      </c>
      <c r="L92" s="44"/>
      <c r="M92" s="211" t="s">
        <v>19</v>
      </c>
      <c r="N92" s="212" t="s">
        <v>44</v>
      </c>
      <c r="O92" s="8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638</v>
      </c>
      <c r="AT92" s="215" t="s">
        <v>123</v>
      </c>
      <c r="AU92" s="215" t="s">
        <v>83</v>
      </c>
      <c r="AY92" s="17" t="s">
        <v>121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81</v>
      </c>
      <c r="BK92" s="216">
        <f>ROUND(I92*H92,2)</f>
        <v>0</v>
      </c>
      <c r="BL92" s="17" t="s">
        <v>638</v>
      </c>
      <c r="BM92" s="215" t="s">
        <v>647</v>
      </c>
    </row>
    <row r="93" spans="1:47" s="2" customFormat="1" ht="12">
      <c r="A93" s="38"/>
      <c r="B93" s="39"/>
      <c r="C93" s="40"/>
      <c r="D93" s="217" t="s">
        <v>130</v>
      </c>
      <c r="E93" s="40"/>
      <c r="F93" s="218" t="s">
        <v>648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130</v>
      </c>
      <c r="AU93" s="17" t="s">
        <v>83</v>
      </c>
    </row>
    <row r="94" spans="1:63" s="12" customFormat="1" ht="22.8" customHeight="1">
      <c r="A94" s="12"/>
      <c r="B94" s="188"/>
      <c r="C94" s="189"/>
      <c r="D94" s="190" t="s">
        <v>72</v>
      </c>
      <c r="E94" s="202" t="s">
        <v>649</v>
      </c>
      <c r="F94" s="202" t="s">
        <v>650</v>
      </c>
      <c r="G94" s="189"/>
      <c r="H94" s="189"/>
      <c r="I94" s="192"/>
      <c r="J94" s="203">
        <f>BK94</f>
        <v>0</v>
      </c>
      <c r="K94" s="189"/>
      <c r="L94" s="194"/>
      <c r="M94" s="195"/>
      <c r="N94" s="196"/>
      <c r="O94" s="196"/>
      <c r="P94" s="197">
        <f>SUM(P95:P98)</f>
        <v>0</v>
      </c>
      <c r="Q94" s="196"/>
      <c r="R94" s="197">
        <f>SUM(R95:R98)</f>
        <v>0</v>
      </c>
      <c r="S94" s="196"/>
      <c r="T94" s="198">
        <f>SUM(T95:T98)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9" t="s">
        <v>149</v>
      </c>
      <c r="AT94" s="200" t="s">
        <v>72</v>
      </c>
      <c r="AU94" s="200" t="s">
        <v>81</v>
      </c>
      <c r="AY94" s="199" t="s">
        <v>121</v>
      </c>
      <c r="BK94" s="201">
        <f>SUM(BK95:BK98)</f>
        <v>0</v>
      </c>
    </row>
    <row r="95" spans="1:65" s="2" customFormat="1" ht="16.5" customHeight="1">
      <c r="A95" s="38"/>
      <c r="B95" s="39"/>
      <c r="C95" s="204" t="s">
        <v>128</v>
      </c>
      <c r="D95" s="204" t="s">
        <v>123</v>
      </c>
      <c r="E95" s="205" t="s">
        <v>651</v>
      </c>
      <c r="F95" s="206" t="s">
        <v>650</v>
      </c>
      <c r="G95" s="207" t="s">
        <v>498</v>
      </c>
      <c r="H95" s="208">
        <v>1</v>
      </c>
      <c r="I95" s="209"/>
      <c r="J95" s="210">
        <f>ROUND(I95*H95,2)</f>
        <v>0</v>
      </c>
      <c r="K95" s="206" t="s">
        <v>127</v>
      </c>
      <c r="L95" s="44"/>
      <c r="M95" s="211" t="s">
        <v>19</v>
      </c>
      <c r="N95" s="212" t="s">
        <v>44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638</v>
      </c>
      <c r="AT95" s="215" t="s">
        <v>123</v>
      </c>
      <c r="AU95" s="215" t="s">
        <v>83</v>
      </c>
      <c r="AY95" s="17" t="s">
        <v>121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81</v>
      </c>
      <c r="BK95" s="216">
        <f>ROUND(I95*H95,2)</f>
        <v>0</v>
      </c>
      <c r="BL95" s="17" t="s">
        <v>638</v>
      </c>
      <c r="BM95" s="215" t="s">
        <v>652</v>
      </c>
    </row>
    <row r="96" spans="1:47" s="2" customFormat="1" ht="12">
      <c r="A96" s="38"/>
      <c r="B96" s="39"/>
      <c r="C96" s="40"/>
      <c r="D96" s="217" t="s">
        <v>130</v>
      </c>
      <c r="E96" s="40"/>
      <c r="F96" s="218" t="s">
        <v>653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130</v>
      </c>
      <c r="AU96" s="17" t="s">
        <v>83</v>
      </c>
    </row>
    <row r="97" spans="1:65" s="2" customFormat="1" ht="16.5" customHeight="1">
      <c r="A97" s="38"/>
      <c r="B97" s="39"/>
      <c r="C97" s="204" t="s">
        <v>149</v>
      </c>
      <c r="D97" s="204" t="s">
        <v>123</v>
      </c>
      <c r="E97" s="205" t="s">
        <v>654</v>
      </c>
      <c r="F97" s="206" t="s">
        <v>655</v>
      </c>
      <c r="G97" s="207" t="s">
        <v>498</v>
      </c>
      <c r="H97" s="208">
        <v>1</v>
      </c>
      <c r="I97" s="209"/>
      <c r="J97" s="210">
        <f>ROUND(I97*H97,2)</f>
        <v>0</v>
      </c>
      <c r="K97" s="206" t="s">
        <v>127</v>
      </c>
      <c r="L97" s="44"/>
      <c r="M97" s="211" t="s">
        <v>19</v>
      </c>
      <c r="N97" s="212" t="s">
        <v>44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638</v>
      </c>
      <c r="AT97" s="215" t="s">
        <v>123</v>
      </c>
      <c r="AU97" s="215" t="s">
        <v>83</v>
      </c>
      <c r="AY97" s="17" t="s">
        <v>121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81</v>
      </c>
      <c r="BK97" s="216">
        <f>ROUND(I97*H97,2)</f>
        <v>0</v>
      </c>
      <c r="BL97" s="17" t="s">
        <v>638</v>
      </c>
      <c r="BM97" s="215" t="s">
        <v>656</v>
      </c>
    </row>
    <row r="98" spans="1:47" s="2" customFormat="1" ht="12">
      <c r="A98" s="38"/>
      <c r="B98" s="39"/>
      <c r="C98" s="40"/>
      <c r="D98" s="217" t="s">
        <v>130</v>
      </c>
      <c r="E98" s="40"/>
      <c r="F98" s="218" t="s">
        <v>657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130</v>
      </c>
      <c r="AU98" s="17" t="s">
        <v>83</v>
      </c>
    </row>
    <row r="99" spans="1:63" s="12" customFormat="1" ht="22.8" customHeight="1">
      <c r="A99" s="12"/>
      <c r="B99" s="188"/>
      <c r="C99" s="189"/>
      <c r="D99" s="190" t="s">
        <v>72</v>
      </c>
      <c r="E99" s="202" t="s">
        <v>658</v>
      </c>
      <c r="F99" s="202" t="s">
        <v>659</v>
      </c>
      <c r="G99" s="189"/>
      <c r="H99" s="189"/>
      <c r="I99" s="192"/>
      <c r="J99" s="203">
        <f>BK99</f>
        <v>0</v>
      </c>
      <c r="K99" s="189"/>
      <c r="L99" s="194"/>
      <c r="M99" s="195"/>
      <c r="N99" s="196"/>
      <c r="O99" s="196"/>
      <c r="P99" s="197">
        <f>SUM(P100:P103)</f>
        <v>0</v>
      </c>
      <c r="Q99" s="196"/>
      <c r="R99" s="197">
        <f>SUM(R100:R103)</f>
        <v>0</v>
      </c>
      <c r="S99" s="196"/>
      <c r="T99" s="198">
        <f>SUM(T100:T103)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199" t="s">
        <v>149</v>
      </c>
      <c r="AT99" s="200" t="s">
        <v>72</v>
      </c>
      <c r="AU99" s="200" t="s">
        <v>81</v>
      </c>
      <c r="AY99" s="199" t="s">
        <v>121</v>
      </c>
      <c r="BK99" s="201">
        <f>SUM(BK100:BK103)</f>
        <v>0</v>
      </c>
    </row>
    <row r="100" spans="1:65" s="2" customFormat="1" ht="16.5" customHeight="1">
      <c r="A100" s="38"/>
      <c r="B100" s="39"/>
      <c r="C100" s="204" t="s">
        <v>155</v>
      </c>
      <c r="D100" s="204" t="s">
        <v>123</v>
      </c>
      <c r="E100" s="205" t="s">
        <v>660</v>
      </c>
      <c r="F100" s="206" t="s">
        <v>659</v>
      </c>
      <c r="G100" s="207" t="s">
        <v>498</v>
      </c>
      <c r="H100" s="208">
        <v>1</v>
      </c>
      <c r="I100" s="209"/>
      <c r="J100" s="210">
        <f>ROUND(I100*H100,2)</f>
        <v>0</v>
      </c>
      <c r="K100" s="206" t="s">
        <v>127</v>
      </c>
      <c r="L100" s="44"/>
      <c r="M100" s="211" t="s">
        <v>19</v>
      </c>
      <c r="N100" s="212" t="s">
        <v>44</v>
      </c>
      <c r="O100" s="8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638</v>
      </c>
      <c r="AT100" s="215" t="s">
        <v>123</v>
      </c>
      <c r="AU100" s="215" t="s">
        <v>83</v>
      </c>
      <c r="AY100" s="17" t="s">
        <v>121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81</v>
      </c>
      <c r="BK100" s="216">
        <f>ROUND(I100*H100,2)</f>
        <v>0</v>
      </c>
      <c r="BL100" s="17" t="s">
        <v>638</v>
      </c>
      <c r="BM100" s="215" t="s">
        <v>661</v>
      </c>
    </row>
    <row r="101" spans="1:47" s="2" customFormat="1" ht="12">
      <c r="A101" s="38"/>
      <c r="B101" s="39"/>
      <c r="C101" s="40"/>
      <c r="D101" s="217" t="s">
        <v>130</v>
      </c>
      <c r="E101" s="40"/>
      <c r="F101" s="218" t="s">
        <v>662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130</v>
      </c>
      <c r="AU101" s="17" t="s">
        <v>83</v>
      </c>
    </row>
    <row r="102" spans="1:65" s="2" customFormat="1" ht="16.5" customHeight="1">
      <c r="A102" s="38"/>
      <c r="B102" s="39"/>
      <c r="C102" s="204" t="s">
        <v>161</v>
      </c>
      <c r="D102" s="204" t="s">
        <v>123</v>
      </c>
      <c r="E102" s="205" t="s">
        <v>663</v>
      </c>
      <c r="F102" s="206" t="s">
        <v>664</v>
      </c>
      <c r="G102" s="207" t="s">
        <v>498</v>
      </c>
      <c r="H102" s="208">
        <v>1</v>
      </c>
      <c r="I102" s="209"/>
      <c r="J102" s="210">
        <f>ROUND(I102*H102,2)</f>
        <v>0</v>
      </c>
      <c r="K102" s="206" t="s">
        <v>19</v>
      </c>
      <c r="L102" s="44"/>
      <c r="M102" s="211" t="s">
        <v>19</v>
      </c>
      <c r="N102" s="212" t="s">
        <v>44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638</v>
      </c>
      <c r="AT102" s="215" t="s">
        <v>123</v>
      </c>
      <c r="AU102" s="215" t="s">
        <v>83</v>
      </c>
      <c r="AY102" s="17" t="s">
        <v>121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81</v>
      </c>
      <c r="BK102" s="216">
        <f>ROUND(I102*H102,2)</f>
        <v>0</v>
      </c>
      <c r="BL102" s="17" t="s">
        <v>638</v>
      </c>
      <c r="BM102" s="215" t="s">
        <v>665</v>
      </c>
    </row>
    <row r="103" spans="1:65" s="2" customFormat="1" ht="24.15" customHeight="1">
      <c r="A103" s="38"/>
      <c r="B103" s="39"/>
      <c r="C103" s="204" t="s">
        <v>167</v>
      </c>
      <c r="D103" s="204" t="s">
        <v>123</v>
      </c>
      <c r="E103" s="205" t="s">
        <v>666</v>
      </c>
      <c r="F103" s="206" t="s">
        <v>667</v>
      </c>
      <c r="G103" s="207" t="s">
        <v>498</v>
      </c>
      <c r="H103" s="208">
        <v>1</v>
      </c>
      <c r="I103" s="209"/>
      <c r="J103" s="210">
        <f>ROUND(I103*H103,2)</f>
        <v>0</v>
      </c>
      <c r="K103" s="206" t="s">
        <v>19</v>
      </c>
      <c r="L103" s="44"/>
      <c r="M103" s="211" t="s">
        <v>19</v>
      </c>
      <c r="N103" s="212" t="s">
        <v>44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638</v>
      </c>
      <c r="AT103" s="215" t="s">
        <v>123</v>
      </c>
      <c r="AU103" s="215" t="s">
        <v>83</v>
      </c>
      <c r="AY103" s="17" t="s">
        <v>121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81</v>
      </c>
      <c r="BK103" s="216">
        <f>ROUND(I103*H103,2)</f>
        <v>0</v>
      </c>
      <c r="BL103" s="17" t="s">
        <v>638</v>
      </c>
      <c r="BM103" s="215" t="s">
        <v>668</v>
      </c>
    </row>
    <row r="104" spans="1:63" s="12" customFormat="1" ht="22.8" customHeight="1">
      <c r="A104" s="12"/>
      <c r="B104" s="188"/>
      <c r="C104" s="189"/>
      <c r="D104" s="190" t="s">
        <v>72</v>
      </c>
      <c r="E104" s="202" t="s">
        <v>669</v>
      </c>
      <c r="F104" s="202" t="s">
        <v>670</v>
      </c>
      <c r="G104" s="189"/>
      <c r="H104" s="189"/>
      <c r="I104" s="192"/>
      <c r="J104" s="203">
        <f>BK104</f>
        <v>0</v>
      </c>
      <c r="K104" s="189"/>
      <c r="L104" s="194"/>
      <c r="M104" s="195"/>
      <c r="N104" s="196"/>
      <c r="O104" s="196"/>
      <c r="P104" s="197">
        <f>SUM(P105:P114)</f>
        <v>0</v>
      </c>
      <c r="Q104" s="196"/>
      <c r="R104" s="197">
        <f>SUM(R105:R114)</f>
        <v>0</v>
      </c>
      <c r="S104" s="196"/>
      <c r="T104" s="198">
        <f>SUM(T105:T114)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199" t="s">
        <v>149</v>
      </c>
      <c r="AT104" s="200" t="s">
        <v>72</v>
      </c>
      <c r="AU104" s="200" t="s">
        <v>81</v>
      </c>
      <c r="AY104" s="199" t="s">
        <v>121</v>
      </c>
      <c r="BK104" s="201">
        <f>SUM(BK105:BK114)</f>
        <v>0</v>
      </c>
    </row>
    <row r="105" spans="1:65" s="2" customFormat="1" ht="16.5" customHeight="1">
      <c r="A105" s="38"/>
      <c r="B105" s="39"/>
      <c r="C105" s="204" t="s">
        <v>173</v>
      </c>
      <c r="D105" s="204" t="s">
        <v>123</v>
      </c>
      <c r="E105" s="205" t="s">
        <v>671</v>
      </c>
      <c r="F105" s="206" t="s">
        <v>670</v>
      </c>
      <c r="G105" s="207" t="s">
        <v>498</v>
      </c>
      <c r="H105" s="208">
        <v>1</v>
      </c>
      <c r="I105" s="209"/>
      <c r="J105" s="210">
        <f>ROUND(I105*H105,2)</f>
        <v>0</v>
      </c>
      <c r="K105" s="206" t="s">
        <v>127</v>
      </c>
      <c r="L105" s="44"/>
      <c r="M105" s="211" t="s">
        <v>19</v>
      </c>
      <c r="N105" s="212" t="s">
        <v>44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638</v>
      </c>
      <c r="AT105" s="215" t="s">
        <v>123</v>
      </c>
      <c r="AU105" s="215" t="s">
        <v>83</v>
      </c>
      <c r="AY105" s="17" t="s">
        <v>121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81</v>
      </c>
      <c r="BK105" s="216">
        <f>ROUND(I105*H105,2)</f>
        <v>0</v>
      </c>
      <c r="BL105" s="17" t="s">
        <v>638</v>
      </c>
      <c r="BM105" s="215" t="s">
        <v>672</v>
      </c>
    </row>
    <row r="106" spans="1:47" s="2" customFormat="1" ht="12">
      <c r="A106" s="38"/>
      <c r="B106" s="39"/>
      <c r="C106" s="40"/>
      <c r="D106" s="217" t="s">
        <v>130</v>
      </c>
      <c r="E106" s="40"/>
      <c r="F106" s="218" t="s">
        <v>673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130</v>
      </c>
      <c r="AU106" s="17" t="s">
        <v>83</v>
      </c>
    </row>
    <row r="107" spans="1:65" s="2" customFormat="1" ht="16.5" customHeight="1">
      <c r="A107" s="38"/>
      <c r="B107" s="39"/>
      <c r="C107" s="204" t="s">
        <v>181</v>
      </c>
      <c r="D107" s="204" t="s">
        <v>123</v>
      </c>
      <c r="E107" s="205" t="s">
        <v>674</v>
      </c>
      <c r="F107" s="206" t="s">
        <v>675</v>
      </c>
      <c r="G107" s="207" t="s">
        <v>498</v>
      </c>
      <c r="H107" s="208">
        <v>1</v>
      </c>
      <c r="I107" s="209"/>
      <c r="J107" s="210">
        <f>ROUND(I107*H107,2)</f>
        <v>0</v>
      </c>
      <c r="K107" s="206" t="s">
        <v>127</v>
      </c>
      <c r="L107" s="44"/>
      <c r="M107" s="211" t="s">
        <v>19</v>
      </c>
      <c r="N107" s="212" t="s">
        <v>44</v>
      </c>
      <c r="O107" s="8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638</v>
      </c>
      <c r="AT107" s="215" t="s">
        <v>123</v>
      </c>
      <c r="AU107" s="215" t="s">
        <v>83</v>
      </c>
      <c r="AY107" s="17" t="s">
        <v>121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81</v>
      </c>
      <c r="BK107" s="216">
        <f>ROUND(I107*H107,2)</f>
        <v>0</v>
      </c>
      <c r="BL107" s="17" t="s">
        <v>638</v>
      </c>
      <c r="BM107" s="215" t="s">
        <v>676</v>
      </c>
    </row>
    <row r="108" spans="1:47" s="2" customFormat="1" ht="12">
      <c r="A108" s="38"/>
      <c r="B108" s="39"/>
      <c r="C108" s="40"/>
      <c r="D108" s="217" t="s">
        <v>130</v>
      </c>
      <c r="E108" s="40"/>
      <c r="F108" s="218" t="s">
        <v>677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130</v>
      </c>
      <c r="AU108" s="17" t="s">
        <v>83</v>
      </c>
    </row>
    <row r="109" spans="1:65" s="2" customFormat="1" ht="16.5" customHeight="1">
      <c r="A109" s="38"/>
      <c r="B109" s="39"/>
      <c r="C109" s="204" t="s">
        <v>186</v>
      </c>
      <c r="D109" s="204" t="s">
        <v>123</v>
      </c>
      <c r="E109" s="205" t="s">
        <v>678</v>
      </c>
      <c r="F109" s="206" t="s">
        <v>679</v>
      </c>
      <c r="G109" s="207" t="s">
        <v>498</v>
      </c>
      <c r="H109" s="208">
        <v>1</v>
      </c>
      <c r="I109" s="209"/>
      <c r="J109" s="210">
        <f>ROUND(I109*H109,2)</f>
        <v>0</v>
      </c>
      <c r="K109" s="206" t="s">
        <v>127</v>
      </c>
      <c r="L109" s="44"/>
      <c r="M109" s="211" t="s">
        <v>19</v>
      </c>
      <c r="N109" s="212" t="s">
        <v>44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638</v>
      </c>
      <c r="AT109" s="215" t="s">
        <v>123</v>
      </c>
      <c r="AU109" s="215" t="s">
        <v>83</v>
      </c>
      <c r="AY109" s="17" t="s">
        <v>121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81</v>
      </c>
      <c r="BK109" s="216">
        <f>ROUND(I109*H109,2)</f>
        <v>0</v>
      </c>
      <c r="BL109" s="17" t="s">
        <v>638</v>
      </c>
      <c r="BM109" s="215" t="s">
        <v>680</v>
      </c>
    </row>
    <row r="110" spans="1:47" s="2" customFormat="1" ht="12">
      <c r="A110" s="38"/>
      <c r="B110" s="39"/>
      <c r="C110" s="40"/>
      <c r="D110" s="217" t="s">
        <v>130</v>
      </c>
      <c r="E110" s="40"/>
      <c r="F110" s="218" t="s">
        <v>681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130</v>
      </c>
      <c r="AU110" s="17" t="s">
        <v>83</v>
      </c>
    </row>
    <row r="111" spans="1:51" s="13" customFormat="1" ht="12">
      <c r="A111" s="13"/>
      <c r="B111" s="222"/>
      <c r="C111" s="223"/>
      <c r="D111" s="224" t="s">
        <v>136</v>
      </c>
      <c r="E111" s="225" t="s">
        <v>19</v>
      </c>
      <c r="F111" s="226" t="s">
        <v>682</v>
      </c>
      <c r="G111" s="223"/>
      <c r="H111" s="227">
        <v>1</v>
      </c>
      <c r="I111" s="228"/>
      <c r="J111" s="223"/>
      <c r="K111" s="223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136</v>
      </c>
      <c r="AU111" s="233" t="s">
        <v>83</v>
      </c>
      <c r="AV111" s="13" t="s">
        <v>83</v>
      </c>
      <c r="AW111" s="13" t="s">
        <v>35</v>
      </c>
      <c r="AX111" s="13" t="s">
        <v>81</v>
      </c>
      <c r="AY111" s="233" t="s">
        <v>121</v>
      </c>
    </row>
    <row r="112" spans="1:65" s="2" customFormat="1" ht="16.5" customHeight="1">
      <c r="A112" s="38"/>
      <c r="B112" s="39"/>
      <c r="C112" s="204" t="s">
        <v>191</v>
      </c>
      <c r="D112" s="204" t="s">
        <v>123</v>
      </c>
      <c r="E112" s="205" t="s">
        <v>683</v>
      </c>
      <c r="F112" s="206" t="s">
        <v>684</v>
      </c>
      <c r="G112" s="207" t="s">
        <v>498</v>
      </c>
      <c r="H112" s="208">
        <v>1</v>
      </c>
      <c r="I112" s="209"/>
      <c r="J112" s="210">
        <f>ROUND(I112*H112,2)</f>
        <v>0</v>
      </c>
      <c r="K112" s="206" t="s">
        <v>127</v>
      </c>
      <c r="L112" s="44"/>
      <c r="M112" s="211" t="s">
        <v>19</v>
      </c>
      <c r="N112" s="212" t="s">
        <v>44</v>
      </c>
      <c r="O112" s="8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638</v>
      </c>
      <c r="AT112" s="215" t="s">
        <v>123</v>
      </c>
      <c r="AU112" s="215" t="s">
        <v>83</v>
      </c>
      <c r="AY112" s="17" t="s">
        <v>121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81</v>
      </c>
      <c r="BK112" s="216">
        <f>ROUND(I112*H112,2)</f>
        <v>0</v>
      </c>
      <c r="BL112" s="17" t="s">
        <v>638</v>
      </c>
      <c r="BM112" s="215" t="s">
        <v>685</v>
      </c>
    </row>
    <row r="113" spans="1:47" s="2" customFormat="1" ht="12">
      <c r="A113" s="38"/>
      <c r="B113" s="39"/>
      <c r="C113" s="40"/>
      <c r="D113" s="217" t="s">
        <v>130</v>
      </c>
      <c r="E113" s="40"/>
      <c r="F113" s="218" t="s">
        <v>686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130</v>
      </c>
      <c r="AU113" s="17" t="s">
        <v>83</v>
      </c>
    </row>
    <row r="114" spans="1:47" s="2" customFormat="1" ht="12">
      <c r="A114" s="38"/>
      <c r="B114" s="39"/>
      <c r="C114" s="40"/>
      <c r="D114" s="224" t="s">
        <v>518</v>
      </c>
      <c r="E114" s="40"/>
      <c r="F114" s="259" t="s">
        <v>687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518</v>
      </c>
      <c r="AU114" s="17" t="s">
        <v>83</v>
      </c>
    </row>
    <row r="115" spans="1:63" s="12" customFormat="1" ht="22.8" customHeight="1">
      <c r="A115" s="12"/>
      <c r="B115" s="188"/>
      <c r="C115" s="189"/>
      <c r="D115" s="190" t="s">
        <v>72</v>
      </c>
      <c r="E115" s="202" t="s">
        <v>688</v>
      </c>
      <c r="F115" s="202" t="s">
        <v>689</v>
      </c>
      <c r="G115" s="189"/>
      <c r="H115" s="189"/>
      <c r="I115" s="192"/>
      <c r="J115" s="203">
        <f>BK115</f>
        <v>0</v>
      </c>
      <c r="K115" s="189"/>
      <c r="L115" s="194"/>
      <c r="M115" s="195"/>
      <c r="N115" s="196"/>
      <c r="O115" s="196"/>
      <c r="P115" s="197">
        <f>SUM(P116:P117)</f>
        <v>0</v>
      </c>
      <c r="Q115" s="196"/>
      <c r="R115" s="197">
        <f>SUM(R116:R117)</f>
        <v>0</v>
      </c>
      <c r="S115" s="196"/>
      <c r="T115" s="198">
        <f>SUM(T116:T117)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199" t="s">
        <v>149</v>
      </c>
      <c r="AT115" s="200" t="s">
        <v>72</v>
      </c>
      <c r="AU115" s="200" t="s">
        <v>81</v>
      </c>
      <c r="AY115" s="199" t="s">
        <v>121</v>
      </c>
      <c r="BK115" s="201">
        <f>SUM(BK116:BK117)</f>
        <v>0</v>
      </c>
    </row>
    <row r="116" spans="1:65" s="2" customFormat="1" ht="16.5" customHeight="1">
      <c r="A116" s="38"/>
      <c r="B116" s="39"/>
      <c r="C116" s="204" t="s">
        <v>197</v>
      </c>
      <c r="D116" s="204" t="s">
        <v>123</v>
      </c>
      <c r="E116" s="205" t="s">
        <v>690</v>
      </c>
      <c r="F116" s="206" t="s">
        <v>689</v>
      </c>
      <c r="G116" s="207" t="s">
        <v>498</v>
      </c>
      <c r="H116" s="208">
        <v>1</v>
      </c>
      <c r="I116" s="209"/>
      <c r="J116" s="210">
        <f>ROUND(I116*H116,2)</f>
        <v>0</v>
      </c>
      <c r="K116" s="206" t="s">
        <v>127</v>
      </c>
      <c r="L116" s="44"/>
      <c r="M116" s="211" t="s">
        <v>19</v>
      </c>
      <c r="N116" s="212" t="s">
        <v>44</v>
      </c>
      <c r="O116" s="84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5" t="s">
        <v>638</v>
      </c>
      <c r="AT116" s="215" t="s">
        <v>123</v>
      </c>
      <c r="AU116" s="215" t="s">
        <v>83</v>
      </c>
      <c r="AY116" s="17" t="s">
        <v>121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7" t="s">
        <v>81</v>
      </c>
      <c r="BK116" s="216">
        <f>ROUND(I116*H116,2)</f>
        <v>0</v>
      </c>
      <c r="BL116" s="17" t="s">
        <v>638</v>
      </c>
      <c r="BM116" s="215" t="s">
        <v>691</v>
      </c>
    </row>
    <row r="117" spans="1:47" s="2" customFormat="1" ht="12">
      <c r="A117" s="38"/>
      <c r="B117" s="39"/>
      <c r="C117" s="40"/>
      <c r="D117" s="217" t="s">
        <v>130</v>
      </c>
      <c r="E117" s="40"/>
      <c r="F117" s="218" t="s">
        <v>692</v>
      </c>
      <c r="G117" s="40"/>
      <c r="H117" s="40"/>
      <c r="I117" s="219"/>
      <c r="J117" s="40"/>
      <c r="K117" s="40"/>
      <c r="L117" s="44"/>
      <c r="M117" s="255"/>
      <c r="N117" s="256"/>
      <c r="O117" s="257"/>
      <c r="P117" s="257"/>
      <c r="Q117" s="257"/>
      <c r="R117" s="257"/>
      <c r="S117" s="257"/>
      <c r="T117" s="25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130</v>
      </c>
      <c r="AU117" s="17" t="s">
        <v>83</v>
      </c>
    </row>
    <row r="118" spans="1:31" s="2" customFormat="1" ht="6.95" customHeight="1">
      <c r="A118" s="38"/>
      <c r="B118" s="59"/>
      <c r="C118" s="60"/>
      <c r="D118" s="60"/>
      <c r="E118" s="60"/>
      <c r="F118" s="60"/>
      <c r="G118" s="60"/>
      <c r="H118" s="60"/>
      <c r="I118" s="60"/>
      <c r="J118" s="60"/>
      <c r="K118" s="60"/>
      <c r="L118" s="44"/>
      <c r="M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</sheetData>
  <sheetProtection password="CC35" sheet="1" objects="1" scenarios="1" formatColumns="0" formatRows="0" autoFilter="0"/>
  <autoFilter ref="C84:K117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3_01/010001000"/>
    <hyperlink ref="F91" r:id="rId2" display="https://podminky.urs.cz/item/CS_URS_2023_01/012303000"/>
    <hyperlink ref="F93" r:id="rId3" display="https://podminky.urs.cz/item/CS_URS_2023_01/013254000"/>
    <hyperlink ref="F96" r:id="rId4" display="https://podminky.urs.cz/item/CS_URS_2023_01/020001000"/>
    <hyperlink ref="F98" r:id="rId5" display="https://podminky.urs.cz/item/CS_URS_2023_01/021103000"/>
    <hyperlink ref="F101" r:id="rId6" display="https://podminky.urs.cz/item/CS_URS_2023_01/030001000"/>
    <hyperlink ref="F106" r:id="rId7" display="https://podminky.urs.cz/item/CS_URS_2023_01/040001000"/>
    <hyperlink ref="F108" r:id="rId8" display="https://podminky.urs.cz/item/CS_URS_2023_01/043154000"/>
    <hyperlink ref="F110" r:id="rId9" display="https://podminky.urs.cz/item/CS_URS_2023_01/043194000"/>
    <hyperlink ref="F113" r:id="rId10" display="https://podminky.urs.cz/item/CS_URS_2023_01/045303000"/>
    <hyperlink ref="F117" r:id="rId11" display="https://podminky.urs.cz/item/CS_URS_2023_01/09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3" customWidth="1"/>
    <col min="2" max="2" width="1.7109375" style="263" customWidth="1"/>
    <col min="3" max="4" width="5.00390625" style="263" customWidth="1"/>
    <col min="5" max="5" width="11.7109375" style="263" customWidth="1"/>
    <col min="6" max="6" width="9.140625" style="263" customWidth="1"/>
    <col min="7" max="7" width="5.00390625" style="263" customWidth="1"/>
    <col min="8" max="8" width="77.8515625" style="263" customWidth="1"/>
    <col min="9" max="10" width="20.00390625" style="263" customWidth="1"/>
    <col min="11" max="11" width="1.7109375" style="263" customWidth="1"/>
  </cols>
  <sheetData>
    <row r="1" s="1" customFormat="1" ht="37.5" customHeight="1"/>
    <row r="2" spans="2:11" s="1" customFormat="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15" customFormat="1" ht="45" customHeight="1">
      <c r="B3" s="267"/>
      <c r="C3" s="268" t="s">
        <v>693</v>
      </c>
      <c r="D3" s="268"/>
      <c r="E3" s="268"/>
      <c r="F3" s="268"/>
      <c r="G3" s="268"/>
      <c r="H3" s="268"/>
      <c r="I3" s="268"/>
      <c r="J3" s="268"/>
      <c r="K3" s="269"/>
    </row>
    <row r="4" spans="2:11" s="1" customFormat="1" ht="25.5" customHeight="1">
      <c r="B4" s="270"/>
      <c r="C4" s="271" t="s">
        <v>694</v>
      </c>
      <c r="D4" s="271"/>
      <c r="E4" s="271"/>
      <c r="F4" s="271"/>
      <c r="G4" s="271"/>
      <c r="H4" s="271"/>
      <c r="I4" s="271"/>
      <c r="J4" s="271"/>
      <c r="K4" s="272"/>
    </row>
    <row r="5" spans="2:11" s="1" customFormat="1" ht="5.25" customHeight="1">
      <c r="B5" s="270"/>
      <c r="C5" s="273"/>
      <c r="D5" s="273"/>
      <c r="E5" s="273"/>
      <c r="F5" s="273"/>
      <c r="G5" s="273"/>
      <c r="H5" s="273"/>
      <c r="I5" s="273"/>
      <c r="J5" s="273"/>
      <c r="K5" s="272"/>
    </row>
    <row r="6" spans="2:11" s="1" customFormat="1" ht="15" customHeight="1">
      <c r="B6" s="270"/>
      <c r="C6" s="274" t="s">
        <v>695</v>
      </c>
      <c r="D6" s="274"/>
      <c r="E6" s="274"/>
      <c r="F6" s="274"/>
      <c r="G6" s="274"/>
      <c r="H6" s="274"/>
      <c r="I6" s="274"/>
      <c r="J6" s="274"/>
      <c r="K6" s="272"/>
    </row>
    <row r="7" spans="2:11" s="1" customFormat="1" ht="15" customHeight="1">
      <c r="B7" s="275"/>
      <c r="C7" s="274" t="s">
        <v>696</v>
      </c>
      <c r="D7" s="274"/>
      <c r="E7" s="274"/>
      <c r="F7" s="274"/>
      <c r="G7" s="274"/>
      <c r="H7" s="274"/>
      <c r="I7" s="274"/>
      <c r="J7" s="274"/>
      <c r="K7" s="272"/>
    </row>
    <row r="8" spans="2:11" s="1" customFormat="1" ht="12.75" customHeight="1">
      <c r="B8" s="275"/>
      <c r="C8" s="274"/>
      <c r="D8" s="274"/>
      <c r="E8" s="274"/>
      <c r="F8" s="274"/>
      <c r="G8" s="274"/>
      <c r="H8" s="274"/>
      <c r="I8" s="274"/>
      <c r="J8" s="274"/>
      <c r="K8" s="272"/>
    </row>
    <row r="9" spans="2:11" s="1" customFormat="1" ht="15" customHeight="1">
      <c r="B9" s="275"/>
      <c r="C9" s="274" t="s">
        <v>697</v>
      </c>
      <c r="D9" s="274"/>
      <c r="E9" s="274"/>
      <c r="F9" s="274"/>
      <c r="G9" s="274"/>
      <c r="H9" s="274"/>
      <c r="I9" s="274"/>
      <c r="J9" s="274"/>
      <c r="K9" s="272"/>
    </row>
    <row r="10" spans="2:11" s="1" customFormat="1" ht="15" customHeight="1">
      <c r="B10" s="275"/>
      <c r="C10" s="274"/>
      <c r="D10" s="274" t="s">
        <v>698</v>
      </c>
      <c r="E10" s="274"/>
      <c r="F10" s="274"/>
      <c r="G10" s="274"/>
      <c r="H10" s="274"/>
      <c r="I10" s="274"/>
      <c r="J10" s="274"/>
      <c r="K10" s="272"/>
    </row>
    <row r="11" spans="2:11" s="1" customFormat="1" ht="15" customHeight="1">
      <c r="B11" s="275"/>
      <c r="C11" s="276"/>
      <c r="D11" s="274" t="s">
        <v>699</v>
      </c>
      <c r="E11" s="274"/>
      <c r="F11" s="274"/>
      <c r="G11" s="274"/>
      <c r="H11" s="274"/>
      <c r="I11" s="274"/>
      <c r="J11" s="274"/>
      <c r="K11" s="272"/>
    </row>
    <row r="12" spans="2:11" s="1" customFormat="1" ht="15" customHeight="1">
      <c r="B12" s="275"/>
      <c r="C12" s="276"/>
      <c r="D12" s="274"/>
      <c r="E12" s="274"/>
      <c r="F12" s="274"/>
      <c r="G12" s="274"/>
      <c r="H12" s="274"/>
      <c r="I12" s="274"/>
      <c r="J12" s="274"/>
      <c r="K12" s="272"/>
    </row>
    <row r="13" spans="2:11" s="1" customFormat="1" ht="15" customHeight="1">
      <c r="B13" s="275"/>
      <c r="C13" s="276"/>
      <c r="D13" s="277" t="s">
        <v>700</v>
      </c>
      <c r="E13" s="274"/>
      <c r="F13" s="274"/>
      <c r="G13" s="274"/>
      <c r="H13" s="274"/>
      <c r="I13" s="274"/>
      <c r="J13" s="274"/>
      <c r="K13" s="272"/>
    </row>
    <row r="14" spans="2:11" s="1" customFormat="1" ht="12.75" customHeight="1">
      <c r="B14" s="275"/>
      <c r="C14" s="276"/>
      <c r="D14" s="276"/>
      <c r="E14" s="276"/>
      <c r="F14" s="276"/>
      <c r="G14" s="276"/>
      <c r="H14" s="276"/>
      <c r="I14" s="276"/>
      <c r="J14" s="276"/>
      <c r="K14" s="272"/>
    </row>
    <row r="15" spans="2:11" s="1" customFormat="1" ht="15" customHeight="1">
      <c r="B15" s="275"/>
      <c r="C15" s="276"/>
      <c r="D15" s="274" t="s">
        <v>701</v>
      </c>
      <c r="E15" s="274"/>
      <c r="F15" s="274"/>
      <c r="G15" s="274"/>
      <c r="H15" s="274"/>
      <c r="I15" s="274"/>
      <c r="J15" s="274"/>
      <c r="K15" s="272"/>
    </row>
    <row r="16" spans="2:11" s="1" customFormat="1" ht="15" customHeight="1">
      <c r="B16" s="275"/>
      <c r="C16" s="276"/>
      <c r="D16" s="274" t="s">
        <v>702</v>
      </c>
      <c r="E16" s="274"/>
      <c r="F16" s="274"/>
      <c r="G16" s="274"/>
      <c r="H16" s="274"/>
      <c r="I16" s="274"/>
      <c r="J16" s="274"/>
      <c r="K16" s="272"/>
    </row>
    <row r="17" spans="2:11" s="1" customFormat="1" ht="15" customHeight="1">
      <c r="B17" s="275"/>
      <c r="C17" s="276"/>
      <c r="D17" s="274" t="s">
        <v>703</v>
      </c>
      <c r="E17" s="274"/>
      <c r="F17" s="274"/>
      <c r="G17" s="274"/>
      <c r="H17" s="274"/>
      <c r="I17" s="274"/>
      <c r="J17" s="274"/>
      <c r="K17" s="272"/>
    </row>
    <row r="18" spans="2:11" s="1" customFormat="1" ht="15" customHeight="1">
      <c r="B18" s="275"/>
      <c r="C18" s="276"/>
      <c r="D18" s="276"/>
      <c r="E18" s="278" t="s">
        <v>80</v>
      </c>
      <c r="F18" s="274" t="s">
        <v>704</v>
      </c>
      <c r="G18" s="274"/>
      <c r="H18" s="274"/>
      <c r="I18" s="274"/>
      <c r="J18" s="274"/>
      <c r="K18" s="272"/>
    </row>
    <row r="19" spans="2:11" s="1" customFormat="1" ht="15" customHeight="1">
      <c r="B19" s="275"/>
      <c r="C19" s="276"/>
      <c r="D19" s="276"/>
      <c r="E19" s="278" t="s">
        <v>705</v>
      </c>
      <c r="F19" s="274" t="s">
        <v>706</v>
      </c>
      <c r="G19" s="274"/>
      <c r="H19" s="274"/>
      <c r="I19" s="274"/>
      <c r="J19" s="274"/>
      <c r="K19" s="272"/>
    </row>
    <row r="20" spans="2:11" s="1" customFormat="1" ht="15" customHeight="1">
      <c r="B20" s="275"/>
      <c r="C20" s="276"/>
      <c r="D20" s="276"/>
      <c r="E20" s="278" t="s">
        <v>707</v>
      </c>
      <c r="F20" s="274" t="s">
        <v>708</v>
      </c>
      <c r="G20" s="274"/>
      <c r="H20" s="274"/>
      <c r="I20" s="274"/>
      <c r="J20" s="274"/>
      <c r="K20" s="272"/>
    </row>
    <row r="21" spans="2:11" s="1" customFormat="1" ht="15" customHeight="1">
      <c r="B21" s="275"/>
      <c r="C21" s="276"/>
      <c r="D21" s="276"/>
      <c r="E21" s="278" t="s">
        <v>709</v>
      </c>
      <c r="F21" s="274" t="s">
        <v>710</v>
      </c>
      <c r="G21" s="274"/>
      <c r="H21" s="274"/>
      <c r="I21" s="274"/>
      <c r="J21" s="274"/>
      <c r="K21" s="272"/>
    </row>
    <row r="22" spans="2:11" s="1" customFormat="1" ht="15" customHeight="1">
      <c r="B22" s="275"/>
      <c r="C22" s="276"/>
      <c r="D22" s="276"/>
      <c r="E22" s="278" t="s">
        <v>711</v>
      </c>
      <c r="F22" s="274" t="s">
        <v>712</v>
      </c>
      <c r="G22" s="274"/>
      <c r="H22" s="274"/>
      <c r="I22" s="274"/>
      <c r="J22" s="274"/>
      <c r="K22" s="272"/>
    </row>
    <row r="23" spans="2:11" s="1" customFormat="1" ht="15" customHeight="1">
      <c r="B23" s="275"/>
      <c r="C23" s="276"/>
      <c r="D23" s="276"/>
      <c r="E23" s="278" t="s">
        <v>713</v>
      </c>
      <c r="F23" s="274" t="s">
        <v>714</v>
      </c>
      <c r="G23" s="274"/>
      <c r="H23" s="274"/>
      <c r="I23" s="274"/>
      <c r="J23" s="274"/>
      <c r="K23" s="272"/>
    </row>
    <row r="24" spans="2:11" s="1" customFormat="1" ht="12.75" customHeight="1">
      <c r="B24" s="275"/>
      <c r="C24" s="276"/>
      <c r="D24" s="276"/>
      <c r="E24" s="276"/>
      <c r="F24" s="276"/>
      <c r="G24" s="276"/>
      <c r="H24" s="276"/>
      <c r="I24" s="276"/>
      <c r="J24" s="276"/>
      <c r="K24" s="272"/>
    </row>
    <row r="25" spans="2:11" s="1" customFormat="1" ht="15" customHeight="1">
      <c r="B25" s="275"/>
      <c r="C25" s="274" t="s">
        <v>715</v>
      </c>
      <c r="D25" s="274"/>
      <c r="E25" s="274"/>
      <c r="F25" s="274"/>
      <c r="G25" s="274"/>
      <c r="H25" s="274"/>
      <c r="I25" s="274"/>
      <c r="J25" s="274"/>
      <c r="K25" s="272"/>
    </row>
    <row r="26" spans="2:11" s="1" customFormat="1" ht="15" customHeight="1">
      <c r="B26" s="275"/>
      <c r="C26" s="274" t="s">
        <v>716</v>
      </c>
      <c r="D26" s="274"/>
      <c r="E26" s="274"/>
      <c r="F26" s="274"/>
      <c r="G26" s="274"/>
      <c r="H26" s="274"/>
      <c r="I26" s="274"/>
      <c r="J26" s="274"/>
      <c r="K26" s="272"/>
    </row>
    <row r="27" spans="2:11" s="1" customFormat="1" ht="15" customHeight="1">
      <c r="B27" s="275"/>
      <c r="C27" s="274"/>
      <c r="D27" s="274" t="s">
        <v>717</v>
      </c>
      <c r="E27" s="274"/>
      <c r="F27" s="274"/>
      <c r="G27" s="274"/>
      <c r="H27" s="274"/>
      <c r="I27" s="274"/>
      <c r="J27" s="274"/>
      <c r="K27" s="272"/>
    </row>
    <row r="28" spans="2:11" s="1" customFormat="1" ht="15" customHeight="1">
      <c r="B28" s="275"/>
      <c r="C28" s="276"/>
      <c r="D28" s="274" t="s">
        <v>718</v>
      </c>
      <c r="E28" s="274"/>
      <c r="F28" s="274"/>
      <c r="G28" s="274"/>
      <c r="H28" s="274"/>
      <c r="I28" s="274"/>
      <c r="J28" s="274"/>
      <c r="K28" s="272"/>
    </row>
    <row r="29" spans="2:11" s="1" customFormat="1" ht="12.75" customHeight="1">
      <c r="B29" s="275"/>
      <c r="C29" s="276"/>
      <c r="D29" s="276"/>
      <c r="E29" s="276"/>
      <c r="F29" s="276"/>
      <c r="G29" s="276"/>
      <c r="H29" s="276"/>
      <c r="I29" s="276"/>
      <c r="J29" s="276"/>
      <c r="K29" s="272"/>
    </row>
    <row r="30" spans="2:11" s="1" customFormat="1" ht="15" customHeight="1">
      <c r="B30" s="275"/>
      <c r="C30" s="276"/>
      <c r="D30" s="274" t="s">
        <v>719</v>
      </c>
      <c r="E30" s="274"/>
      <c r="F30" s="274"/>
      <c r="G30" s="274"/>
      <c r="H30" s="274"/>
      <c r="I30" s="274"/>
      <c r="J30" s="274"/>
      <c r="K30" s="272"/>
    </row>
    <row r="31" spans="2:11" s="1" customFormat="1" ht="15" customHeight="1">
      <c r="B31" s="275"/>
      <c r="C31" s="276"/>
      <c r="D31" s="274" t="s">
        <v>720</v>
      </c>
      <c r="E31" s="274"/>
      <c r="F31" s="274"/>
      <c r="G31" s="274"/>
      <c r="H31" s="274"/>
      <c r="I31" s="274"/>
      <c r="J31" s="274"/>
      <c r="K31" s="272"/>
    </row>
    <row r="32" spans="2:11" s="1" customFormat="1" ht="12.75" customHeight="1">
      <c r="B32" s="275"/>
      <c r="C32" s="276"/>
      <c r="D32" s="276"/>
      <c r="E32" s="276"/>
      <c r="F32" s="276"/>
      <c r="G32" s="276"/>
      <c r="H32" s="276"/>
      <c r="I32" s="276"/>
      <c r="J32" s="276"/>
      <c r="K32" s="272"/>
    </row>
    <row r="33" spans="2:11" s="1" customFormat="1" ht="15" customHeight="1">
      <c r="B33" s="275"/>
      <c r="C33" s="276"/>
      <c r="D33" s="274" t="s">
        <v>721</v>
      </c>
      <c r="E33" s="274"/>
      <c r="F33" s="274"/>
      <c r="G33" s="274"/>
      <c r="H33" s="274"/>
      <c r="I33" s="274"/>
      <c r="J33" s="274"/>
      <c r="K33" s="272"/>
    </row>
    <row r="34" spans="2:11" s="1" customFormat="1" ht="15" customHeight="1">
      <c r="B34" s="275"/>
      <c r="C34" s="276"/>
      <c r="D34" s="274" t="s">
        <v>722</v>
      </c>
      <c r="E34" s="274"/>
      <c r="F34" s="274"/>
      <c r="G34" s="274"/>
      <c r="H34" s="274"/>
      <c r="I34" s="274"/>
      <c r="J34" s="274"/>
      <c r="K34" s="272"/>
    </row>
    <row r="35" spans="2:11" s="1" customFormat="1" ht="15" customHeight="1">
      <c r="B35" s="275"/>
      <c r="C35" s="276"/>
      <c r="D35" s="274" t="s">
        <v>723</v>
      </c>
      <c r="E35" s="274"/>
      <c r="F35" s="274"/>
      <c r="G35" s="274"/>
      <c r="H35" s="274"/>
      <c r="I35" s="274"/>
      <c r="J35" s="274"/>
      <c r="K35" s="272"/>
    </row>
    <row r="36" spans="2:11" s="1" customFormat="1" ht="15" customHeight="1">
      <c r="B36" s="275"/>
      <c r="C36" s="276"/>
      <c r="D36" s="274"/>
      <c r="E36" s="277" t="s">
        <v>107</v>
      </c>
      <c r="F36" s="274"/>
      <c r="G36" s="274" t="s">
        <v>724</v>
      </c>
      <c r="H36" s="274"/>
      <c r="I36" s="274"/>
      <c r="J36" s="274"/>
      <c r="K36" s="272"/>
    </row>
    <row r="37" spans="2:11" s="1" customFormat="1" ht="30.75" customHeight="1">
      <c r="B37" s="275"/>
      <c r="C37" s="276"/>
      <c r="D37" s="274"/>
      <c r="E37" s="277" t="s">
        <v>725</v>
      </c>
      <c r="F37" s="274"/>
      <c r="G37" s="274" t="s">
        <v>726</v>
      </c>
      <c r="H37" s="274"/>
      <c r="I37" s="274"/>
      <c r="J37" s="274"/>
      <c r="K37" s="272"/>
    </row>
    <row r="38" spans="2:11" s="1" customFormat="1" ht="15" customHeight="1">
      <c r="B38" s="275"/>
      <c r="C38" s="276"/>
      <c r="D38" s="274"/>
      <c r="E38" s="277" t="s">
        <v>54</v>
      </c>
      <c r="F38" s="274"/>
      <c r="G38" s="274" t="s">
        <v>727</v>
      </c>
      <c r="H38" s="274"/>
      <c r="I38" s="274"/>
      <c r="J38" s="274"/>
      <c r="K38" s="272"/>
    </row>
    <row r="39" spans="2:11" s="1" customFormat="1" ht="15" customHeight="1">
      <c r="B39" s="275"/>
      <c r="C39" s="276"/>
      <c r="D39" s="274"/>
      <c r="E39" s="277" t="s">
        <v>55</v>
      </c>
      <c r="F39" s="274"/>
      <c r="G39" s="274" t="s">
        <v>728</v>
      </c>
      <c r="H39" s="274"/>
      <c r="I39" s="274"/>
      <c r="J39" s="274"/>
      <c r="K39" s="272"/>
    </row>
    <row r="40" spans="2:11" s="1" customFormat="1" ht="15" customHeight="1">
      <c r="B40" s="275"/>
      <c r="C40" s="276"/>
      <c r="D40" s="274"/>
      <c r="E40" s="277" t="s">
        <v>108</v>
      </c>
      <c r="F40" s="274"/>
      <c r="G40" s="274" t="s">
        <v>729</v>
      </c>
      <c r="H40" s="274"/>
      <c r="I40" s="274"/>
      <c r="J40" s="274"/>
      <c r="K40" s="272"/>
    </row>
    <row r="41" spans="2:11" s="1" customFormat="1" ht="15" customHeight="1">
      <c r="B41" s="275"/>
      <c r="C41" s="276"/>
      <c r="D41" s="274"/>
      <c r="E41" s="277" t="s">
        <v>109</v>
      </c>
      <c r="F41" s="274"/>
      <c r="G41" s="274" t="s">
        <v>730</v>
      </c>
      <c r="H41" s="274"/>
      <c r="I41" s="274"/>
      <c r="J41" s="274"/>
      <c r="K41" s="272"/>
    </row>
    <row r="42" spans="2:11" s="1" customFormat="1" ht="15" customHeight="1">
      <c r="B42" s="275"/>
      <c r="C42" s="276"/>
      <c r="D42" s="274"/>
      <c r="E42" s="277" t="s">
        <v>731</v>
      </c>
      <c r="F42" s="274"/>
      <c r="G42" s="274" t="s">
        <v>732</v>
      </c>
      <c r="H42" s="274"/>
      <c r="I42" s="274"/>
      <c r="J42" s="274"/>
      <c r="K42" s="272"/>
    </row>
    <row r="43" spans="2:11" s="1" customFormat="1" ht="15" customHeight="1">
      <c r="B43" s="275"/>
      <c r="C43" s="276"/>
      <c r="D43" s="274"/>
      <c r="E43" s="277"/>
      <c r="F43" s="274"/>
      <c r="G43" s="274" t="s">
        <v>733</v>
      </c>
      <c r="H43" s="274"/>
      <c r="I43" s="274"/>
      <c r="J43" s="274"/>
      <c r="K43" s="272"/>
    </row>
    <row r="44" spans="2:11" s="1" customFormat="1" ht="15" customHeight="1">
      <c r="B44" s="275"/>
      <c r="C44" s="276"/>
      <c r="D44" s="274"/>
      <c r="E44" s="277" t="s">
        <v>734</v>
      </c>
      <c r="F44" s="274"/>
      <c r="G44" s="274" t="s">
        <v>735</v>
      </c>
      <c r="H44" s="274"/>
      <c r="I44" s="274"/>
      <c r="J44" s="274"/>
      <c r="K44" s="272"/>
    </row>
    <row r="45" spans="2:11" s="1" customFormat="1" ht="15" customHeight="1">
      <c r="B45" s="275"/>
      <c r="C45" s="276"/>
      <c r="D45" s="274"/>
      <c r="E45" s="277" t="s">
        <v>111</v>
      </c>
      <c r="F45" s="274"/>
      <c r="G45" s="274" t="s">
        <v>736</v>
      </c>
      <c r="H45" s="274"/>
      <c r="I45" s="274"/>
      <c r="J45" s="274"/>
      <c r="K45" s="272"/>
    </row>
    <row r="46" spans="2:11" s="1" customFormat="1" ht="12.75" customHeight="1">
      <c r="B46" s="275"/>
      <c r="C46" s="276"/>
      <c r="D46" s="274"/>
      <c r="E46" s="274"/>
      <c r="F46" s="274"/>
      <c r="G46" s="274"/>
      <c r="H46" s="274"/>
      <c r="I46" s="274"/>
      <c r="J46" s="274"/>
      <c r="K46" s="272"/>
    </row>
    <row r="47" spans="2:11" s="1" customFormat="1" ht="15" customHeight="1">
      <c r="B47" s="275"/>
      <c r="C47" s="276"/>
      <c r="D47" s="274" t="s">
        <v>737</v>
      </c>
      <c r="E47" s="274"/>
      <c r="F47" s="274"/>
      <c r="G47" s="274"/>
      <c r="H47" s="274"/>
      <c r="I47" s="274"/>
      <c r="J47" s="274"/>
      <c r="K47" s="272"/>
    </row>
    <row r="48" spans="2:11" s="1" customFormat="1" ht="15" customHeight="1">
      <c r="B48" s="275"/>
      <c r="C48" s="276"/>
      <c r="D48" s="276"/>
      <c r="E48" s="274" t="s">
        <v>738</v>
      </c>
      <c r="F48" s="274"/>
      <c r="G48" s="274"/>
      <c r="H48" s="274"/>
      <c r="I48" s="274"/>
      <c r="J48" s="274"/>
      <c r="K48" s="272"/>
    </row>
    <row r="49" spans="2:11" s="1" customFormat="1" ht="15" customHeight="1">
      <c r="B49" s="275"/>
      <c r="C49" s="276"/>
      <c r="D49" s="276"/>
      <c r="E49" s="274" t="s">
        <v>739</v>
      </c>
      <c r="F49" s="274"/>
      <c r="G49" s="274"/>
      <c r="H49" s="274"/>
      <c r="I49" s="274"/>
      <c r="J49" s="274"/>
      <c r="K49" s="272"/>
    </row>
    <row r="50" spans="2:11" s="1" customFormat="1" ht="15" customHeight="1">
      <c r="B50" s="275"/>
      <c r="C50" s="276"/>
      <c r="D50" s="276"/>
      <c r="E50" s="274" t="s">
        <v>740</v>
      </c>
      <c r="F50" s="274"/>
      <c r="G50" s="274"/>
      <c r="H50" s="274"/>
      <c r="I50" s="274"/>
      <c r="J50" s="274"/>
      <c r="K50" s="272"/>
    </row>
    <row r="51" spans="2:11" s="1" customFormat="1" ht="15" customHeight="1">
      <c r="B51" s="275"/>
      <c r="C51" s="276"/>
      <c r="D51" s="274" t="s">
        <v>741</v>
      </c>
      <c r="E51" s="274"/>
      <c r="F51" s="274"/>
      <c r="G51" s="274"/>
      <c r="H51" s="274"/>
      <c r="I51" s="274"/>
      <c r="J51" s="274"/>
      <c r="K51" s="272"/>
    </row>
    <row r="52" spans="2:11" s="1" customFormat="1" ht="25.5" customHeight="1">
      <c r="B52" s="270"/>
      <c r="C52" s="271" t="s">
        <v>742</v>
      </c>
      <c r="D52" s="271"/>
      <c r="E52" s="271"/>
      <c r="F52" s="271"/>
      <c r="G52" s="271"/>
      <c r="H52" s="271"/>
      <c r="I52" s="271"/>
      <c r="J52" s="271"/>
      <c r="K52" s="272"/>
    </row>
    <row r="53" spans="2:11" s="1" customFormat="1" ht="5.25" customHeight="1">
      <c r="B53" s="270"/>
      <c r="C53" s="273"/>
      <c r="D53" s="273"/>
      <c r="E53" s="273"/>
      <c r="F53" s="273"/>
      <c r="G53" s="273"/>
      <c r="H53" s="273"/>
      <c r="I53" s="273"/>
      <c r="J53" s="273"/>
      <c r="K53" s="272"/>
    </row>
    <row r="54" spans="2:11" s="1" customFormat="1" ht="15" customHeight="1">
      <c r="B54" s="270"/>
      <c r="C54" s="274" t="s">
        <v>743</v>
      </c>
      <c r="D54" s="274"/>
      <c r="E54" s="274"/>
      <c r="F54" s="274"/>
      <c r="G54" s="274"/>
      <c r="H54" s="274"/>
      <c r="I54" s="274"/>
      <c r="J54" s="274"/>
      <c r="K54" s="272"/>
    </row>
    <row r="55" spans="2:11" s="1" customFormat="1" ht="15" customHeight="1">
      <c r="B55" s="270"/>
      <c r="C55" s="274" t="s">
        <v>744</v>
      </c>
      <c r="D55" s="274"/>
      <c r="E55" s="274"/>
      <c r="F55" s="274"/>
      <c r="G55" s="274"/>
      <c r="H55" s="274"/>
      <c r="I55" s="274"/>
      <c r="J55" s="274"/>
      <c r="K55" s="272"/>
    </row>
    <row r="56" spans="2:11" s="1" customFormat="1" ht="12.75" customHeight="1">
      <c r="B56" s="270"/>
      <c r="C56" s="274"/>
      <c r="D56" s="274"/>
      <c r="E56" s="274"/>
      <c r="F56" s="274"/>
      <c r="G56" s="274"/>
      <c r="H56" s="274"/>
      <c r="I56" s="274"/>
      <c r="J56" s="274"/>
      <c r="K56" s="272"/>
    </row>
    <row r="57" spans="2:11" s="1" customFormat="1" ht="15" customHeight="1">
      <c r="B57" s="270"/>
      <c r="C57" s="274" t="s">
        <v>745</v>
      </c>
      <c r="D57" s="274"/>
      <c r="E57" s="274"/>
      <c r="F57" s="274"/>
      <c r="G57" s="274"/>
      <c r="H57" s="274"/>
      <c r="I57" s="274"/>
      <c r="J57" s="274"/>
      <c r="K57" s="272"/>
    </row>
    <row r="58" spans="2:11" s="1" customFormat="1" ht="15" customHeight="1">
      <c r="B58" s="270"/>
      <c r="C58" s="276"/>
      <c r="D58" s="274" t="s">
        <v>746</v>
      </c>
      <c r="E58" s="274"/>
      <c r="F58" s="274"/>
      <c r="G58" s="274"/>
      <c r="H58" s="274"/>
      <c r="I58" s="274"/>
      <c r="J58" s="274"/>
      <c r="K58" s="272"/>
    </row>
    <row r="59" spans="2:11" s="1" customFormat="1" ht="15" customHeight="1">
      <c r="B59" s="270"/>
      <c r="C59" s="276"/>
      <c r="D59" s="274" t="s">
        <v>747</v>
      </c>
      <c r="E59" s="274"/>
      <c r="F59" s="274"/>
      <c r="G59" s="274"/>
      <c r="H59" s="274"/>
      <c r="I59" s="274"/>
      <c r="J59" s="274"/>
      <c r="K59" s="272"/>
    </row>
    <row r="60" spans="2:11" s="1" customFormat="1" ht="15" customHeight="1">
      <c r="B60" s="270"/>
      <c r="C60" s="276"/>
      <c r="D60" s="274" t="s">
        <v>748</v>
      </c>
      <c r="E60" s="274"/>
      <c r="F60" s="274"/>
      <c r="G60" s="274"/>
      <c r="H60" s="274"/>
      <c r="I60" s="274"/>
      <c r="J60" s="274"/>
      <c r="K60" s="272"/>
    </row>
    <row r="61" spans="2:11" s="1" customFormat="1" ht="15" customHeight="1">
      <c r="B61" s="270"/>
      <c r="C61" s="276"/>
      <c r="D61" s="274" t="s">
        <v>749</v>
      </c>
      <c r="E61" s="274"/>
      <c r="F61" s="274"/>
      <c r="G61" s="274"/>
      <c r="H61" s="274"/>
      <c r="I61" s="274"/>
      <c r="J61" s="274"/>
      <c r="K61" s="272"/>
    </row>
    <row r="62" spans="2:11" s="1" customFormat="1" ht="15" customHeight="1">
      <c r="B62" s="270"/>
      <c r="C62" s="276"/>
      <c r="D62" s="279" t="s">
        <v>750</v>
      </c>
      <c r="E62" s="279"/>
      <c r="F62" s="279"/>
      <c r="G62" s="279"/>
      <c r="H62" s="279"/>
      <c r="I62" s="279"/>
      <c r="J62" s="279"/>
      <c r="K62" s="272"/>
    </row>
    <row r="63" spans="2:11" s="1" customFormat="1" ht="15" customHeight="1">
      <c r="B63" s="270"/>
      <c r="C63" s="276"/>
      <c r="D63" s="274" t="s">
        <v>751</v>
      </c>
      <c r="E63" s="274"/>
      <c r="F63" s="274"/>
      <c r="G63" s="274"/>
      <c r="H63" s="274"/>
      <c r="I63" s="274"/>
      <c r="J63" s="274"/>
      <c r="K63" s="272"/>
    </row>
    <row r="64" spans="2:11" s="1" customFormat="1" ht="12.75" customHeight="1">
      <c r="B64" s="270"/>
      <c r="C64" s="276"/>
      <c r="D64" s="276"/>
      <c r="E64" s="280"/>
      <c r="F64" s="276"/>
      <c r="G64" s="276"/>
      <c r="H64" s="276"/>
      <c r="I64" s="276"/>
      <c r="J64" s="276"/>
      <c r="K64" s="272"/>
    </row>
    <row r="65" spans="2:11" s="1" customFormat="1" ht="15" customHeight="1">
      <c r="B65" s="270"/>
      <c r="C65" s="276"/>
      <c r="D65" s="274" t="s">
        <v>752</v>
      </c>
      <c r="E65" s="274"/>
      <c r="F65" s="274"/>
      <c r="G65" s="274"/>
      <c r="H65" s="274"/>
      <c r="I65" s="274"/>
      <c r="J65" s="274"/>
      <c r="K65" s="272"/>
    </row>
    <row r="66" spans="2:11" s="1" customFormat="1" ht="15" customHeight="1">
      <c r="B66" s="270"/>
      <c r="C66" s="276"/>
      <c r="D66" s="279" t="s">
        <v>753</v>
      </c>
      <c r="E66" s="279"/>
      <c r="F66" s="279"/>
      <c r="G66" s="279"/>
      <c r="H66" s="279"/>
      <c r="I66" s="279"/>
      <c r="J66" s="279"/>
      <c r="K66" s="272"/>
    </row>
    <row r="67" spans="2:11" s="1" customFormat="1" ht="15" customHeight="1">
      <c r="B67" s="270"/>
      <c r="C67" s="276"/>
      <c r="D67" s="274" t="s">
        <v>754</v>
      </c>
      <c r="E67" s="274"/>
      <c r="F67" s="274"/>
      <c r="G67" s="274"/>
      <c r="H67" s="274"/>
      <c r="I67" s="274"/>
      <c r="J67" s="274"/>
      <c r="K67" s="272"/>
    </row>
    <row r="68" spans="2:11" s="1" customFormat="1" ht="15" customHeight="1">
      <c r="B68" s="270"/>
      <c r="C68" s="276"/>
      <c r="D68" s="274" t="s">
        <v>755</v>
      </c>
      <c r="E68" s="274"/>
      <c r="F68" s="274"/>
      <c r="G68" s="274"/>
      <c r="H68" s="274"/>
      <c r="I68" s="274"/>
      <c r="J68" s="274"/>
      <c r="K68" s="272"/>
    </row>
    <row r="69" spans="2:11" s="1" customFormat="1" ht="15" customHeight="1">
      <c r="B69" s="270"/>
      <c r="C69" s="276"/>
      <c r="D69" s="274" t="s">
        <v>756</v>
      </c>
      <c r="E69" s="274"/>
      <c r="F69" s="274"/>
      <c r="G69" s="274"/>
      <c r="H69" s="274"/>
      <c r="I69" s="274"/>
      <c r="J69" s="274"/>
      <c r="K69" s="272"/>
    </row>
    <row r="70" spans="2:11" s="1" customFormat="1" ht="15" customHeight="1">
      <c r="B70" s="270"/>
      <c r="C70" s="276"/>
      <c r="D70" s="274" t="s">
        <v>757</v>
      </c>
      <c r="E70" s="274"/>
      <c r="F70" s="274"/>
      <c r="G70" s="274"/>
      <c r="H70" s="274"/>
      <c r="I70" s="274"/>
      <c r="J70" s="274"/>
      <c r="K70" s="272"/>
    </row>
    <row r="71" spans="2:11" s="1" customFormat="1" ht="12.75" customHeight="1">
      <c r="B71" s="281"/>
      <c r="C71" s="282"/>
      <c r="D71" s="282"/>
      <c r="E71" s="282"/>
      <c r="F71" s="282"/>
      <c r="G71" s="282"/>
      <c r="H71" s="282"/>
      <c r="I71" s="282"/>
      <c r="J71" s="282"/>
      <c r="K71" s="283"/>
    </row>
    <row r="72" spans="2:11" s="1" customFormat="1" ht="18.75" customHeight="1">
      <c r="B72" s="284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s="1" customFormat="1" ht="18.75" customHeight="1">
      <c r="B73" s="285"/>
      <c r="C73" s="285"/>
      <c r="D73" s="285"/>
      <c r="E73" s="285"/>
      <c r="F73" s="285"/>
      <c r="G73" s="285"/>
      <c r="H73" s="285"/>
      <c r="I73" s="285"/>
      <c r="J73" s="285"/>
      <c r="K73" s="285"/>
    </row>
    <row r="74" spans="2:11" s="1" customFormat="1" ht="7.5" customHeight="1">
      <c r="B74" s="286"/>
      <c r="C74" s="287"/>
      <c r="D74" s="287"/>
      <c r="E74" s="287"/>
      <c r="F74" s="287"/>
      <c r="G74" s="287"/>
      <c r="H74" s="287"/>
      <c r="I74" s="287"/>
      <c r="J74" s="287"/>
      <c r="K74" s="288"/>
    </row>
    <row r="75" spans="2:11" s="1" customFormat="1" ht="45" customHeight="1">
      <c r="B75" s="289"/>
      <c r="C75" s="290" t="s">
        <v>758</v>
      </c>
      <c r="D75" s="290"/>
      <c r="E75" s="290"/>
      <c r="F75" s="290"/>
      <c r="G75" s="290"/>
      <c r="H75" s="290"/>
      <c r="I75" s="290"/>
      <c r="J75" s="290"/>
      <c r="K75" s="291"/>
    </row>
    <row r="76" spans="2:11" s="1" customFormat="1" ht="17.25" customHeight="1">
      <c r="B76" s="289"/>
      <c r="C76" s="292" t="s">
        <v>759</v>
      </c>
      <c r="D76" s="292"/>
      <c r="E76" s="292"/>
      <c r="F76" s="292" t="s">
        <v>760</v>
      </c>
      <c r="G76" s="293"/>
      <c r="H76" s="292" t="s">
        <v>55</v>
      </c>
      <c r="I76" s="292" t="s">
        <v>58</v>
      </c>
      <c r="J76" s="292" t="s">
        <v>761</v>
      </c>
      <c r="K76" s="291"/>
    </row>
    <row r="77" spans="2:11" s="1" customFormat="1" ht="17.25" customHeight="1">
      <c r="B77" s="289"/>
      <c r="C77" s="294" t="s">
        <v>762</v>
      </c>
      <c r="D77" s="294"/>
      <c r="E77" s="294"/>
      <c r="F77" s="295" t="s">
        <v>763</v>
      </c>
      <c r="G77" s="296"/>
      <c r="H77" s="294"/>
      <c r="I77" s="294"/>
      <c r="J77" s="294" t="s">
        <v>764</v>
      </c>
      <c r="K77" s="291"/>
    </row>
    <row r="78" spans="2:11" s="1" customFormat="1" ht="5.25" customHeight="1">
      <c r="B78" s="289"/>
      <c r="C78" s="297"/>
      <c r="D78" s="297"/>
      <c r="E78" s="297"/>
      <c r="F78" s="297"/>
      <c r="G78" s="298"/>
      <c r="H78" s="297"/>
      <c r="I78" s="297"/>
      <c r="J78" s="297"/>
      <c r="K78" s="291"/>
    </row>
    <row r="79" spans="2:11" s="1" customFormat="1" ht="15" customHeight="1">
      <c r="B79" s="289"/>
      <c r="C79" s="277" t="s">
        <v>54</v>
      </c>
      <c r="D79" s="299"/>
      <c r="E79" s="299"/>
      <c r="F79" s="300" t="s">
        <v>765</v>
      </c>
      <c r="G79" s="301"/>
      <c r="H79" s="277" t="s">
        <v>766</v>
      </c>
      <c r="I79" s="277" t="s">
        <v>767</v>
      </c>
      <c r="J79" s="277">
        <v>20</v>
      </c>
      <c r="K79" s="291"/>
    </row>
    <row r="80" spans="2:11" s="1" customFormat="1" ht="15" customHeight="1">
      <c r="B80" s="289"/>
      <c r="C80" s="277" t="s">
        <v>768</v>
      </c>
      <c r="D80" s="277"/>
      <c r="E80" s="277"/>
      <c r="F80" s="300" t="s">
        <v>765</v>
      </c>
      <c r="G80" s="301"/>
      <c r="H80" s="277" t="s">
        <v>769</v>
      </c>
      <c r="I80" s="277" t="s">
        <v>767</v>
      </c>
      <c r="J80" s="277">
        <v>120</v>
      </c>
      <c r="K80" s="291"/>
    </row>
    <row r="81" spans="2:11" s="1" customFormat="1" ht="15" customHeight="1">
      <c r="B81" s="302"/>
      <c r="C81" s="277" t="s">
        <v>770</v>
      </c>
      <c r="D81" s="277"/>
      <c r="E81" s="277"/>
      <c r="F81" s="300" t="s">
        <v>771</v>
      </c>
      <c r="G81" s="301"/>
      <c r="H81" s="277" t="s">
        <v>772</v>
      </c>
      <c r="I81" s="277" t="s">
        <v>767</v>
      </c>
      <c r="J81" s="277">
        <v>50</v>
      </c>
      <c r="K81" s="291"/>
    </row>
    <row r="82" spans="2:11" s="1" customFormat="1" ht="15" customHeight="1">
      <c r="B82" s="302"/>
      <c r="C82" s="277" t="s">
        <v>773</v>
      </c>
      <c r="D82" s="277"/>
      <c r="E82" s="277"/>
      <c r="F82" s="300" t="s">
        <v>765</v>
      </c>
      <c r="G82" s="301"/>
      <c r="H82" s="277" t="s">
        <v>774</v>
      </c>
      <c r="I82" s="277" t="s">
        <v>775</v>
      </c>
      <c r="J82" s="277"/>
      <c r="K82" s="291"/>
    </row>
    <row r="83" spans="2:11" s="1" customFormat="1" ht="15" customHeight="1">
      <c r="B83" s="302"/>
      <c r="C83" s="303" t="s">
        <v>776</v>
      </c>
      <c r="D83" s="303"/>
      <c r="E83" s="303"/>
      <c r="F83" s="304" t="s">
        <v>771</v>
      </c>
      <c r="G83" s="303"/>
      <c r="H83" s="303" t="s">
        <v>777</v>
      </c>
      <c r="I83" s="303" t="s">
        <v>767</v>
      </c>
      <c r="J83" s="303">
        <v>15</v>
      </c>
      <c r="K83" s="291"/>
    </row>
    <row r="84" spans="2:11" s="1" customFormat="1" ht="15" customHeight="1">
      <c r="B84" s="302"/>
      <c r="C84" s="303" t="s">
        <v>778</v>
      </c>
      <c r="D84" s="303"/>
      <c r="E84" s="303"/>
      <c r="F84" s="304" t="s">
        <v>771</v>
      </c>
      <c r="G84" s="303"/>
      <c r="H84" s="303" t="s">
        <v>779</v>
      </c>
      <c r="I84" s="303" t="s">
        <v>767</v>
      </c>
      <c r="J84" s="303">
        <v>15</v>
      </c>
      <c r="K84" s="291"/>
    </row>
    <row r="85" spans="2:11" s="1" customFormat="1" ht="15" customHeight="1">
      <c r="B85" s="302"/>
      <c r="C85" s="303" t="s">
        <v>780</v>
      </c>
      <c r="D85" s="303"/>
      <c r="E85" s="303"/>
      <c r="F85" s="304" t="s">
        <v>771</v>
      </c>
      <c r="G85" s="303"/>
      <c r="H85" s="303" t="s">
        <v>781</v>
      </c>
      <c r="I85" s="303" t="s">
        <v>767</v>
      </c>
      <c r="J85" s="303">
        <v>20</v>
      </c>
      <c r="K85" s="291"/>
    </row>
    <row r="86" spans="2:11" s="1" customFormat="1" ht="15" customHeight="1">
      <c r="B86" s="302"/>
      <c r="C86" s="303" t="s">
        <v>782</v>
      </c>
      <c r="D86" s="303"/>
      <c r="E86" s="303"/>
      <c r="F86" s="304" t="s">
        <v>771</v>
      </c>
      <c r="G86" s="303"/>
      <c r="H86" s="303" t="s">
        <v>783</v>
      </c>
      <c r="I86" s="303" t="s">
        <v>767</v>
      </c>
      <c r="J86" s="303">
        <v>20</v>
      </c>
      <c r="K86" s="291"/>
    </row>
    <row r="87" spans="2:11" s="1" customFormat="1" ht="15" customHeight="1">
      <c r="B87" s="302"/>
      <c r="C87" s="277" t="s">
        <v>784</v>
      </c>
      <c r="D87" s="277"/>
      <c r="E87" s="277"/>
      <c r="F87" s="300" t="s">
        <v>771</v>
      </c>
      <c r="G87" s="301"/>
      <c r="H87" s="277" t="s">
        <v>785</v>
      </c>
      <c r="I87" s="277" t="s">
        <v>767</v>
      </c>
      <c r="J87" s="277">
        <v>50</v>
      </c>
      <c r="K87" s="291"/>
    </row>
    <row r="88" spans="2:11" s="1" customFormat="1" ht="15" customHeight="1">
      <c r="B88" s="302"/>
      <c r="C88" s="277" t="s">
        <v>786</v>
      </c>
      <c r="D88" s="277"/>
      <c r="E88" s="277"/>
      <c r="F88" s="300" t="s">
        <v>771</v>
      </c>
      <c r="G88" s="301"/>
      <c r="H88" s="277" t="s">
        <v>787</v>
      </c>
      <c r="I88" s="277" t="s">
        <v>767</v>
      </c>
      <c r="J88" s="277">
        <v>20</v>
      </c>
      <c r="K88" s="291"/>
    </row>
    <row r="89" spans="2:11" s="1" customFormat="1" ht="15" customHeight="1">
      <c r="B89" s="302"/>
      <c r="C89" s="277" t="s">
        <v>788</v>
      </c>
      <c r="D89" s="277"/>
      <c r="E89" s="277"/>
      <c r="F89" s="300" t="s">
        <v>771</v>
      </c>
      <c r="G89" s="301"/>
      <c r="H89" s="277" t="s">
        <v>789</v>
      </c>
      <c r="I89" s="277" t="s">
        <v>767</v>
      </c>
      <c r="J89" s="277">
        <v>20</v>
      </c>
      <c r="K89" s="291"/>
    </row>
    <row r="90" spans="2:11" s="1" customFormat="1" ht="15" customHeight="1">
      <c r="B90" s="302"/>
      <c r="C90" s="277" t="s">
        <v>790</v>
      </c>
      <c r="D90" s="277"/>
      <c r="E90" s="277"/>
      <c r="F90" s="300" t="s">
        <v>771</v>
      </c>
      <c r="G90" s="301"/>
      <c r="H90" s="277" t="s">
        <v>791</v>
      </c>
      <c r="I90" s="277" t="s">
        <v>767</v>
      </c>
      <c r="J90" s="277">
        <v>50</v>
      </c>
      <c r="K90" s="291"/>
    </row>
    <row r="91" spans="2:11" s="1" customFormat="1" ht="15" customHeight="1">
      <c r="B91" s="302"/>
      <c r="C91" s="277" t="s">
        <v>792</v>
      </c>
      <c r="D91" s="277"/>
      <c r="E91" s="277"/>
      <c r="F91" s="300" t="s">
        <v>771</v>
      </c>
      <c r="G91" s="301"/>
      <c r="H91" s="277" t="s">
        <v>792</v>
      </c>
      <c r="I91" s="277" t="s">
        <v>767</v>
      </c>
      <c r="J91" s="277">
        <v>50</v>
      </c>
      <c r="K91" s="291"/>
    </row>
    <row r="92" spans="2:11" s="1" customFormat="1" ht="15" customHeight="1">
      <c r="B92" s="302"/>
      <c r="C92" s="277" t="s">
        <v>793</v>
      </c>
      <c r="D92" s="277"/>
      <c r="E92" s="277"/>
      <c r="F92" s="300" t="s">
        <v>771</v>
      </c>
      <c r="G92" s="301"/>
      <c r="H92" s="277" t="s">
        <v>794</v>
      </c>
      <c r="I92" s="277" t="s">
        <v>767</v>
      </c>
      <c r="J92" s="277">
        <v>255</v>
      </c>
      <c r="K92" s="291"/>
    </row>
    <row r="93" spans="2:11" s="1" customFormat="1" ht="15" customHeight="1">
      <c r="B93" s="302"/>
      <c r="C93" s="277" t="s">
        <v>795</v>
      </c>
      <c r="D93" s="277"/>
      <c r="E93" s="277"/>
      <c r="F93" s="300" t="s">
        <v>765</v>
      </c>
      <c r="G93" s="301"/>
      <c r="H93" s="277" t="s">
        <v>796</v>
      </c>
      <c r="I93" s="277" t="s">
        <v>797</v>
      </c>
      <c r="J93" s="277"/>
      <c r="K93" s="291"/>
    </row>
    <row r="94" spans="2:11" s="1" customFormat="1" ht="15" customHeight="1">
      <c r="B94" s="302"/>
      <c r="C94" s="277" t="s">
        <v>798</v>
      </c>
      <c r="D94" s="277"/>
      <c r="E94" s="277"/>
      <c r="F94" s="300" t="s">
        <v>765</v>
      </c>
      <c r="G94" s="301"/>
      <c r="H94" s="277" t="s">
        <v>799</v>
      </c>
      <c r="I94" s="277" t="s">
        <v>800</v>
      </c>
      <c r="J94" s="277"/>
      <c r="K94" s="291"/>
    </row>
    <row r="95" spans="2:11" s="1" customFormat="1" ht="15" customHeight="1">
      <c r="B95" s="302"/>
      <c r="C95" s="277" t="s">
        <v>801</v>
      </c>
      <c r="D95" s="277"/>
      <c r="E95" s="277"/>
      <c r="F95" s="300" t="s">
        <v>765</v>
      </c>
      <c r="G95" s="301"/>
      <c r="H95" s="277" t="s">
        <v>801</v>
      </c>
      <c r="I95" s="277" t="s">
        <v>800</v>
      </c>
      <c r="J95" s="277"/>
      <c r="K95" s="291"/>
    </row>
    <row r="96" spans="2:11" s="1" customFormat="1" ht="15" customHeight="1">
      <c r="B96" s="302"/>
      <c r="C96" s="277" t="s">
        <v>39</v>
      </c>
      <c r="D96" s="277"/>
      <c r="E96" s="277"/>
      <c r="F96" s="300" t="s">
        <v>765</v>
      </c>
      <c r="G96" s="301"/>
      <c r="H96" s="277" t="s">
        <v>802</v>
      </c>
      <c r="I96" s="277" t="s">
        <v>800</v>
      </c>
      <c r="J96" s="277"/>
      <c r="K96" s="291"/>
    </row>
    <row r="97" spans="2:11" s="1" customFormat="1" ht="15" customHeight="1">
      <c r="B97" s="302"/>
      <c r="C97" s="277" t="s">
        <v>49</v>
      </c>
      <c r="D97" s="277"/>
      <c r="E97" s="277"/>
      <c r="F97" s="300" t="s">
        <v>765</v>
      </c>
      <c r="G97" s="301"/>
      <c r="H97" s="277" t="s">
        <v>803</v>
      </c>
      <c r="I97" s="277" t="s">
        <v>800</v>
      </c>
      <c r="J97" s="277"/>
      <c r="K97" s="291"/>
    </row>
    <row r="98" spans="2:11" s="1" customFormat="1" ht="15" customHeight="1">
      <c r="B98" s="305"/>
      <c r="C98" s="306"/>
      <c r="D98" s="306"/>
      <c r="E98" s="306"/>
      <c r="F98" s="306"/>
      <c r="G98" s="306"/>
      <c r="H98" s="306"/>
      <c r="I98" s="306"/>
      <c r="J98" s="306"/>
      <c r="K98" s="307"/>
    </row>
    <row r="99" spans="2:11" s="1" customFormat="1" ht="18.75" customHeight="1">
      <c r="B99" s="308"/>
      <c r="C99" s="309"/>
      <c r="D99" s="309"/>
      <c r="E99" s="309"/>
      <c r="F99" s="309"/>
      <c r="G99" s="309"/>
      <c r="H99" s="309"/>
      <c r="I99" s="309"/>
      <c r="J99" s="309"/>
      <c r="K99" s="308"/>
    </row>
    <row r="100" spans="2:11" s="1" customFormat="1" ht="18.75" customHeight="1"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</row>
    <row r="101" spans="2:11" s="1" customFormat="1" ht="7.5" customHeight="1">
      <c r="B101" s="286"/>
      <c r="C101" s="287"/>
      <c r="D101" s="287"/>
      <c r="E101" s="287"/>
      <c r="F101" s="287"/>
      <c r="G101" s="287"/>
      <c r="H101" s="287"/>
      <c r="I101" s="287"/>
      <c r="J101" s="287"/>
      <c r="K101" s="288"/>
    </row>
    <row r="102" spans="2:11" s="1" customFormat="1" ht="45" customHeight="1">
      <c r="B102" s="289"/>
      <c r="C102" s="290" t="s">
        <v>804</v>
      </c>
      <c r="D102" s="290"/>
      <c r="E102" s="290"/>
      <c r="F102" s="290"/>
      <c r="G102" s="290"/>
      <c r="H102" s="290"/>
      <c r="I102" s="290"/>
      <c r="J102" s="290"/>
      <c r="K102" s="291"/>
    </row>
    <row r="103" spans="2:11" s="1" customFormat="1" ht="17.25" customHeight="1">
      <c r="B103" s="289"/>
      <c r="C103" s="292" t="s">
        <v>759</v>
      </c>
      <c r="D103" s="292"/>
      <c r="E103" s="292"/>
      <c r="F103" s="292" t="s">
        <v>760</v>
      </c>
      <c r="G103" s="293"/>
      <c r="H103" s="292" t="s">
        <v>55</v>
      </c>
      <c r="I103" s="292" t="s">
        <v>58</v>
      </c>
      <c r="J103" s="292" t="s">
        <v>761</v>
      </c>
      <c r="K103" s="291"/>
    </row>
    <row r="104" spans="2:11" s="1" customFormat="1" ht="17.25" customHeight="1">
      <c r="B104" s="289"/>
      <c r="C104" s="294" t="s">
        <v>762</v>
      </c>
      <c r="D104" s="294"/>
      <c r="E104" s="294"/>
      <c r="F104" s="295" t="s">
        <v>763</v>
      </c>
      <c r="G104" s="296"/>
      <c r="H104" s="294"/>
      <c r="I104" s="294"/>
      <c r="J104" s="294" t="s">
        <v>764</v>
      </c>
      <c r="K104" s="291"/>
    </row>
    <row r="105" spans="2:11" s="1" customFormat="1" ht="5.25" customHeight="1">
      <c r="B105" s="289"/>
      <c r="C105" s="292"/>
      <c r="D105" s="292"/>
      <c r="E105" s="292"/>
      <c r="F105" s="292"/>
      <c r="G105" s="310"/>
      <c r="H105" s="292"/>
      <c r="I105" s="292"/>
      <c r="J105" s="292"/>
      <c r="K105" s="291"/>
    </row>
    <row r="106" spans="2:11" s="1" customFormat="1" ht="15" customHeight="1">
      <c r="B106" s="289"/>
      <c r="C106" s="277" t="s">
        <v>54</v>
      </c>
      <c r="D106" s="299"/>
      <c r="E106" s="299"/>
      <c r="F106" s="300" t="s">
        <v>765</v>
      </c>
      <c r="G106" s="277"/>
      <c r="H106" s="277" t="s">
        <v>805</v>
      </c>
      <c r="I106" s="277" t="s">
        <v>767</v>
      </c>
      <c r="J106" s="277">
        <v>20</v>
      </c>
      <c r="K106" s="291"/>
    </row>
    <row r="107" spans="2:11" s="1" customFormat="1" ht="15" customHeight="1">
      <c r="B107" s="289"/>
      <c r="C107" s="277" t="s">
        <v>768</v>
      </c>
      <c r="D107" s="277"/>
      <c r="E107" s="277"/>
      <c r="F107" s="300" t="s">
        <v>765</v>
      </c>
      <c r="G107" s="277"/>
      <c r="H107" s="277" t="s">
        <v>805</v>
      </c>
      <c r="I107" s="277" t="s">
        <v>767</v>
      </c>
      <c r="J107" s="277">
        <v>120</v>
      </c>
      <c r="K107" s="291"/>
    </row>
    <row r="108" spans="2:11" s="1" customFormat="1" ht="15" customHeight="1">
      <c r="B108" s="302"/>
      <c r="C108" s="277" t="s">
        <v>770</v>
      </c>
      <c r="D108" s="277"/>
      <c r="E108" s="277"/>
      <c r="F108" s="300" t="s">
        <v>771</v>
      </c>
      <c r="G108" s="277"/>
      <c r="H108" s="277" t="s">
        <v>805</v>
      </c>
      <c r="I108" s="277" t="s">
        <v>767</v>
      </c>
      <c r="J108" s="277">
        <v>50</v>
      </c>
      <c r="K108" s="291"/>
    </row>
    <row r="109" spans="2:11" s="1" customFormat="1" ht="15" customHeight="1">
      <c r="B109" s="302"/>
      <c r="C109" s="277" t="s">
        <v>773</v>
      </c>
      <c r="D109" s="277"/>
      <c r="E109" s="277"/>
      <c r="F109" s="300" t="s">
        <v>765</v>
      </c>
      <c r="G109" s="277"/>
      <c r="H109" s="277" t="s">
        <v>805</v>
      </c>
      <c r="I109" s="277" t="s">
        <v>775</v>
      </c>
      <c r="J109" s="277"/>
      <c r="K109" s="291"/>
    </row>
    <row r="110" spans="2:11" s="1" customFormat="1" ht="15" customHeight="1">
      <c r="B110" s="302"/>
      <c r="C110" s="277" t="s">
        <v>784</v>
      </c>
      <c r="D110" s="277"/>
      <c r="E110" s="277"/>
      <c r="F110" s="300" t="s">
        <v>771</v>
      </c>
      <c r="G110" s="277"/>
      <c r="H110" s="277" t="s">
        <v>805</v>
      </c>
      <c r="I110" s="277" t="s">
        <v>767</v>
      </c>
      <c r="J110" s="277">
        <v>50</v>
      </c>
      <c r="K110" s="291"/>
    </row>
    <row r="111" spans="2:11" s="1" customFormat="1" ht="15" customHeight="1">
      <c r="B111" s="302"/>
      <c r="C111" s="277" t="s">
        <v>792</v>
      </c>
      <c r="D111" s="277"/>
      <c r="E111" s="277"/>
      <c r="F111" s="300" t="s">
        <v>771</v>
      </c>
      <c r="G111" s="277"/>
      <c r="H111" s="277" t="s">
        <v>805</v>
      </c>
      <c r="I111" s="277" t="s">
        <v>767</v>
      </c>
      <c r="J111" s="277">
        <v>50</v>
      </c>
      <c r="K111" s="291"/>
    </row>
    <row r="112" spans="2:11" s="1" customFormat="1" ht="15" customHeight="1">
      <c r="B112" s="302"/>
      <c r="C112" s="277" t="s">
        <v>790</v>
      </c>
      <c r="D112" s="277"/>
      <c r="E112" s="277"/>
      <c r="F112" s="300" t="s">
        <v>771</v>
      </c>
      <c r="G112" s="277"/>
      <c r="H112" s="277" t="s">
        <v>805</v>
      </c>
      <c r="I112" s="277" t="s">
        <v>767</v>
      </c>
      <c r="J112" s="277">
        <v>50</v>
      </c>
      <c r="K112" s="291"/>
    </row>
    <row r="113" spans="2:11" s="1" customFormat="1" ht="15" customHeight="1">
      <c r="B113" s="302"/>
      <c r="C113" s="277" t="s">
        <v>54</v>
      </c>
      <c r="D113" s="277"/>
      <c r="E113" s="277"/>
      <c r="F113" s="300" t="s">
        <v>765</v>
      </c>
      <c r="G113" s="277"/>
      <c r="H113" s="277" t="s">
        <v>806</v>
      </c>
      <c r="I113" s="277" t="s">
        <v>767</v>
      </c>
      <c r="J113" s="277">
        <v>20</v>
      </c>
      <c r="K113" s="291"/>
    </row>
    <row r="114" spans="2:11" s="1" customFormat="1" ht="15" customHeight="1">
      <c r="B114" s="302"/>
      <c r="C114" s="277" t="s">
        <v>807</v>
      </c>
      <c r="D114" s="277"/>
      <c r="E114" s="277"/>
      <c r="F114" s="300" t="s">
        <v>765</v>
      </c>
      <c r="G114" s="277"/>
      <c r="H114" s="277" t="s">
        <v>808</v>
      </c>
      <c r="I114" s="277" t="s">
        <v>767</v>
      </c>
      <c r="J114" s="277">
        <v>120</v>
      </c>
      <c r="K114" s="291"/>
    </row>
    <row r="115" spans="2:11" s="1" customFormat="1" ht="15" customHeight="1">
      <c r="B115" s="302"/>
      <c r="C115" s="277" t="s">
        <v>39</v>
      </c>
      <c r="D115" s="277"/>
      <c r="E115" s="277"/>
      <c r="F115" s="300" t="s">
        <v>765</v>
      </c>
      <c r="G115" s="277"/>
      <c r="H115" s="277" t="s">
        <v>809</v>
      </c>
      <c r="I115" s="277" t="s">
        <v>800</v>
      </c>
      <c r="J115" s="277"/>
      <c r="K115" s="291"/>
    </row>
    <row r="116" spans="2:11" s="1" customFormat="1" ht="15" customHeight="1">
      <c r="B116" s="302"/>
      <c r="C116" s="277" t="s">
        <v>49</v>
      </c>
      <c r="D116" s="277"/>
      <c r="E116" s="277"/>
      <c r="F116" s="300" t="s">
        <v>765</v>
      </c>
      <c r="G116" s="277"/>
      <c r="H116" s="277" t="s">
        <v>810</v>
      </c>
      <c r="I116" s="277" t="s">
        <v>800</v>
      </c>
      <c r="J116" s="277"/>
      <c r="K116" s="291"/>
    </row>
    <row r="117" spans="2:11" s="1" customFormat="1" ht="15" customHeight="1">
      <c r="B117" s="302"/>
      <c r="C117" s="277" t="s">
        <v>58</v>
      </c>
      <c r="D117" s="277"/>
      <c r="E117" s="277"/>
      <c r="F117" s="300" t="s">
        <v>765</v>
      </c>
      <c r="G117" s="277"/>
      <c r="H117" s="277" t="s">
        <v>811</v>
      </c>
      <c r="I117" s="277" t="s">
        <v>812</v>
      </c>
      <c r="J117" s="277"/>
      <c r="K117" s="291"/>
    </row>
    <row r="118" spans="2:11" s="1" customFormat="1" ht="15" customHeight="1">
      <c r="B118" s="305"/>
      <c r="C118" s="311"/>
      <c r="D118" s="311"/>
      <c r="E118" s="311"/>
      <c r="F118" s="311"/>
      <c r="G118" s="311"/>
      <c r="H118" s="311"/>
      <c r="I118" s="311"/>
      <c r="J118" s="311"/>
      <c r="K118" s="307"/>
    </row>
    <row r="119" spans="2:11" s="1" customFormat="1" ht="18.75" customHeight="1">
      <c r="B119" s="312"/>
      <c r="C119" s="313"/>
      <c r="D119" s="313"/>
      <c r="E119" s="313"/>
      <c r="F119" s="314"/>
      <c r="G119" s="313"/>
      <c r="H119" s="313"/>
      <c r="I119" s="313"/>
      <c r="J119" s="313"/>
      <c r="K119" s="312"/>
    </row>
    <row r="120" spans="2:11" s="1" customFormat="1" ht="18.75" customHeight="1"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</row>
    <row r="121" spans="2:11" s="1" customFormat="1" ht="7.5" customHeight="1">
      <c r="B121" s="315"/>
      <c r="C121" s="316"/>
      <c r="D121" s="316"/>
      <c r="E121" s="316"/>
      <c r="F121" s="316"/>
      <c r="G121" s="316"/>
      <c r="H121" s="316"/>
      <c r="I121" s="316"/>
      <c r="J121" s="316"/>
      <c r="K121" s="317"/>
    </row>
    <row r="122" spans="2:11" s="1" customFormat="1" ht="45" customHeight="1">
      <c r="B122" s="318"/>
      <c r="C122" s="268" t="s">
        <v>813</v>
      </c>
      <c r="D122" s="268"/>
      <c r="E122" s="268"/>
      <c r="F122" s="268"/>
      <c r="G122" s="268"/>
      <c r="H122" s="268"/>
      <c r="I122" s="268"/>
      <c r="J122" s="268"/>
      <c r="K122" s="319"/>
    </row>
    <row r="123" spans="2:11" s="1" customFormat="1" ht="17.25" customHeight="1">
      <c r="B123" s="320"/>
      <c r="C123" s="292" t="s">
        <v>759</v>
      </c>
      <c r="D123" s="292"/>
      <c r="E123" s="292"/>
      <c r="F123" s="292" t="s">
        <v>760</v>
      </c>
      <c r="G123" s="293"/>
      <c r="H123" s="292" t="s">
        <v>55</v>
      </c>
      <c r="I123" s="292" t="s">
        <v>58</v>
      </c>
      <c r="J123" s="292" t="s">
        <v>761</v>
      </c>
      <c r="K123" s="321"/>
    </row>
    <row r="124" spans="2:11" s="1" customFormat="1" ht="17.25" customHeight="1">
      <c r="B124" s="320"/>
      <c r="C124" s="294" t="s">
        <v>762</v>
      </c>
      <c r="D124" s="294"/>
      <c r="E124" s="294"/>
      <c r="F124" s="295" t="s">
        <v>763</v>
      </c>
      <c r="G124" s="296"/>
      <c r="H124" s="294"/>
      <c r="I124" s="294"/>
      <c r="J124" s="294" t="s">
        <v>764</v>
      </c>
      <c r="K124" s="321"/>
    </row>
    <row r="125" spans="2:11" s="1" customFormat="1" ht="5.25" customHeight="1">
      <c r="B125" s="322"/>
      <c r="C125" s="297"/>
      <c r="D125" s="297"/>
      <c r="E125" s="297"/>
      <c r="F125" s="297"/>
      <c r="G125" s="323"/>
      <c r="H125" s="297"/>
      <c r="I125" s="297"/>
      <c r="J125" s="297"/>
      <c r="K125" s="324"/>
    </row>
    <row r="126" spans="2:11" s="1" customFormat="1" ht="15" customHeight="1">
      <c r="B126" s="322"/>
      <c r="C126" s="277" t="s">
        <v>768</v>
      </c>
      <c r="D126" s="299"/>
      <c r="E126" s="299"/>
      <c r="F126" s="300" t="s">
        <v>765</v>
      </c>
      <c r="G126" s="277"/>
      <c r="H126" s="277" t="s">
        <v>805</v>
      </c>
      <c r="I126" s="277" t="s">
        <v>767</v>
      </c>
      <c r="J126" s="277">
        <v>120</v>
      </c>
      <c r="K126" s="325"/>
    </row>
    <row r="127" spans="2:11" s="1" customFormat="1" ht="15" customHeight="1">
      <c r="B127" s="322"/>
      <c r="C127" s="277" t="s">
        <v>814</v>
      </c>
      <c r="D127" s="277"/>
      <c r="E127" s="277"/>
      <c r="F127" s="300" t="s">
        <v>765</v>
      </c>
      <c r="G127" s="277"/>
      <c r="H127" s="277" t="s">
        <v>815</v>
      </c>
      <c r="I127" s="277" t="s">
        <v>767</v>
      </c>
      <c r="J127" s="277" t="s">
        <v>816</v>
      </c>
      <c r="K127" s="325"/>
    </row>
    <row r="128" spans="2:11" s="1" customFormat="1" ht="15" customHeight="1">
      <c r="B128" s="322"/>
      <c r="C128" s="277" t="s">
        <v>713</v>
      </c>
      <c r="D128" s="277"/>
      <c r="E128" s="277"/>
      <c r="F128" s="300" t="s">
        <v>765</v>
      </c>
      <c r="G128" s="277"/>
      <c r="H128" s="277" t="s">
        <v>817</v>
      </c>
      <c r="I128" s="277" t="s">
        <v>767</v>
      </c>
      <c r="J128" s="277" t="s">
        <v>816</v>
      </c>
      <c r="K128" s="325"/>
    </row>
    <row r="129" spans="2:11" s="1" customFormat="1" ht="15" customHeight="1">
      <c r="B129" s="322"/>
      <c r="C129" s="277" t="s">
        <v>776</v>
      </c>
      <c r="D129" s="277"/>
      <c r="E129" s="277"/>
      <c r="F129" s="300" t="s">
        <v>771</v>
      </c>
      <c r="G129" s="277"/>
      <c r="H129" s="277" t="s">
        <v>777</v>
      </c>
      <c r="I129" s="277" t="s">
        <v>767</v>
      </c>
      <c r="J129" s="277">
        <v>15</v>
      </c>
      <c r="K129" s="325"/>
    </row>
    <row r="130" spans="2:11" s="1" customFormat="1" ht="15" customHeight="1">
      <c r="B130" s="322"/>
      <c r="C130" s="303" t="s">
        <v>778</v>
      </c>
      <c r="D130" s="303"/>
      <c r="E130" s="303"/>
      <c r="F130" s="304" t="s">
        <v>771</v>
      </c>
      <c r="G130" s="303"/>
      <c r="H130" s="303" t="s">
        <v>779</v>
      </c>
      <c r="I130" s="303" t="s">
        <v>767</v>
      </c>
      <c r="J130" s="303">
        <v>15</v>
      </c>
      <c r="K130" s="325"/>
    </row>
    <row r="131" spans="2:11" s="1" customFormat="1" ht="15" customHeight="1">
      <c r="B131" s="322"/>
      <c r="C131" s="303" t="s">
        <v>780</v>
      </c>
      <c r="D131" s="303"/>
      <c r="E131" s="303"/>
      <c r="F131" s="304" t="s">
        <v>771</v>
      </c>
      <c r="G131" s="303"/>
      <c r="H131" s="303" t="s">
        <v>781</v>
      </c>
      <c r="I131" s="303" t="s">
        <v>767</v>
      </c>
      <c r="J131" s="303">
        <v>20</v>
      </c>
      <c r="K131" s="325"/>
    </row>
    <row r="132" spans="2:11" s="1" customFormat="1" ht="15" customHeight="1">
      <c r="B132" s="322"/>
      <c r="C132" s="303" t="s">
        <v>782</v>
      </c>
      <c r="D132" s="303"/>
      <c r="E132" s="303"/>
      <c r="F132" s="304" t="s">
        <v>771</v>
      </c>
      <c r="G132" s="303"/>
      <c r="H132" s="303" t="s">
        <v>783</v>
      </c>
      <c r="I132" s="303" t="s">
        <v>767</v>
      </c>
      <c r="J132" s="303">
        <v>20</v>
      </c>
      <c r="K132" s="325"/>
    </row>
    <row r="133" spans="2:11" s="1" customFormat="1" ht="15" customHeight="1">
      <c r="B133" s="322"/>
      <c r="C133" s="277" t="s">
        <v>770</v>
      </c>
      <c r="D133" s="277"/>
      <c r="E133" s="277"/>
      <c r="F133" s="300" t="s">
        <v>771</v>
      </c>
      <c r="G133" s="277"/>
      <c r="H133" s="277" t="s">
        <v>805</v>
      </c>
      <c r="I133" s="277" t="s">
        <v>767</v>
      </c>
      <c r="J133" s="277">
        <v>50</v>
      </c>
      <c r="K133" s="325"/>
    </row>
    <row r="134" spans="2:11" s="1" customFormat="1" ht="15" customHeight="1">
      <c r="B134" s="322"/>
      <c r="C134" s="277" t="s">
        <v>784</v>
      </c>
      <c r="D134" s="277"/>
      <c r="E134" s="277"/>
      <c r="F134" s="300" t="s">
        <v>771</v>
      </c>
      <c r="G134" s="277"/>
      <c r="H134" s="277" t="s">
        <v>805</v>
      </c>
      <c r="I134" s="277" t="s">
        <v>767</v>
      </c>
      <c r="J134" s="277">
        <v>50</v>
      </c>
      <c r="K134" s="325"/>
    </row>
    <row r="135" spans="2:11" s="1" customFormat="1" ht="15" customHeight="1">
      <c r="B135" s="322"/>
      <c r="C135" s="277" t="s">
        <v>790</v>
      </c>
      <c r="D135" s="277"/>
      <c r="E135" s="277"/>
      <c r="F135" s="300" t="s">
        <v>771</v>
      </c>
      <c r="G135" s="277"/>
      <c r="H135" s="277" t="s">
        <v>805</v>
      </c>
      <c r="I135" s="277" t="s">
        <v>767</v>
      </c>
      <c r="J135" s="277">
        <v>50</v>
      </c>
      <c r="K135" s="325"/>
    </row>
    <row r="136" spans="2:11" s="1" customFormat="1" ht="15" customHeight="1">
      <c r="B136" s="322"/>
      <c r="C136" s="277" t="s">
        <v>792</v>
      </c>
      <c r="D136" s="277"/>
      <c r="E136" s="277"/>
      <c r="F136" s="300" t="s">
        <v>771</v>
      </c>
      <c r="G136" s="277"/>
      <c r="H136" s="277" t="s">
        <v>805</v>
      </c>
      <c r="I136" s="277" t="s">
        <v>767</v>
      </c>
      <c r="J136" s="277">
        <v>50</v>
      </c>
      <c r="K136" s="325"/>
    </row>
    <row r="137" spans="2:11" s="1" customFormat="1" ht="15" customHeight="1">
      <c r="B137" s="322"/>
      <c r="C137" s="277" t="s">
        <v>793</v>
      </c>
      <c r="D137" s="277"/>
      <c r="E137" s="277"/>
      <c r="F137" s="300" t="s">
        <v>771</v>
      </c>
      <c r="G137" s="277"/>
      <c r="H137" s="277" t="s">
        <v>818</v>
      </c>
      <c r="I137" s="277" t="s">
        <v>767</v>
      </c>
      <c r="J137" s="277">
        <v>255</v>
      </c>
      <c r="K137" s="325"/>
    </row>
    <row r="138" spans="2:11" s="1" customFormat="1" ht="15" customHeight="1">
      <c r="B138" s="322"/>
      <c r="C138" s="277" t="s">
        <v>795</v>
      </c>
      <c r="D138" s="277"/>
      <c r="E138" s="277"/>
      <c r="F138" s="300" t="s">
        <v>765</v>
      </c>
      <c r="G138" s="277"/>
      <c r="H138" s="277" t="s">
        <v>819</v>
      </c>
      <c r="I138" s="277" t="s">
        <v>797</v>
      </c>
      <c r="J138" s="277"/>
      <c r="K138" s="325"/>
    </row>
    <row r="139" spans="2:11" s="1" customFormat="1" ht="15" customHeight="1">
      <c r="B139" s="322"/>
      <c r="C139" s="277" t="s">
        <v>798</v>
      </c>
      <c r="D139" s="277"/>
      <c r="E139" s="277"/>
      <c r="F139" s="300" t="s">
        <v>765</v>
      </c>
      <c r="G139" s="277"/>
      <c r="H139" s="277" t="s">
        <v>820</v>
      </c>
      <c r="I139" s="277" t="s">
        <v>800</v>
      </c>
      <c r="J139" s="277"/>
      <c r="K139" s="325"/>
    </row>
    <row r="140" spans="2:11" s="1" customFormat="1" ht="15" customHeight="1">
      <c r="B140" s="322"/>
      <c r="C140" s="277" t="s">
        <v>801</v>
      </c>
      <c r="D140" s="277"/>
      <c r="E140" s="277"/>
      <c r="F140" s="300" t="s">
        <v>765</v>
      </c>
      <c r="G140" s="277"/>
      <c r="H140" s="277" t="s">
        <v>801</v>
      </c>
      <c r="I140" s="277" t="s">
        <v>800</v>
      </c>
      <c r="J140" s="277"/>
      <c r="K140" s="325"/>
    </row>
    <row r="141" spans="2:11" s="1" customFormat="1" ht="15" customHeight="1">
      <c r="B141" s="322"/>
      <c r="C141" s="277" t="s">
        <v>39</v>
      </c>
      <c r="D141" s="277"/>
      <c r="E141" s="277"/>
      <c r="F141" s="300" t="s">
        <v>765</v>
      </c>
      <c r="G141" s="277"/>
      <c r="H141" s="277" t="s">
        <v>821</v>
      </c>
      <c r="I141" s="277" t="s">
        <v>800</v>
      </c>
      <c r="J141" s="277"/>
      <c r="K141" s="325"/>
    </row>
    <row r="142" spans="2:11" s="1" customFormat="1" ht="15" customHeight="1">
      <c r="B142" s="322"/>
      <c r="C142" s="277" t="s">
        <v>822</v>
      </c>
      <c r="D142" s="277"/>
      <c r="E142" s="277"/>
      <c r="F142" s="300" t="s">
        <v>765</v>
      </c>
      <c r="G142" s="277"/>
      <c r="H142" s="277" t="s">
        <v>823</v>
      </c>
      <c r="I142" s="277" t="s">
        <v>800</v>
      </c>
      <c r="J142" s="277"/>
      <c r="K142" s="325"/>
    </row>
    <row r="143" spans="2:11" s="1" customFormat="1" ht="15" customHeight="1">
      <c r="B143" s="326"/>
      <c r="C143" s="327"/>
      <c r="D143" s="327"/>
      <c r="E143" s="327"/>
      <c r="F143" s="327"/>
      <c r="G143" s="327"/>
      <c r="H143" s="327"/>
      <c r="I143" s="327"/>
      <c r="J143" s="327"/>
      <c r="K143" s="328"/>
    </row>
    <row r="144" spans="2:11" s="1" customFormat="1" ht="18.75" customHeight="1">
      <c r="B144" s="313"/>
      <c r="C144" s="313"/>
      <c r="D144" s="313"/>
      <c r="E144" s="313"/>
      <c r="F144" s="314"/>
      <c r="G144" s="313"/>
      <c r="H144" s="313"/>
      <c r="I144" s="313"/>
      <c r="J144" s="313"/>
      <c r="K144" s="313"/>
    </row>
    <row r="145" spans="2:11" s="1" customFormat="1" ht="18.75" customHeight="1"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</row>
    <row r="146" spans="2:11" s="1" customFormat="1" ht="7.5" customHeight="1">
      <c r="B146" s="286"/>
      <c r="C146" s="287"/>
      <c r="D146" s="287"/>
      <c r="E146" s="287"/>
      <c r="F146" s="287"/>
      <c r="G146" s="287"/>
      <c r="H146" s="287"/>
      <c r="I146" s="287"/>
      <c r="J146" s="287"/>
      <c r="K146" s="288"/>
    </row>
    <row r="147" spans="2:11" s="1" customFormat="1" ht="45" customHeight="1">
      <c r="B147" s="289"/>
      <c r="C147" s="290" t="s">
        <v>824</v>
      </c>
      <c r="D147" s="290"/>
      <c r="E147" s="290"/>
      <c r="F147" s="290"/>
      <c r="G147" s="290"/>
      <c r="H147" s="290"/>
      <c r="I147" s="290"/>
      <c r="J147" s="290"/>
      <c r="K147" s="291"/>
    </row>
    <row r="148" spans="2:11" s="1" customFormat="1" ht="17.25" customHeight="1">
      <c r="B148" s="289"/>
      <c r="C148" s="292" t="s">
        <v>759</v>
      </c>
      <c r="D148" s="292"/>
      <c r="E148" s="292"/>
      <c r="F148" s="292" t="s">
        <v>760</v>
      </c>
      <c r="G148" s="293"/>
      <c r="H148" s="292" t="s">
        <v>55</v>
      </c>
      <c r="I148" s="292" t="s">
        <v>58</v>
      </c>
      <c r="J148" s="292" t="s">
        <v>761</v>
      </c>
      <c r="K148" s="291"/>
    </row>
    <row r="149" spans="2:11" s="1" customFormat="1" ht="17.25" customHeight="1">
      <c r="B149" s="289"/>
      <c r="C149" s="294" t="s">
        <v>762</v>
      </c>
      <c r="D149" s="294"/>
      <c r="E149" s="294"/>
      <c r="F149" s="295" t="s">
        <v>763</v>
      </c>
      <c r="G149" s="296"/>
      <c r="H149" s="294"/>
      <c r="I149" s="294"/>
      <c r="J149" s="294" t="s">
        <v>764</v>
      </c>
      <c r="K149" s="291"/>
    </row>
    <row r="150" spans="2:11" s="1" customFormat="1" ht="5.25" customHeight="1">
      <c r="B150" s="302"/>
      <c r="C150" s="297"/>
      <c r="D150" s="297"/>
      <c r="E150" s="297"/>
      <c r="F150" s="297"/>
      <c r="G150" s="298"/>
      <c r="H150" s="297"/>
      <c r="I150" s="297"/>
      <c r="J150" s="297"/>
      <c r="K150" s="325"/>
    </row>
    <row r="151" spans="2:11" s="1" customFormat="1" ht="15" customHeight="1">
      <c r="B151" s="302"/>
      <c r="C151" s="329" t="s">
        <v>768</v>
      </c>
      <c r="D151" s="277"/>
      <c r="E151" s="277"/>
      <c r="F151" s="330" t="s">
        <v>765</v>
      </c>
      <c r="G151" s="277"/>
      <c r="H151" s="329" t="s">
        <v>805</v>
      </c>
      <c r="I151" s="329" t="s">
        <v>767</v>
      </c>
      <c r="J151" s="329">
        <v>120</v>
      </c>
      <c r="K151" s="325"/>
    </row>
    <row r="152" spans="2:11" s="1" customFormat="1" ht="15" customHeight="1">
      <c r="B152" s="302"/>
      <c r="C152" s="329" t="s">
        <v>814</v>
      </c>
      <c r="D152" s="277"/>
      <c r="E152" s="277"/>
      <c r="F152" s="330" t="s">
        <v>765</v>
      </c>
      <c r="G152" s="277"/>
      <c r="H152" s="329" t="s">
        <v>825</v>
      </c>
      <c r="I152" s="329" t="s">
        <v>767</v>
      </c>
      <c r="J152" s="329" t="s">
        <v>816</v>
      </c>
      <c r="K152" s="325"/>
    </row>
    <row r="153" spans="2:11" s="1" customFormat="1" ht="15" customHeight="1">
      <c r="B153" s="302"/>
      <c r="C153" s="329" t="s">
        <v>713</v>
      </c>
      <c r="D153" s="277"/>
      <c r="E153" s="277"/>
      <c r="F153" s="330" t="s">
        <v>765</v>
      </c>
      <c r="G153" s="277"/>
      <c r="H153" s="329" t="s">
        <v>826</v>
      </c>
      <c r="I153" s="329" t="s">
        <v>767</v>
      </c>
      <c r="J153" s="329" t="s">
        <v>816</v>
      </c>
      <c r="K153" s="325"/>
    </row>
    <row r="154" spans="2:11" s="1" customFormat="1" ht="15" customHeight="1">
      <c r="B154" s="302"/>
      <c r="C154" s="329" t="s">
        <v>770</v>
      </c>
      <c r="D154" s="277"/>
      <c r="E154" s="277"/>
      <c r="F154" s="330" t="s">
        <v>771</v>
      </c>
      <c r="G154" s="277"/>
      <c r="H154" s="329" t="s">
        <v>805</v>
      </c>
      <c r="I154" s="329" t="s">
        <v>767</v>
      </c>
      <c r="J154" s="329">
        <v>50</v>
      </c>
      <c r="K154" s="325"/>
    </row>
    <row r="155" spans="2:11" s="1" customFormat="1" ht="15" customHeight="1">
      <c r="B155" s="302"/>
      <c r="C155" s="329" t="s">
        <v>773</v>
      </c>
      <c r="D155" s="277"/>
      <c r="E155" s="277"/>
      <c r="F155" s="330" t="s">
        <v>765</v>
      </c>
      <c r="G155" s="277"/>
      <c r="H155" s="329" t="s">
        <v>805</v>
      </c>
      <c r="I155" s="329" t="s">
        <v>775</v>
      </c>
      <c r="J155" s="329"/>
      <c r="K155" s="325"/>
    </row>
    <row r="156" spans="2:11" s="1" customFormat="1" ht="15" customHeight="1">
      <c r="B156" s="302"/>
      <c r="C156" s="329" t="s">
        <v>784</v>
      </c>
      <c r="D156" s="277"/>
      <c r="E156" s="277"/>
      <c r="F156" s="330" t="s">
        <v>771</v>
      </c>
      <c r="G156" s="277"/>
      <c r="H156" s="329" t="s">
        <v>805</v>
      </c>
      <c r="I156" s="329" t="s">
        <v>767</v>
      </c>
      <c r="J156" s="329">
        <v>50</v>
      </c>
      <c r="K156" s="325"/>
    </row>
    <row r="157" spans="2:11" s="1" customFormat="1" ht="15" customHeight="1">
      <c r="B157" s="302"/>
      <c r="C157" s="329" t="s">
        <v>792</v>
      </c>
      <c r="D157" s="277"/>
      <c r="E157" s="277"/>
      <c r="F157" s="330" t="s">
        <v>771</v>
      </c>
      <c r="G157" s="277"/>
      <c r="H157" s="329" t="s">
        <v>805</v>
      </c>
      <c r="I157" s="329" t="s">
        <v>767</v>
      </c>
      <c r="J157" s="329">
        <v>50</v>
      </c>
      <c r="K157" s="325"/>
    </row>
    <row r="158" spans="2:11" s="1" customFormat="1" ht="15" customHeight="1">
      <c r="B158" s="302"/>
      <c r="C158" s="329" t="s">
        <v>790</v>
      </c>
      <c r="D158" s="277"/>
      <c r="E158" s="277"/>
      <c r="F158" s="330" t="s">
        <v>771</v>
      </c>
      <c r="G158" s="277"/>
      <c r="H158" s="329" t="s">
        <v>805</v>
      </c>
      <c r="I158" s="329" t="s">
        <v>767</v>
      </c>
      <c r="J158" s="329">
        <v>50</v>
      </c>
      <c r="K158" s="325"/>
    </row>
    <row r="159" spans="2:11" s="1" customFormat="1" ht="15" customHeight="1">
      <c r="B159" s="302"/>
      <c r="C159" s="329" t="s">
        <v>97</v>
      </c>
      <c r="D159" s="277"/>
      <c r="E159" s="277"/>
      <c r="F159" s="330" t="s">
        <v>765</v>
      </c>
      <c r="G159" s="277"/>
      <c r="H159" s="329" t="s">
        <v>827</v>
      </c>
      <c r="I159" s="329" t="s">
        <v>767</v>
      </c>
      <c r="J159" s="329" t="s">
        <v>828</v>
      </c>
      <c r="K159" s="325"/>
    </row>
    <row r="160" spans="2:11" s="1" customFormat="1" ht="15" customHeight="1">
      <c r="B160" s="302"/>
      <c r="C160" s="329" t="s">
        <v>829</v>
      </c>
      <c r="D160" s="277"/>
      <c r="E160" s="277"/>
      <c r="F160" s="330" t="s">
        <v>765</v>
      </c>
      <c r="G160" s="277"/>
      <c r="H160" s="329" t="s">
        <v>830</v>
      </c>
      <c r="I160" s="329" t="s">
        <v>800</v>
      </c>
      <c r="J160" s="329"/>
      <c r="K160" s="325"/>
    </row>
    <row r="161" spans="2:11" s="1" customFormat="1" ht="15" customHeight="1">
      <c r="B161" s="331"/>
      <c r="C161" s="311"/>
      <c r="D161" s="311"/>
      <c r="E161" s="311"/>
      <c r="F161" s="311"/>
      <c r="G161" s="311"/>
      <c r="H161" s="311"/>
      <c r="I161" s="311"/>
      <c r="J161" s="311"/>
      <c r="K161" s="332"/>
    </row>
    <row r="162" spans="2:11" s="1" customFormat="1" ht="18.75" customHeight="1">
      <c r="B162" s="313"/>
      <c r="C162" s="323"/>
      <c r="D162" s="323"/>
      <c r="E162" s="323"/>
      <c r="F162" s="333"/>
      <c r="G162" s="323"/>
      <c r="H162" s="323"/>
      <c r="I162" s="323"/>
      <c r="J162" s="323"/>
      <c r="K162" s="313"/>
    </row>
    <row r="163" spans="2:11" s="1" customFormat="1" ht="18.75" customHeight="1">
      <c r="B163" s="285"/>
      <c r="C163" s="285"/>
      <c r="D163" s="285"/>
      <c r="E163" s="285"/>
      <c r="F163" s="285"/>
      <c r="G163" s="285"/>
      <c r="H163" s="285"/>
      <c r="I163" s="285"/>
      <c r="J163" s="285"/>
      <c r="K163" s="285"/>
    </row>
    <row r="164" spans="2:11" s="1" customFormat="1" ht="7.5" customHeight="1">
      <c r="B164" s="264"/>
      <c r="C164" s="265"/>
      <c r="D164" s="265"/>
      <c r="E164" s="265"/>
      <c r="F164" s="265"/>
      <c r="G164" s="265"/>
      <c r="H164" s="265"/>
      <c r="I164" s="265"/>
      <c r="J164" s="265"/>
      <c r="K164" s="266"/>
    </row>
    <row r="165" spans="2:11" s="1" customFormat="1" ht="45" customHeight="1">
      <c r="B165" s="267"/>
      <c r="C165" s="268" t="s">
        <v>831</v>
      </c>
      <c r="D165" s="268"/>
      <c r="E165" s="268"/>
      <c r="F165" s="268"/>
      <c r="G165" s="268"/>
      <c r="H165" s="268"/>
      <c r="I165" s="268"/>
      <c r="J165" s="268"/>
      <c r="K165" s="269"/>
    </row>
    <row r="166" spans="2:11" s="1" customFormat="1" ht="17.25" customHeight="1">
      <c r="B166" s="267"/>
      <c r="C166" s="292" t="s">
        <v>759</v>
      </c>
      <c r="D166" s="292"/>
      <c r="E166" s="292"/>
      <c r="F166" s="292" t="s">
        <v>760</v>
      </c>
      <c r="G166" s="334"/>
      <c r="H166" s="335" t="s">
        <v>55</v>
      </c>
      <c r="I166" s="335" t="s">
        <v>58</v>
      </c>
      <c r="J166" s="292" t="s">
        <v>761</v>
      </c>
      <c r="K166" s="269"/>
    </row>
    <row r="167" spans="2:11" s="1" customFormat="1" ht="17.25" customHeight="1">
      <c r="B167" s="270"/>
      <c r="C167" s="294" t="s">
        <v>762</v>
      </c>
      <c r="D167" s="294"/>
      <c r="E167" s="294"/>
      <c r="F167" s="295" t="s">
        <v>763</v>
      </c>
      <c r="G167" s="336"/>
      <c r="H167" s="337"/>
      <c r="I167" s="337"/>
      <c r="J167" s="294" t="s">
        <v>764</v>
      </c>
      <c r="K167" s="272"/>
    </row>
    <row r="168" spans="2:11" s="1" customFormat="1" ht="5.25" customHeight="1">
      <c r="B168" s="302"/>
      <c r="C168" s="297"/>
      <c r="D168" s="297"/>
      <c r="E168" s="297"/>
      <c r="F168" s="297"/>
      <c r="G168" s="298"/>
      <c r="H168" s="297"/>
      <c r="I168" s="297"/>
      <c r="J168" s="297"/>
      <c r="K168" s="325"/>
    </row>
    <row r="169" spans="2:11" s="1" customFormat="1" ht="15" customHeight="1">
      <c r="B169" s="302"/>
      <c r="C169" s="277" t="s">
        <v>768</v>
      </c>
      <c r="D169" s="277"/>
      <c r="E169" s="277"/>
      <c r="F169" s="300" t="s">
        <v>765</v>
      </c>
      <c r="G169" s="277"/>
      <c r="H169" s="277" t="s">
        <v>805</v>
      </c>
      <c r="I169" s="277" t="s">
        <v>767</v>
      </c>
      <c r="J169" s="277">
        <v>120</v>
      </c>
      <c r="K169" s="325"/>
    </row>
    <row r="170" spans="2:11" s="1" customFormat="1" ht="15" customHeight="1">
      <c r="B170" s="302"/>
      <c r="C170" s="277" t="s">
        <v>814</v>
      </c>
      <c r="D170" s="277"/>
      <c r="E170" s="277"/>
      <c r="F170" s="300" t="s">
        <v>765</v>
      </c>
      <c r="G170" s="277"/>
      <c r="H170" s="277" t="s">
        <v>815</v>
      </c>
      <c r="I170" s="277" t="s">
        <v>767</v>
      </c>
      <c r="J170" s="277" t="s">
        <v>816</v>
      </c>
      <c r="K170" s="325"/>
    </row>
    <row r="171" spans="2:11" s="1" customFormat="1" ht="15" customHeight="1">
      <c r="B171" s="302"/>
      <c r="C171" s="277" t="s">
        <v>713</v>
      </c>
      <c r="D171" s="277"/>
      <c r="E171" s="277"/>
      <c r="F171" s="300" t="s">
        <v>765</v>
      </c>
      <c r="G171" s="277"/>
      <c r="H171" s="277" t="s">
        <v>832</v>
      </c>
      <c r="I171" s="277" t="s">
        <v>767</v>
      </c>
      <c r="J171" s="277" t="s">
        <v>816</v>
      </c>
      <c r="K171" s="325"/>
    </row>
    <row r="172" spans="2:11" s="1" customFormat="1" ht="15" customHeight="1">
      <c r="B172" s="302"/>
      <c r="C172" s="277" t="s">
        <v>770</v>
      </c>
      <c r="D172" s="277"/>
      <c r="E172" s="277"/>
      <c r="F172" s="300" t="s">
        <v>771</v>
      </c>
      <c r="G172" s="277"/>
      <c r="H172" s="277" t="s">
        <v>832</v>
      </c>
      <c r="I172" s="277" t="s">
        <v>767</v>
      </c>
      <c r="J172" s="277">
        <v>50</v>
      </c>
      <c r="K172" s="325"/>
    </row>
    <row r="173" spans="2:11" s="1" customFormat="1" ht="15" customHeight="1">
      <c r="B173" s="302"/>
      <c r="C173" s="277" t="s">
        <v>773</v>
      </c>
      <c r="D173" s="277"/>
      <c r="E173" s="277"/>
      <c r="F173" s="300" t="s">
        <v>765</v>
      </c>
      <c r="G173" s="277"/>
      <c r="H173" s="277" t="s">
        <v>832</v>
      </c>
      <c r="I173" s="277" t="s">
        <v>775</v>
      </c>
      <c r="J173" s="277"/>
      <c r="K173" s="325"/>
    </row>
    <row r="174" spans="2:11" s="1" customFormat="1" ht="15" customHeight="1">
      <c r="B174" s="302"/>
      <c r="C174" s="277" t="s">
        <v>784</v>
      </c>
      <c r="D174" s="277"/>
      <c r="E174" s="277"/>
      <c r="F174" s="300" t="s">
        <v>771</v>
      </c>
      <c r="G174" s="277"/>
      <c r="H174" s="277" t="s">
        <v>832</v>
      </c>
      <c r="I174" s="277" t="s">
        <v>767</v>
      </c>
      <c r="J174" s="277">
        <v>50</v>
      </c>
      <c r="K174" s="325"/>
    </row>
    <row r="175" spans="2:11" s="1" customFormat="1" ht="15" customHeight="1">
      <c r="B175" s="302"/>
      <c r="C175" s="277" t="s">
        <v>792</v>
      </c>
      <c r="D175" s="277"/>
      <c r="E175" s="277"/>
      <c r="F175" s="300" t="s">
        <v>771</v>
      </c>
      <c r="G175" s="277"/>
      <c r="H175" s="277" t="s">
        <v>832</v>
      </c>
      <c r="I175" s="277" t="s">
        <v>767</v>
      </c>
      <c r="J175" s="277">
        <v>50</v>
      </c>
      <c r="K175" s="325"/>
    </row>
    <row r="176" spans="2:11" s="1" customFormat="1" ht="15" customHeight="1">
      <c r="B176" s="302"/>
      <c r="C176" s="277" t="s">
        <v>790</v>
      </c>
      <c r="D176" s="277"/>
      <c r="E176" s="277"/>
      <c r="F176" s="300" t="s">
        <v>771</v>
      </c>
      <c r="G176" s="277"/>
      <c r="H176" s="277" t="s">
        <v>832</v>
      </c>
      <c r="I176" s="277" t="s">
        <v>767</v>
      </c>
      <c r="J176" s="277">
        <v>50</v>
      </c>
      <c r="K176" s="325"/>
    </row>
    <row r="177" spans="2:11" s="1" customFormat="1" ht="15" customHeight="1">
      <c r="B177" s="302"/>
      <c r="C177" s="277" t="s">
        <v>107</v>
      </c>
      <c r="D177" s="277"/>
      <c r="E177" s="277"/>
      <c r="F177" s="300" t="s">
        <v>765</v>
      </c>
      <c r="G177" s="277"/>
      <c r="H177" s="277" t="s">
        <v>833</v>
      </c>
      <c r="I177" s="277" t="s">
        <v>834</v>
      </c>
      <c r="J177" s="277"/>
      <c r="K177" s="325"/>
    </row>
    <row r="178" spans="2:11" s="1" customFormat="1" ht="15" customHeight="1">
      <c r="B178" s="302"/>
      <c r="C178" s="277" t="s">
        <v>58</v>
      </c>
      <c r="D178" s="277"/>
      <c r="E178" s="277"/>
      <c r="F178" s="300" t="s">
        <v>765</v>
      </c>
      <c r="G178" s="277"/>
      <c r="H178" s="277" t="s">
        <v>835</v>
      </c>
      <c r="I178" s="277" t="s">
        <v>836</v>
      </c>
      <c r="J178" s="277">
        <v>1</v>
      </c>
      <c r="K178" s="325"/>
    </row>
    <row r="179" spans="2:11" s="1" customFormat="1" ht="15" customHeight="1">
      <c r="B179" s="302"/>
      <c r="C179" s="277" t="s">
        <v>54</v>
      </c>
      <c r="D179" s="277"/>
      <c r="E179" s="277"/>
      <c r="F179" s="300" t="s">
        <v>765</v>
      </c>
      <c r="G179" s="277"/>
      <c r="H179" s="277" t="s">
        <v>837</v>
      </c>
      <c r="I179" s="277" t="s">
        <v>767</v>
      </c>
      <c r="J179" s="277">
        <v>20</v>
      </c>
      <c r="K179" s="325"/>
    </row>
    <row r="180" spans="2:11" s="1" customFormat="1" ht="15" customHeight="1">
      <c r="B180" s="302"/>
      <c r="C180" s="277" t="s">
        <v>55</v>
      </c>
      <c r="D180" s="277"/>
      <c r="E180" s="277"/>
      <c r="F180" s="300" t="s">
        <v>765</v>
      </c>
      <c r="G180" s="277"/>
      <c r="H180" s="277" t="s">
        <v>838</v>
      </c>
      <c r="I180" s="277" t="s">
        <v>767</v>
      </c>
      <c r="J180" s="277">
        <v>255</v>
      </c>
      <c r="K180" s="325"/>
    </row>
    <row r="181" spans="2:11" s="1" customFormat="1" ht="15" customHeight="1">
      <c r="B181" s="302"/>
      <c r="C181" s="277" t="s">
        <v>108</v>
      </c>
      <c r="D181" s="277"/>
      <c r="E181" s="277"/>
      <c r="F181" s="300" t="s">
        <v>765</v>
      </c>
      <c r="G181" s="277"/>
      <c r="H181" s="277" t="s">
        <v>729</v>
      </c>
      <c r="I181" s="277" t="s">
        <v>767</v>
      </c>
      <c r="J181" s="277">
        <v>10</v>
      </c>
      <c r="K181" s="325"/>
    </row>
    <row r="182" spans="2:11" s="1" customFormat="1" ht="15" customHeight="1">
      <c r="B182" s="302"/>
      <c r="C182" s="277" t="s">
        <v>109</v>
      </c>
      <c r="D182" s="277"/>
      <c r="E182" s="277"/>
      <c r="F182" s="300" t="s">
        <v>765</v>
      </c>
      <c r="G182" s="277"/>
      <c r="H182" s="277" t="s">
        <v>839</v>
      </c>
      <c r="I182" s="277" t="s">
        <v>800</v>
      </c>
      <c r="J182" s="277"/>
      <c r="K182" s="325"/>
    </row>
    <row r="183" spans="2:11" s="1" customFormat="1" ht="15" customHeight="1">
      <c r="B183" s="302"/>
      <c r="C183" s="277" t="s">
        <v>840</v>
      </c>
      <c r="D183" s="277"/>
      <c r="E183" s="277"/>
      <c r="F183" s="300" t="s">
        <v>765</v>
      </c>
      <c r="G183" s="277"/>
      <c r="H183" s="277" t="s">
        <v>841</v>
      </c>
      <c r="I183" s="277" t="s">
        <v>800</v>
      </c>
      <c r="J183" s="277"/>
      <c r="K183" s="325"/>
    </row>
    <row r="184" spans="2:11" s="1" customFormat="1" ht="15" customHeight="1">
      <c r="B184" s="302"/>
      <c r="C184" s="277" t="s">
        <v>829</v>
      </c>
      <c r="D184" s="277"/>
      <c r="E184" s="277"/>
      <c r="F184" s="300" t="s">
        <v>765</v>
      </c>
      <c r="G184" s="277"/>
      <c r="H184" s="277" t="s">
        <v>842</v>
      </c>
      <c r="I184" s="277" t="s">
        <v>800</v>
      </c>
      <c r="J184" s="277"/>
      <c r="K184" s="325"/>
    </row>
    <row r="185" spans="2:11" s="1" customFormat="1" ht="15" customHeight="1">
      <c r="B185" s="302"/>
      <c r="C185" s="277" t="s">
        <v>111</v>
      </c>
      <c r="D185" s="277"/>
      <c r="E185" s="277"/>
      <c r="F185" s="300" t="s">
        <v>771</v>
      </c>
      <c r="G185" s="277"/>
      <c r="H185" s="277" t="s">
        <v>843</v>
      </c>
      <c r="I185" s="277" t="s">
        <v>767</v>
      </c>
      <c r="J185" s="277">
        <v>50</v>
      </c>
      <c r="K185" s="325"/>
    </row>
    <row r="186" spans="2:11" s="1" customFormat="1" ht="15" customHeight="1">
      <c r="B186" s="302"/>
      <c r="C186" s="277" t="s">
        <v>844</v>
      </c>
      <c r="D186" s="277"/>
      <c r="E186" s="277"/>
      <c r="F186" s="300" t="s">
        <v>771</v>
      </c>
      <c r="G186" s="277"/>
      <c r="H186" s="277" t="s">
        <v>845</v>
      </c>
      <c r="I186" s="277" t="s">
        <v>846</v>
      </c>
      <c r="J186" s="277"/>
      <c r="K186" s="325"/>
    </row>
    <row r="187" spans="2:11" s="1" customFormat="1" ht="15" customHeight="1">
      <c r="B187" s="302"/>
      <c r="C187" s="277" t="s">
        <v>847</v>
      </c>
      <c r="D187" s="277"/>
      <c r="E187" s="277"/>
      <c r="F187" s="300" t="s">
        <v>771</v>
      </c>
      <c r="G187" s="277"/>
      <c r="H187" s="277" t="s">
        <v>848</v>
      </c>
      <c r="I187" s="277" t="s">
        <v>846</v>
      </c>
      <c r="J187" s="277"/>
      <c r="K187" s="325"/>
    </row>
    <row r="188" spans="2:11" s="1" customFormat="1" ht="15" customHeight="1">
      <c r="B188" s="302"/>
      <c r="C188" s="277" t="s">
        <v>849</v>
      </c>
      <c r="D188" s="277"/>
      <c r="E188" s="277"/>
      <c r="F188" s="300" t="s">
        <v>771</v>
      </c>
      <c r="G188" s="277"/>
      <c r="H188" s="277" t="s">
        <v>850</v>
      </c>
      <c r="I188" s="277" t="s">
        <v>846</v>
      </c>
      <c r="J188" s="277"/>
      <c r="K188" s="325"/>
    </row>
    <row r="189" spans="2:11" s="1" customFormat="1" ht="15" customHeight="1">
      <c r="B189" s="302"/>
      <c r="C189" s="338" t="s">
        <v>851</v>
      </c>
      <c r="D189" s="277"/>
      <c r="E189" s="277"/>
      <c r="F189" s="300" t="s">
        <v>771</v>
      </c>
      <c r="G189" s="277"/>
      <c r="H189" s="277" t="s">
        <v>852</v>
      </c>
      <c r="I189" s="277" t="s">
        <v>853</v>
      </c>
      <c r="J189" s="339" t="s">
        <v>854</v>
      </c>
      <c r="K189" s="325"/>
    </row>
    <row r="190" spans="2:11" s="1" customFormat="1" ht="15" customHeight="1">
      <c r="B190" s="302"/>
      <c r="C190" s="338" t="s">
        <v>43</v>
      </c>
      <c r="D190" s="277"/>
      <c r="E190" s="277"/>
      <c r="F190" s="300" t="s">
        <v>765</v>
      </c>
      <c r="G190" s="277"/>
      <c r="H190" s="274" t="s">
        <v>855</v>
      </c>
      <c r="I190" s="277" t="s">
        <v>856</v>
      </c>
      <c r="J190" s="277"/>
      <c r="K190" s="325"/>
    </row>
    <row r="191" spans="2:11" s="1" customFormat="1" ht="15" customHeight="1">
      <c r="B191" s="302"/>
      <c r="C191" s="338" t="s">
        <v>857</v>
      </c>
      <c r="D191" s="277"/>
      <c r="E191" s="277"/>
      <c r="F191" s="300" t="s">
        <v>765</v>
      </c>
      <c r="G191" s="277"/>
      <c r="H191" s="277" t="s">
        <v>858</v>
      </c>
      <c r="I191" s="277" t="s">
        <v>800</v>
      </c>
      <c r="J191" s="277"/>
      <c r="K191" s="325"/>
    </row>
    <row r="192" spans="2:11" s="1" customFormat="1" ht="15" customHeight="1">
      <c r="B192" s="302"/>
      <c r="C192" s="338" t="s">
        <v>859</v>
      </c>
      <c r="D192" s="277"/>
      <c r="E192" s="277"/>
      <c r="F192" s="300" t="s">
        <v>765</v>
      </c>
      <c r="G192" s="277"/>
      <c r="H192" s="277" t="s">
        <v>860</v>
      </c>
      <c r="I192" s="277" t="s">
        <v>800</v>
      </c>
      <c r="J192" s="277"/>
      <c r="K192" s="325"/>
    </row>
    <row r="193" spans="2:11" s="1" customFormat="1" ht="15" customHeight="1">
      <c r="B193" s="302"/>
      <c r="C193" s="338" t="s">
        <v>861</v>
      </c>
      <c r="D193" s="277"/>
      <c r="E193" s="277"/>
      <c r="F193" s="300" t="s">
        <v>771</v>
      </c>
      <c r="G193" s="277"/>
      <c r="H193" s="277" t="s">
        <v>862</v>
      </c>
      <c r="I193" s="277" t="s">
        <v>800</v>
      </c>
      <c r="J193" s="277"/>
      <c r="K193" s="325"/>
    </row>
    <row r="194" spans="2:11" s="1" customFormat="1" ht="15" customHeight="1">
      <c r="B194" s="331"/>
      <c r="C194" s="340"/>
      <c r="D194" s="311"/>
      <c r="E194" s="311"/>
      <c r="F194" s="311"/>
      <c r="G194" s="311"/>
      <c r="H194" s="311"/>
      <c r="I194" s="311"/>
      <c r="J194" s="311"/>
      <c r="K194" s="332"/>
    </row>
    <row r="195" spans="2:11" s="1" customFormat="1" ht="18.75" customHeight="1">
      <c r="B195" s="313"/>
      <c r="C195" s="323"/>
      <c r="D195" s="323"/>
      <c r="E195" s="323"/>
      <c r="F195" s="333"/>
      <c r="G195" s="323"/>
      <c r="H195" s="323"/>
      <c r="I195" s="323"/>
      <c r="J195" s="323"/>
      <c r="K195" s="313"/>
    </row>
    <row r="196" spans="2:11" s="1" customFormat="1" ht="18.75" customHeight="1">
      <c r="B196" s="313"/>
      <c r="C196" s="323"/>
      <c r="D196" s="323"/>
      <c r="E196" s="323"/>
      <c r="F196" s="333"/>
      <c r="G196" s="323"/>
      <c r="H196" s="323"/>
      <c r="I196" s="323"/>
      <c r="J196" s="323"/>
      <c r="K196" s="313"/>
    </row>
    <row r="197" spans="2:11" s="1" customFormat="1" ht="18.75" customHeight="1">
      <c r="B197" s="285"/>
      <c r="C197" s="285"/>
      <c r="D197" s="285"/>
      <c r="E197" s="285"/>
      <c r="F197" s="285"/>
      <c r="G197" s="285"/>
      <c r="H197" s="285"/>
      <c r="I197" s="285"/>
      <c r="J197" s="285"/>
      <c r="K197" s="285"/>
    </row>
    <row r="198" spans="2:11" s="1" customFormat="1" ht="13.5">
      <c r="B198" s="264"/>
      <c r="C198" s="265"/>
      <c r="D198" s="265"/>
      <c r="E198" s="265"/>
      <c r="F198" s="265"/>
      <c r="G198" s="265"/>
      <c r="H198" s="265"/>
      <c r="I198" s="265"/>
      <c r="J198" s="265"/>
      <c r="K198" s="266"/>
    </row>
    <row r="199" spans="2:11" s="1" customFormat="1" ht="21">
      <c r="B199" s="267"/>
      <c r="C199" s="268" t="s">
        <v>863</v>
      </c>
      <c r="D199" s="268"/>
      <c r="E199" s="268"/>
      <c r="F199" s="268"/>
      <c r="G199" s="268"/>
      <c r="H199" s="268"/>
      <c r="I199" s="268"/>
      <c r="J199" s="268"/>
      <c r="K199" s="269"/>
    </row>
    <row r="200" spans="2:11" s="1" customFormat="1" ht="25.5" customHeight="1">
      <c r="B200" s="267"/>
      <c r="C200" s="341" t="s">
        <v>864</v>
      </c>
      <c r="D200" s="341"/>
      <c r="E200" s="341"/>
      <c r="F200" s="341" t="s">
        <v>865</v>
      </c>
      <c r="G200" s="342"/>
      <c r="H200" s="341" t="s">
        <v>866</v>
      </c>
      <c r="I200" s="341"/>
      <c r="J200" s="341"/>
      <c r="K200" s="269"/>
    </row>
    <row r="201" spans="2:11" s="1" customFormat="1" ht="5.25" customHeight="1">
      <c r="B201" s="302"/>
      <c r="C201" s="297"/>
      <c r="D201" s="297"/>
      <c r="E201" s="297"/>
      <c r="F201" s="297"/>
      <c r="G201" s="323"/>
      <c r="H201" s="297"/>
      <c r="I201" s="297"/>
      <c r="J201" s="297"/>
      <c r="K201" s="325"/>
    </row>
    <row r="202" spans="2:11" s="1" customFormat="1" ht="15" customHeight="1">
      <c r="B202" s="302"/>
      <c r="C202" s="277" t="s">
        <v>856</v>
      </c>
      <c r="D202" s="277"/>
      <c r="E202" s="277"/>
      <c r="F202" s="300" t="s">
        <v>44</v>
      </c>
      <c r="G202" s="277"/>
      <c r="H202" s="277" t="s">
        <v>867</v>
      </c>
      <c r="I202" s="277"/>
      <c r="J202" s="277"/>
      <c r="K202" s="325"/>
    </row>
    <row r="203" spans="2:11" s="1" customFormat="1" ht="15" customHeight="1">
      <c r="B203" s="302"/>
      <c r="C203" s="277"/>
      <c r="D203" s="277"/>
      <c r="E203" s="277"/>
      <c r="F203" s="300" t="s">
        <v>45</v>
      </c>
      <c r="G203" s="277"/>
      <c r="H203" s="277" t="s">
        <v>868</v>
      </c>
      <c r="I203" s="277"/>
      <c r="J203" s="277"/>
      <c r="K203" s="325"/>
    </row>
    <row r="204" spans="2:11" s="1" customFormat="1" ht="15" customHeight="1">
      <c r="B204" s="302"/>
      <c r="C204" s="277"/>
      <c r="D204" s="277"/>
      <c r="E204" s="277"/>
      <c r="F204" s="300" t="s">
        <v>48</v>
      </c>
      <c r="G204" s="277"/>
      <c r="H204" s="277" t="s">
        <v>869</v>
      </c>
      <c r="I204" s="277"/>
      <c r="J204" s="277"/>
      <c r="K204" s="325"/>
    </row>
    <row r="205" spans="2:11" s="1" customFormat="1" ht="15" customHeight="1">
      <c r="B205" s="302"/>
      <c r="C205" s="277"/>
      <c r="D205" s="277"/>
      <c r="E205" s="277"/>
      <c r="F205" s="300" t="s">
        <v>46</v>
      </c>
      <c r="G205" s="277"/>
      <c r="H205" s="277" t="s">
        <v>870</v>
      </c>
      <c r="I205" s="277"/>
      <c r="J205" s="277"/>
      <c r="K205" s="325"/>
    </row>
    <row r="206" spans="2:11" s="1" customFormat="1" ht="15" customHeight="1">
      <c r="B206" s="302"/>
      <c r="C206" s="277"/>
      <c r="D206" s="277"/>
      <c r="E206" s="277"/>
      <c r="F206" s="300" t="s">
        <v>47</v>
      </c>
      <c r="G206" s="277"/>
      <c r="H206" s="277" t="s">
        <v>871</v>
      </c>
      <c r="I206" s="277"/>
      <c r="J206" s="277"/>
      <c r="K206" s="325"/>
    </row>
    <row r="207" spans="2:11" s="1" customFormat="1" ht="15" customHeight="1">
      <c r="B207" s="302"/>
      <c r="C207" s="277"/>
      <c r="D207" s="277"/>
      <c r="E207" s="277"/>
      <c r="F207" s="300"/>
      <c r="G207" s="277"/>
      <c r="H207" s="277"/>
      <c r="I207" s="277"/>
      <c r="J207" s="277"/>
      <c r="K207" s="325"/>
    </row>
    <row r="208" spans="2:11" s="1" customFormat="1" ht="15" customHeight="1">
      <c r="B208" s="302"/>
      <c r="C208" s="277" t="s">
        <v>812</v>
      </c>
      <c r="D208" s="277"/>
      <c r="E208" s="277"/>
      <c r="F208" s="300" t="s">
        <v>80</v>
      </c>
      <c r="G208" s="277"/>
      <c r="H208" s="277" t="s">
        <v>872</v>
      </c>
      <c r="I208" s="277"/>
      <c r="J208" s="277"/>
      <c r="K208" s="325"/>
    </row>
    <row r="209" spans="2:11" s="1" customFormat="1" ht="15" customHeight="1">
      <c r="B209" s="302"/>
      <c r="C209" s="277"/>
      <c r="D209" s="277"/>
      <c r="E209" s="277"/>
      <c r="F209" s="300" t="s">
        <v>707</v>
      </c>
      <c r="G209" s="277"/>
      <c r="H209" s="277" t="s">
        <v>708</v>
      </c>
      <c r="I209" s="277"/>
      <c r="J209" s="277"/>
      <c r="K209" s="325"/>
    </row>
    <row r="210" spans="2:11" s="1" customFormat="1" ht="15" customHeight="1">
      <c r="B210" s="302"/>
      <c r="C210" s="277"/>
      <c r="D210" s="277"/>
      <c r="E210" s="277"/>
      <c r="F210" s="300" t="s">
        <v>705</v>
      </c>
      <c r="G210" s="277"/>
      <c r="H210" s="277" t="s">
        <v>873</v>
      </c>
      <c r="I210" s="277"/>
      <c r="J210" s="277"/>
      <c r="K210" s="325"/>
    </row>
    <row r="211" spans="2:11" s="1" customFormat="1" ht="15" customHeight="1">
      <c r="B211" s="343"/>
      <c r="C211" s="277"/>
      <c r="D211" s="277"/>
      <c r="E211" s="277"/>
      <c r="F211" s="300" t="s">
        <v>709</v>
      </c>
      <c r="G211" s="338"/>
      <c r="H211" s="329" t="s">
        <v>710</v>
      </c>
      <c r="I211" s="329"/>
      <c r="J211" s="329"/>
      <c r="K211" s="344"/>
    </row>
    <row r="212" spans="2:11" s="1" customFormat="1" ht="15" customHeight="1">
      <c r="B212" s="343"/>
      <c r="C212" s="277"/>
      <c r="D212" s="277"/>
      <c r="E212" s="277"/>
      <c r="F212" s="300" t="s">
        <v>711</v>
      </c>
      <c r="G212" s="338"/>
      <c r="H212" s="329" t="s">
        <v>689</v>
      </c>
      <c r="I212" s="329"/>
      <c r="J212" s="329"/>
      <c r="K212" s="344"/>
    </row>
    <row r="213" spans="2:11" s="1" customFormat="1" ht="15" customHeight="1">
      <c r="B213" s="343"/>
      <c r="C213" s="277"/>
      <c r="D213" s="277"/>
      <c r="E213" s="277"/>
      <c r="F213" s="300"/>
      <c r="G213" s="338"/>
      <c r="H213" s="329"/>
      <c r="I213" s="329"/>
      <c r="J213" s="329"/>
      <c r="K213" s="344"/>
    </row>
    <row r="214" spans="2:11" s="1" customFormat="1" ht="15" customHeight="1">
      <c r="B214" s="343"/>
      <c r="C214" s="277" t="s">
        <v>836</v>
      </c>
      <c r="D214" s="277"/>
      <c r="E214" s="277"/>
      <c r="F214" s="300">
        <v>1</v>
      </c>
      <c r="G214" s="338"/>
      <c r="H214" s="329" t="s">
        <v>874</v>
      </c>
      <c r="I214" s="329"/>
      <c r="J214" s="329"/>
      <c r="K214" s="344"/>
    </row>
    <row r="215" spans="2:11" s="1" customFormat="1" ht="15" customHeight="1">
      <c r="B215" s="343"/>
      <c r="C215" s="277"/>
      <c r="D215" s="277"/>
      <c r="E215" s="277"/>
      <c r="F215" s="300">
        <v>2</v>
      </c>
      <c r="G215" s="338"/>
      <c r="H215" s="329" t="s">
        <v>875</v>
      </c>
      <c r="I215" s="329"/>
      <c r="J215" s="329"/>
      <c r="K215" s="344"/>
    </row>
    <row r="216" spans="2:11" s="1" customFormat="1" ht="15" customHeight="1">
      <c r="B216" s="343"/>
      <c r="C216" s="277"/>
      <c r="D216" s="277"/>
      <c r="E216" s="277"/>
      <c r="F216" s="300">
        <v>3</v>
      </c>
      <c r="G216" s="338"/>
      <c r="H216" s="329" t="s">
        <v>876</v>
      </c>
      <c r="I216" s="329"/>
      <c r="J216" s="329"/>
      <c r="K216" s="344"/>
    </row>
    <row r="217" spans="2:11" s="1" customFormat="1" ht="15" customHeight="1">
      <c r="B217" s="343"/>
      <c r="C217" s="277"/>
      <c r="D217" s="277"/>
      <c r="E217" s="277"/>
      <c r="F217" s="300">
        <v>4</v>
      </c>
      <c r="G217" s="338"/>
      <c r="H217" s="329" t="s">
        <v>877</v>
      </c>
      <c r="I217" s="329"/>
      <c r="J217" s="329"/>
      <c r="K217" s="344"/>
    </row>
    <row r="218" spans="2:11" s="1" customFormat="1" ht="12.75" customHeight="1">
      <c r="B218" s="345"/>
      <c r="C218" s="346"/>
      <c r="D218" s="346"/>
      <c r="E218" s="346"/>
      <c r="F218" s="346"/>
      <c r="G218" s="346"/>
      <c r="H218" s="346"/>
      <c r="I218" s="346"/>
      <c r="J218" s="346"/>
      <c r="K218" s="34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H3</dc:creator>
  <cp:keywords/>
  <dc:description/>
  <cp:lastModifiedBy>H3</cp:lastModifiedBy>
  <dcterms:created xsi:type="dcterms:W3CDTF">2023-05-17T09:56:34Z</dcterms:created>
  <dcterms:modified xsi:type="dcterms:W3CDTF">2023-05-17T09:56:40Z</dcterms:modified>
  <cp:category/>
  <cp:version/>
  <cp:contentType/>
  <cp:contentStatus/>
</cp:coreProperties>
</file>