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0725" activeTab="1"/>
  </bookViews>
  <sheets>
    <sheet name="Rekapitulace stavby" sheetId="1" r:id="rId1"/>
    <sheet name="D1.4 - Elektroinstalace" sheetId="2" r:id="rId2"/>
  </sheets>
  <definedNames>
    <definedName name="_xlnm._FilterDatabase" localSheetId="1" hidden="1">'D1.4 - Elektroinstalace'!$C$118:$K$281</definedName>
    <definedName name="_xlnm.Print_Area" localSheetId="1">'D1.4 - Elektroinstalace'!$C$4:$J$76,'D1.4 - Elektroinstalace'!$C$82:$J$100,'D1.4 - Elektroinstalace'!$C$106:$K$281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'D1.4 - Elektroinstalace'!$118:$118</definedName>
  </definedNames>
  <calcPr calcId="162913"/>
</workbook>
</file>

<file path=xl/sharedStrings.xml><?xml version="1.0" encoding="utf-8"?>
<sst xmlns="http://schemas.openxmlformats.org/spreadsheetml/2006/main" count="1931" uniqueCount="522">
  <si>
    <t>Export Komplet</t>
  </si>
  <si>
    <t/>
  </si>
  <si>
    <t>2.0</t>
  </si>
  <si>
    <t>ZAMOK</t>
  </si>
  <si>
    <t>False</t>
  </si>
  <si>
    <t>{e630f047-ada1-4368-9a1e-5bd324602775}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</si>
  <si>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</si>
  <si>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</si>
  <si>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</si>
  <si>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</si>
  <si>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</si>
  <si>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</si>
  <si>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</si>
  <si>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</si>
  <si>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</si>
  <si>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</si>
  <si>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</si>
  <si>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veřejného osvětlení v prostoru parku Kyselka v Bílině - zadání</t>
  </si>
  <si>
    <t>KSO:</t>
  </si>
  <si>
    <t>CC-CZ:</t>
  </si>
  <si>
    <t>Místo:</t>
  </si>
  <si>
    <t xml:space="preserve"> </t>
  </si>
  <si>
    <t>Datum:</t>
  </si>
  <si>
    <t>27. 2. 2024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</si>
  <si>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</si>
  <si>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</si>
  <si>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</si>
  <si>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</si>
  <si>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</si>
  <si>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</si>
  <si>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</si>
  <si>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</si>
  <si>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</si>
  <si>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</si>
  <si>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</si>
  <si>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</si>
  <si>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</si>
  <si>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</si>
  <si>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</si>
  <si>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</si>
  <si>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</si>
  <si>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</si>
  <si>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</si>
  <si>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</si>
  <si>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</si>
  <si>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</si>
  <si>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</si>
  <si>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</si>
  <si>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</si>
  <si>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</si>
  <si>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</si>
  <si>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</si>
  <si>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</si>
  <si>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</si>
  <si>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</si>
  <si>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</si>
  <si>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</si>
  <si>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</si>
  <si>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</si>
  <si>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</si>
  <si>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</si>
  <si>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</si>
  <si>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</si>
  <si>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</si>
  <si>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</si>
  <si>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</si>
  <si>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</si>
  <si>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</si>
  <si>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</si>
  <si>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</si>
  <si>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</si>
  <si>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</si>
  <si>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</si>
  <si>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</si>
  <si>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</si>
  <si>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</si>
  <si>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</si>
  <si>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D1.4</t>
  </si>
  <si>
    <t>Elektroinstalace</t>
  </si>
  <si>
    <t>STA</t>
  </si>
  <si>
    <t>1</t>
  </si>
  <si>
    <t>{36ff1b4c-812f-489d-8502-4018c081e9d1}</t>
  </si>
  <si>
    <t>2</t>
  </si>
  <si>
    <t>KRYCÍ LIST SOUPISU PRACÍ</t>
  </si>
  <si>
    <t>Objekt:</t>
  </si>
  <si>
    <t>D1.4 - Elektroinstalace</t>
  </si>
  <si>
    <t>REKAPITULACE ČLENĚNÍ SOUPISU PRACÍ</t>
  </si>
  <si>
    <t>Kód dílu - Popis</t>
  </si>
  <si>
    <t>Cena celkem [CZK]</t>
  </si>
  <si>
    <t>Náklady ze soupisu prací</t>
  </si>
  <si>
    <t>-1</t>
  </si>
  <si>
    <t>21-M - Elektromontáže</t>
  </si>
  <si>
    <t>46-M - Zemní práce při extr.mont.pracích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</si>
  <si>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</si>
  <si>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</si>
  <si>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</si>
  <si>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</si>
  <si>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</si>
  <si>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</si>
  <si>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</si>
  <si>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</si>
  <si>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</si>
  <si>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</si>
  <si>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</si>
  <si>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</si>
  <si>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</si>
  <si>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</si>
  <si>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21-M</t>
  </si>
  <si>
    <t>Elektromontáže</t>
  </si>
  <si>
    <t>3</t>
  </si>
  <si>
    <t>ROZPOCET</t>
  </si>
  <si>
    <t>K</t>
  </si>
  <si>
    <t>218202016</t>
  </si>
  <si>
    <t>Demontáž svítidla výbojkového průmyslového nebo venkovního ze sloupku parkového</t>
  </si>
  <si>
    <t>kus</t>
  </si>
  <si>
    <t>CS ÚRS 2023 02</t>
  </si>
  <si>
    <t>64</t>
  </si>
  <si>
    <t>Online PSC</t>
  </si>
  <si>
    <t>https://podminky.urs.cz/item/CS_URS_2023_02/218202016</t>
  </si>
  <si>
    <t>218204201</t>
  </si>
  <si>
    <t>Demontáž elektrovýzbroje stožárů osvětlení 1 okruh</t>
  </si>
  <si>
    <t>4</t>
  </si>
  <si>
    <t>https://podminky.urs.cz/item/CS_URS_2023_02/218204201</t>
  </si>
  <si>
    <t>218220300</t>
  </si>
  <si>
    <t>Demontáž svorek hromosvodných s 1 šroubem</t>
  </si>
  <si>
    <t>6</t>
  </si>
  <si>
    <t>https://podminky.urs.cz/item/CS_URS_2023_02/218220300</t>
  </si>
  <si>
    <t>218100003</t>
  </si>
  <si>
    <t>Odpojení vodičů z rozváděče nebo přístroje průřezu žíly do 16 mm2</t>
  </si>
  <si>
    <t>8</t>
  </si>
  <si>
    <t>https://podminky.urs.cz/item/CS_URS_2023_02/218100003</t>
  </si>
  <si>
    <t>5</t>
  </si>
  <si>
    <t>218100001</t>
  </si>
  <si>
    <t>Odpojení vodičů z rozváděče nebo přístroje průřezu žíly do 2,5 mm2</t>
  </si>
  <si>
    <t>10</t>
  </si>
  <si>
    <t>https://podminky.urs.cz/item/CS_URS_2023_02/218100001</t>
  </si>
  <si>
    <t>218204011</t>
  </si>
  <si>
    <t>Demontáž stožárů osvětlení ocelových samostatně stojících délky do 12 m</t>
  </si>
  <si>
    <t>https://podminky.urs.cz/item/CS_URS_2023_02/218204011</t>
  </si>
  <si>
    <t>7</t>
  </si>
  <si>
    <t>218812065</t>
  </si>
  <si>
    <t>Demontáž kabelů Cu plných nebo laněných kulatých do 1 kV žíly 5x10 až 16 mm2 (např. CYKY) bez odpojení vodičů uložených volně nebo v liště</t>
  </si>
  <si>
    <t>m</t>
  </si>
  <si>
    <t>14</t>
  </si>
  <si>
    <t>https://podminky.urs.cz/item/CS_URS_2023_02/218812065</t>
  </si>
  <si>
    <t>945421110</t>
  </si>
  <si>
    <t>Hydraulická zvedací plošina na automobilovém podvozku výška zdvihu do 18 m včetně obsluhy</t>
  </si>
  <si>
    <t>hod</t>
  </si>
  <si>
    <t>16</t>
  </si>
  <si>
    <t>https://podminky.urs.cz/item/CS_URS_2023_02/945421110</t>
  </si>
  <si>
    <t>9</t>
  </si>
  <si>
    <t>210204011</t>
  </si>
  <si>
    <t>Montáž stožárů osvětlení ocelových samostatně stojících délky do 12 m</t>
  </si>
  <si>
    <t>18</t>
  </si>
  <si>
    <t>https://podminky.urs.cz/item/CS_URS_2023_02/210204011</t>
  </si>
  <si>
    <t>M</t>
  </si>
  <si>
    <t>Pol3</t>
  </si>
  <si>
    <t>Stožár SP-4W/A černá</t>
  </si>
  <si>
    <t>ks</t>
  </si>
  <si>
    <t>256</t>
  </si>
  <si>
    <t>20</t>
  </si>
  <si>
    <t>11</t>
  </si>
  <si>
    <t>210204105</t>
  </si>
  <si>
    <t>Montáž výložníků osvětlení dvouramenných sloupových hmotnosti do 70 kg</t>
  </si>
  <si>
    <t>22</t>
  </si>
  <si>
    <t>https://podminky.urs.cz/item/CS_URS_2023_02/210204105</t>
  </si>
  <si>
    <t>Pol6</t>
  </si>
  <si>
    <t>Výložník WT-11/2/fi60/elox černá, dvojitý</t>
  </si>
  <si>
    <t>24</t>
  </si>
  <si>
    <t>13</t>
  </si>
  <si>
    <t>210203901</t>
  </si>
  <si>
    <t>Montáž svítidel LED se zapojením vodičů průmyslových nebo venkovních na výložník nebo dřík</t>
  </si>
  <si>
    <t>26</t>
  </si>
  <si>
    <t>https://podminky.urs.cz/item/CS_URS_2023_02/210203901</t>
  </si>
  <si>
    <t>Pol7</t>
  </si>
  <si>
    <t>OP S-70W/400 K-180 (ø60mm)</t>
  </si>
  <si>
    <t>28</t>
  </si>
  <si>
    <t>15</t>
  </si>
  <si>
    <t>Pol8</t>
  </si>
  <si>
    <t>Koule 400/180 PC čirá</t>
  </si>
  <si>
    <t>30</t>
  </si>
  <si>
    <t>Pol9</t>
  </si>
  <si>
    <t>Optická mřížka nerez malá dolní</t>
  </si>
  <si>
    <t>32</t>
  </si>
  <si>
    <t>17</t>
  </si>
  <si>
    <t>741122145</t>
  </si>
  <si>
    <t>Montáž kabel Cu plný kulatý žíla 5x16 mm2 zatažený v trubkách (např. CYKY)</t>
  </si>
  <si>
    <t>34</t>
  </si>
  <si>
    <t>https://podminky.urs.cz/item/CS_URS_2023_02/741122145</t>
  </si>
  <si>
    <t>34113035</t>
  </si>
  <si>
    <t>kabel instalační jádro Cu plné izolace PVC plášť PVC 450/750V (CYKY) 5x16mm2</t>
  </si>
  <si>
    <t>36</t>
  </si>
  <si>
    <t>19</t>
  </si>
  <si>
    <t>210100156</t>
  </si>
  <si>
    <t>Ukončení kabelů smršťovací záklopkou nebo páskou se zapojením bez letování žíly do 5x16 mm2</t>
  </si>
  <si>
    <t>38</t>
  </si>
  <si>
    <t>https://podminky.urs.cz/item/CS_URS_2023_02/210100156</t>
  </si>
  <si>
    <t>8591952158755</t>
  </si>
  <si>
    <t>Hlava EN 5.1 pro průměr 10-35 smršťovací</t>
  </si>
  <si>
    <t>40</t>
  </si>
  <si>
    <t>741410041</t>
  </si>
  <si>
    <t>Montáž vodič uzemňovací drát nebo lano D do 10 mm v městské zástavbě</t>
  </si>
  <si>
    <t>42</t>
  </si>
  <si>
    <t>https://podminky.urs.cz/item/CS_URS_2023_02/741410041</t>
  </si>
  <si>
    <t>35441073</t>
  </si>
  <si>
    <t>drát D 10mm FeZn</t>
  </si>
  <si>
    <t>kg</t>
  </si>
  <si>
    <t>44</t>
  </si>
  <si>
    <t>23</t>
  </si>
  <si>
    <t>210220301</t>
  </si>
  <si>
    <t>Montáž svorek hromosvodných se 2 šrouby</t>
  </si>
  <si>
    <t>46</t>
  </si>
  <si>
    <t>https://podminky.urs.cz/item/CS_URS_2023_02/210220301</t>
  </si>
  <si>
    <t>35441996</t>
  </si>
  <si>
    <t>svorka odbočovací a spojovací pro spojování kruhových a páskových vodičů, FeZn</t>
  </si>
  <si>
    <t>48</t>
  </si>
  <si>
    <t>25</t>
  </si>
  <si>
    <t>35441895</t>
  </si>
  <si>
    <t>svorka připojovací k připojení kovových částí</t>
  </si>
  <si>
    <t>50</t>
  </si>
  <si>
    <t>210204201</t>
  </si>
  <si>
    <t>Montáž elektrovýzbroje stožárů osvětlení 1 okruh</t>
  </si>
  <si>
    <t>52</t>
  </si>
  <si>
    <t>https://podminky.urs.cz/item/CS_URS_2023_02/210204201</t>
  </si>
  <si>
    <t>27</t>
  </si>
  <si>
    <t>Pol5</t>
  </si>
  <si>
    <t>Stožárová rozvodnice pro CYKY 5x16, 2-pojistky</t>
  </si>
  <si>
    <t>54</t>
  </si>
  <si>
    <t>741122122</t>
  </si>
  <si>
    <t>Montáž kabel Cu plný kulatý žíla 3x1,5 až 6 mm2 zatažený v trubkách (např. CYKY)</t>
  </si>
  <si>
    <t>56</t>
  </si>
  <si>
    <t>https://podminky.urs.cz/item/CS_URS_2023_02/741122122</t>
  </si>
  <si>
    <t>29</t>
  </si>
  <si>
    <t>34111030</t>
  </si>
  <si>
    <t>kabel instalační jádro Cu plné izolace PVC plášť PVC 450/750V (CYKY) 3x1,5mm2</t>
  </si>
  <si>
    <t>58</t>
  </si>
  <si>
    <t>210100096</t>
  </si>
  <si>
    <t>Ukončení vodičů na svorkovnici s otevřením a uzavřením krytu včetně zapojení průřezu žíly do 2,5 mm2</t>
  </si>
  <si>
    <t>60</t>
  </si>
  <si>
    <t>https://podminky.urs.cz/item/CS_URS_2023_02/210100096</t>
  </si>
  <si>
    <t>31</t>
  </si>
  <si>
    <t>210100101</t>
  </si>
  <si>
    <t>Ukončení vodičů na svorkovnici s otevřením a uzavřením krytu včetně zapojení průřezu žíly do 16 mm2</t>
  </si>
  <si>
    <t>62</t>
  </si>
  <si>
    <t>https://podminky.urs.cz/item/CS_URS_2023_02/210100101</t>
  </si>
  <si>
    <t>31674124</t>
  </si>
  <si>
    <t>manžeta plastová ochranná na stožár d=133mm</t>
  </si>
  <si>
    <t>66</t>
  </si>
  <si>
    <t>33</t>
  </si>
  <si>
    <t>31674065</t>
  </si>
  <si>
    <t>stožár osvětlovací sadový Pz 133/89/60 v 5,0m</t>
  </si>
  <si>
    <t>1410558</t>
  </si>
  <si>
    <t>LAK RAL - LAKOVANI STOZARU</t>
  </si>
  <si>
    <t>1007435457</t>
  </si>
  <si>
    <t>P</t>
  </si>
  <si>
    <t>Poznámka k položce:
RAL 7012</t>
  </si>
  <si>
    <t>35</t>
  </si>
  <si>
    <t>210203902</t>
  </si>
  <si>
    <t>Montáž svítidel LED se zapojením vodičů průmyslových nebo venkovních na sloupek parkový</t>
  </si>
  <si>
    <t>68</t>
  </si>
  <si>
    <t>https://podminky.urs.cz/item/CS_URS_2023_02/210203902</t>
  </si>
  <si>
    <t>Pol14</t>
  </si>
  <si>
    <t>Svítidlo LED 2700K, Micro Martin 19 W 4 LEDs Tool-Less Smooth MRUE 019 727 LB2 AA004_Bin- L_TH, osazena systémem Astrodim, pro regulaci osvětlení v nočním útlumu.</t>
  </si>
  <si>
    <t>70</t>
  </si>
  <si>
    <t>37</t>
  </si>
  <si>
    <t>210220020</t>
  </si>
  <si>
    <t>Montáž uzemňovacího vedení vodičů FeZn pomocí svorek v zemi páskou do 120 mm2 ve městské zástavbě</t>
  </si>
  <si>
    <t>72</t>
  </si>
  <si>
    <t>https://podminky.urs.cz/item/CS_URS_2023_02/210220020</t>
  </si>
  <si>
    <t>35442062</t>
  </si>
  <si>
    <t>pás zemnící 30x4mm FeZn</t>
  </si>
  <si>
    <t>74</t>
  </si>
  <si>
    <t>39</t>
  </si>
  <si>
    <t>210220302</t>
  </si>
  <si>
    <t>Montáž svorek hromosvodných se 3 a více šrouby</t>
  </si>
  <si>
    <t>76</t>
  </si>
  <si>
    <t>https://podminky.urs.cz/item/CS_URS_2023_02/210220302</t>
  </si>
  <si>
    <t>Pol13</t>
  </si>
  <si>
    <t>Úprava napájecího bodu</t>
  </si>
  <si>
    <t>kpl</t>
  </si>
  <si>
    <t>80</t>
  </si>
  <si>
    <t>41</t>
  </si>
  <si>
    <t>35441986</t>
  </si>
  <si>
    <t>svorka odbočovací a spojovací pro pásek 30x4mm, FeZn</t>
  </si>
  <si>
    <t>78</t>
  </si>
  <si>
    <t>210280003</t>
  </si>
  <si>
    <t>Zkoušky a prohlídky el rozvodů a zařízení celková prohlídka pro objem montážních prací přes 500 do 1 000 tis Kč</t>
  </si>
  <si>
    <t>82</t>
  </si>
  <si>
    <t>https://podminky.urs.cz/item/CS_URS_2023_02/210280003</t>
  </si>
  <si>
    <t>43</t>
  </si>
  <si>
    <t>210280010</t>
  </si>
  <si>
    <t>Příplatek k celkové prohlídce za dalších i započatých 500 tis Kč přes 1 000 tis Kč</t>
  </si>
  <si>
    <t>84</t>
  </si>
  <si>
    <t>https://podminky.urs.cz/item/CS_URS_2023_02/210280010</t>
  </si>
  <si>
    <t>011464000</t>
  </si>
  <si>
    <t>Měření (monitoring) úrovně osvětlení</t>
  </si>
  <si>
    <t>86</t>
  </si>
  <si>
    <t>https://podminky.urs.cz/item/CS_URS_2023_02/011464000</t>
  </si>
  <si>
    <t>46-M</t>
  </si>
  <si>
    <t>Zemní práce při extr.mont.pracích</t>
  </si>
  <si>
    <t>45</t>
  </si>
  <si>
    <t>460010023</t>
  </si>
  <si>
    <t>Vytyčení trasy vedení kabelového podzemního v terénu volném</t>
  </si>
  <si>
    <t>km</t>
  </si>
  <si>
    <t>88</t>
  </si>
  <si>
    <t>https://podminky.urs.cz/item/CS_URS_2023_02/460010023</t>
  </si>
  <si>
    <t>460010025</t>
  </si>
  <si>
    <t>Vytyčení trasy inženýrských sítí v zastavěném prostoru</t>
  </si>
  <si>
    <t>90</t>
  </si>
  <si>
    <t>https://podminky.urs.cz/item/CS_URS_2023_02/460010025</t>
  </si>
  <si>
    <t>47</t>
  </si>
  <si>
    <t>012002000</t>
  </si>
  <si>
    <t>Geodetické práce</t>
  </si>
  <si>
    <t>92</t>
  </si>
  <si>
    <t>https://podminky.urs.cz/item/CS_URS_2023_02/012002000</t>
  </si>
  <si>
    <t>468051121</t>
  </si>
  <si>
    <t>Bourání základu betonového při elektromontážích</t>
  </si>
  <si>
    <t>m3</t>
  </si>
  <si>
    <t>94</t>
  </si>
  <si>
    <t>https://podminky.urs.cz/item/CS_URS_2023_02/468051121</t>
  </si>
  <si>
    <t>49</t>
  </si>
  <si>
    <t>460391125</t>
  </si>
  <si>
    <t>Zásyp jam při elektromontážích ručně se zhutněním z hornin třídy II skupiny 5</t>
  </si>
  <si>
    <t>96</t>
  </si>
  <si>
    <t>https://podminky.urs.cz/item/CS_URS_2023_02/460391125</t>
  </si>
  <si>
    <t>468041123</t>
  </si>
  <si>
    <t>Řezání živičného podkladu nebo krytu při elektromontážích hl přes 10 do 15 cm</t>
  </si>
  <si>
    <t>98</t>
  </si>
  <si>
    <t>https://podminky.urs.cz/item/CS_URS_2023_02/468041123</t>
  </si>
  <si>
    <t>51</t>
  </si>
  <si>
    <t>468011143</t>
  </si>
  <si>
    <t>Odstranění podkladu nebo krytu komunikace při elektromontážích ze živice tl přes 10 do 15 cm</t>
  </si>
  <si>
    <t>m2</t>
  </si>
  <si>
    <t>100</t>
  </si>
  <si>
    <t>https://podminky.urs.cz/item/CS_URS_2023_02/468011143</t>
  </si>
  <si>
    <t>468041112</t>
  </si>
  <si>
    <t>Řezání betonového podkladu nebo krytu při elektromontážích hl přes 10 do 15 cm</t>
  </si>
  <si>
    <t>102</t>
  </si>
  <si>
    <t>https://podminky.urs.cz/item/CS_URS_2023_02/468041112</t>
  </si>
  <si>
    <t>53</t>
  </si>
  <si>
    <t>468011131</t>
  </si>
  <si>
    <t>Odstranění podkladu nebo krytu komunikace při elektromontážích z betonu prostého tl do 15 cm</t>
  </si>
  <si>
    <t>104</t>
  </si>
  <si>
    <t>https://podminky.urs.cz/item/CS_URS_2023_02/468011131</t>
  </si>
  <si>
    <t>460871132</t>
  </si>
  <si>
    <t>Podklad vozovky a chodníku ze štěrkopísku se zhutněním při elektromontážích tl přes 5 do 10 cm</t>
  </si>
  <si>
    <t>106</t>
  </si>
  <si>
    <t>https://podminky.urs.cz/item/CS_URS_2023_02/460871132</t>
  </si>
  <si>
    <t>55</t>
  </si>
  <si>
    <t>460871172</t>
  </si>
  <si>
    <t>Podklad vozovky a chodníku z betonu prostého při elektromontážích tl přes 10 do 15 cm</t>
  </si>
  <si>
    <t>108</t>
  </si>
  <si>
    <t>https://podminky.urs.cz/item/CS_URS_2023_02/460871172</t>
  </si>
  <si>
    <t>576153311</t>
  </si>
  <si>
    <t>Asfaltový koberec mastixový SMA 16 (AKMH) tl 60 mm š do 3 m</t>
  </si>
  <si>
    <t>110</t>
  </si>
  <si>
    <t>https://podminky.urs.cz/item/CS_URS_2023_02/576153311</t>
  </si>
  <si>
    <t>57</t>
  </si>
  <si>
    <t>460141114</t>
  </si>
  <si>
    <t>Hloubení nezapažených jam při elektromontážích strojně v hornině tř II skupiny 5</t>
  </si>
  <si>
    <t>112</t>
  </si>
  <si>
    <t>https://podminky.urs.cz/item/CS_URS_2023_02/460141114</t>
  </si>
  <si>
    <t>871361101</t>
  </si>
  <si>
    <t>Montáž potrubí z PVC SDR 11 těsněných gumovým kroužkem otevřený výkop D 280 x 10,8 mm</t>
  </si>
  <si>
    <t>114</t>
  </si>
  <si>
    <t>https://podminky.urs.cz/item/CS_URS_2023_02/871361101</t>
  </si>
  <si>
    <t>59</t>
  </si>
  <si>
    <t>28611140</t>
  </si>
  <si>
    <t>trubka kanalizační PVC DN 250x1000mm SN4</t>
  </si>
  <si>
    <t>116</t>
  </si>
  <si>
    <t>460080013</t>
  </si>
  <si>
    <t>Základové konstrukce při elektromontážích z monolitického betonu tř. C 12/15</t>
  </si>
  <si>
    <t>118</t>
  </si>
  <si>
    <t>https://podminky.urs.cz/item/CS_URS_2023_02/460080013</t>
  </si>
  <si>
    <t>61</t>
  </si>
  <si>
    <t>Pol4</t>
  </si>
  <si>
    <t>Betonový základ B-40, spoj. Materiál</t>
  </si>
  <si>
    <t>120</t>
  </si>
  <si>
    <t>460520172</t>
  </si>
  <si>
    <t>Montáž trubek ochranných plastových uložených volně do rýhy ohebných přes 32 do 50 mm</t>
  </si>
  <si>
    <t>122</t>
  </si>
  <si>
    <t>https://podminky.urs.cz/item/CS_URS_2023_02/460520172</t>
  </si>
  <si>
    <t>63</t>
  </si>
  <si>
    <t>34571350</t>
  </si>
  <si>
    <t>trubka elektroinstalační ohebná dvouplášťová korugovaná (chránička) D 32/40mm, HDPE+LDPE</t>
  </si>
  <si>
    <t>124</t>
  </si>
  <si>
    <t>460791112</t>
  </si>
  <si>
    <t>Montáž trubek ochranných plastových uložených volně do rýhy tuhých D přes 32 do 50 mm</t>
  </si>
  <si>
    <t>126</t>
  </si>
  <si>
    <t>https://podminky.urs.cz/item/CS_URS_2023_02/460791112</t>
  </si>
  <si>
    <t>65</t>
  </si>
  <si>
    <t>8595057655393</t>
  </si>
  <si>
    <t>Trubka pevná 06040 pr.40 750N HDPE oranžová</t>
  </si>
  <si>
    <t>128</t>
  </si>
  <si>
    <t>8595057629271</t>
  </si>
  <si>
    <t>Koncovka HDPE 05041 pr.40</t>
  </si>
  <si>
    <t>KS</t>
  </si>
  <si>
    <t>130</t>
  </si>
  <si>
    <t>67</t>
  </si>
  <si>
    <t>460171174</t>
  </si>
  <si>
    <t>Hloubení kabelových nezapažených rýh strojně š 35 cm hl 80 cm v hornině tř II skupiny 5</t>
  </si>
  <si>
    <t>132</t>
  </si>
  <si>
    <t>https://podminky.urs.cz/item/CS_URS_2023_02/460171174</t>
  </si>
  <si>
    <t>460661111</t>
  </si>
  <si>
    <t>Kabelové lože z písku pro kabely nn bez zakrytí š lože do 35 cm</t>
  </si>
  <si>
    <t>134</t>
  </si>
  <si>
    <t>https://podminky.urs.cz/item/CS_URS_2023_02/460661111</t>
  </si>
  <si>
    <t>69</t>
  </si>
  <si>
    <t>460791213</t>
  </si>
  <si>
    <t>Montáž trubek ochranných plastových uložených volně do rýhy ohebných přes 50 do 90 mm</t>
  </si>
  <si>
    <t>136</t>
  </si>
  <si>
    <t>https://podminky.urs.cz/item/CS_URS_2023_02/460791213</t>
  </si>
  <si>
    <t>34571352</t>
  </si>
  <si>
    <t>trubka elektroinstalační ohebná dvouplášťová korugovaná (chránička) D 52/63mm, HDPE+LDPE</t>
  </si>
  <si>
    <t>138</t>
  </si>
  <si>
    <t>71</t>
  </si>
  <si>
    <t>460671113</t>
  </si>
  <si>
    <t>Výstražná fólie pro krytí kabelů šířky 34 cm</t>
  </si>
  <si>
    <t>140</t>
  </si>
  <si>
    <t>https://podminky.urs.cz/item/CS_URS_2023_02/460671113</t>
  </si>
  <si>
    <t>34575105</t>
  </si>
  <si>
    <t>deska kabelová krycí PVC červená, 300x2mm</t>
  </si>
  <si>
    <t>142</t>
  </si>
  <si>
    <t>73</t>
  </si>
  <si>
    <t>460451184</t>
  </si>
  <si>
    <t>Zásyp kabelových rýh strojně se zhutněním š 35 cm hl 80 cm z horniny tř II skupiny 5</t>
  </si>
  <si>
    <t>144</t>
  </si>
  <si>
    <t>https://podminky.urs.cz/item/CS_URS_2023_02/460451184</t>
  </si>
  <si>
    <t>460581121</t>
  </si>
  <si>
    <t>Zatravnění včetně zalití vodou na rovině</t>
  </si>
  <si>
    <t>146</t>
  </si>
  <si>
    <t>https://podminky.urs.cz/item/CS_URS_2023_02/460581121</t>
  </si>
  <si>
    <t>75</t>
  </si>
  <si>
    <t>569951133</t>
  </si>
  <si>
    <t>Zpevnění krajnic asfaltovým recyklátem tl 150 mm</t>
  </si>
  <si>
    <t>148</t>
  </si>
  <si>
    <t>https://podminky.urs.cz/item/CS_URS_2023_02/569951133</t>
  </si>
  <si>
    <t>460281111</t>
  </si>
  <si>
    <t>Pažení příložné plné výkopů rýh kabelových hl do 2 m</t>
  </si>
  <si>
    <t>150</t>
  </si>
  <si>
    <t>https://podminky.urs.cz/item/CS_URS_2023_02/460281111</t>
  </si>
  <si>
    <t>77</t>
  </si>
  <si>
    <t>460791214</t>
  </si>
  <si>
    <t>Montáž trubek ochranných plastových uložených volně do rýhy ohebných přes 90 do 110 mm</t>
  </si>
  <si>
    <t>152</t>
  </si>
  <si>
    <t>https://podminky.urs.cz/item/CS_URS_2023_02/460791214</t>
  </si>
  <si>
    <t>34571355</t>
  </si>
  <si>
    <t>trubka elektroinstalační ohebná dvouplášťová korugovaná (chránička) D 94/110mm, HDPE+LDPE</t>
  </si>
  <si>
    <t>154</t>
  </si>
  <si>
    <t>79</t>
  </si>
  <si>
    <t>460742131</t>
  </si>
  <si>
    <t>Osazení kabelových prostupů z trub plastových do rýhy s obetonováním průměru do 10 cm</t>
  </si>
  <si>
    <t>156</t>
  </si>
  <si>
    <t>https://podminky.urs.cz/item/CS_URS_2023_02/460742131</t>
  </si>
  <si>
    <t>460281121</t>
  </si>
  <si>
    <t>Odstranění pažení příložného plného výkopů rýh kabelových hl do 2 m</t>
  </si>
  <si>
    <t>158</t>
  </si>
  <si>
    <t>https://podminky.urs.cz/item/CS_URS_2023_02/460281121</t>
  </si>
  <si>
    <t>81</t>
  </si>
  <si>
    <t>460171314</t>
  </si>
  <si>
    <t>Hloubení kabelových nezapažených rýh strojně š 50 cm hl 110 cm v hornině tř II skupiny 5</t>
  </si>
  <si>
    <t>160</t>
  </si>
  <si>
    <t>https://podminky.urs.cz/item/CS_URS_2023_02/460171314</t>
  </si>
  <si>
    <t>460451324</t>
  </si>
  <si>
    <t>Zásyp kabelových rýh strojně se zhutněním š 50 cm hl 110 cm z horniny tř II skupiny 5</t>
  </si>
  <si>
    <t>162</t>
  </si>
  <si>
    <t>https://podminky.urs.cz/item/CS_URS_2023_02/460451324</t>
  </si>
  <si>
    <t>VRN</t>
  </si>
  <si>
    <t>Vedlejší rozpočtové náklady</t>
  </si>
  <si>
    <t>83</t>
  </si>
  <si>
    <t>141R00</t>
  </si>
  <si>
    <t>Přirážka za podružný materiál</t>
  </si>
  <si>
    <t>%</t>
  </si>
  <si>
    <t>164</t>
  </si>
  <si>
    <t>013254000</t>
  </si>
  <si>
    <t>Dokumentace skutečného provedení stavby</t>
  </si>
  <si>
    <t>166</t>
  </si>
  <si>
    <t>https://podminky.urs.cz/item/CS_URS_2023_02/013254000</t>
  </si>
  <si>
    <t>85</t>
  </si>
  <si>
    <t>034002000</t>
  </si>
  <si>
    <t>Zabezpečení staveniště</t>
  </si>
  <si>
    <t>168</t>
  </si>
  <si>
    <t>https://podminky.urs.cz/item/CS_URS_2023_02/034002000</t>
  </si>
  <si>
    <t>065002000</t>
  </si>
  <si>
    <t>Mimostaveništní doprava materiálů</t>
  </si>
  <si>
    <t>170</t>
  </si>
  <si>
    <t>https://podminky.urs.cz/item/CS_URS_2023_02/065002000</t>
  </si>
  <si>
    <t>87</t>
  </si>
  <si>
    <t>071103000</t>
  </si>
  <si>
    <t>Provoz investora</t>
  </si>
  <si>
    <t>172</t>
  </si>
  <si>
    <t>https://podminky.urs.cz/item/CS_URS_2023_02/071103000</t>
  </si>
  <si>
    <t>201R00</t>
  </si>
  <si>
    <t>Podíl přidružených výkonů</t>
  </si>
  <si>
    <t>174</t>
  </si>
  <si>
    <t>89</t>
  </si>
  <si>
    <t>202R00</t>
  </si>
  <si>
    <t>Zednické výpomoci</t>
  </si>
  <si>
    <t>176</t>
  </si>
  <si>
    <t>469972111</t>
  </si>
  <si>
    <t>Odvoz suti a vybouraných hmot při elektromontážích do 1 km</t>
  </si>
  <si>
    <t>t</t>
  </si>
  <si>
    <t>178</t>
  </si>
  <si>
    <t>https://podminky.urs.cz/item/CS_URS_2023_02/469972111</t>
  </si>
  <si>
    <t>91</t>
  </si>
  <si>
    <t>469972121</t>
  </si>
  <si>
    <t>Příplatek k odvozu suti a vybouraných hmot při elektromontážích za každý další 1 km</t>
  </si>
  <si>
    <t>180</t>
  </si>
  <si>
    <t>https://podminky.urs.cz/item/CS_URS_2023_02/469972121</t>
  </si>
  <si>
    <t>469973120</t>
  </si>
  <si>
    <t>Poplatek za uložení na recyklační skládce (skládkovné) stavebního odpadu z prostého betonu kód odpadu 17 01 01</t>
  </si>
  <si>
    <t>182</t>
  </si>
  <si>
    <t>https://podminky.urs.cz/item/CS_URS_2023_02/469973120</t>
  </si>
  <si>
    <t>93</t>
  </si>
  <si>
    <t>469973125</t>
  </si>
  <si>
    <t>Poplatek za uložení na recyklační skládce (skládkovné) stavebního odpadu asfaltového bez obsahu dehtu zatříděného do Katalogu odpadů pod kódem 17 03 02</t>
  </si>
  <si>
    <t>184</t>
  </si>
  <si>
    <t>https://podminky.urs.cz/item/CS_URS_2023_02/469973125</t>
  </si>
  <si>
    <t>460361121</t>
  </si>
  <si>
    <t>Poplatek za uložení zeminy na recyklační skládce (skládkovné) kód odpadu 17 05 04</t>
  </si>
  <si>
    <t>186</t>
  </si>
  <si>
    <t>https://podminky.urs.cz/item/CS_URS_2023_02/460361121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</si>
</sst>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7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167" fontId="33" fillId="2" borderId="22" xfId="0" applyNumberFormat="1" applyFont="1" applyFill="1" applyBorder="1" applyAlignment="1" applyProtection="1">
      <alignment vertical="center"/>
      <protection locked="0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218202016" TargetMode="External" /><Relationship Id="rId2" Type="http://schemas.openxmlformats.org/officeDocument/2006/relationships/hyperlink" Target="https://podminky.urs.cz/item/CS_URS_2023_02/218204201" TargetMode="External" /><Relationship Id="rId3" Type="http://schemas.openxmlformats.org/officeDocument/2006/relationships/hyperlink" Target="https://podminky.urs.cz/item/CS_URS_2023_02/218220300" TargetMode="External" /><Relationship Id="rId4" Type="http://schemas.openxmlformats.org/officeDocument/2006/relationships/hyperlink" Target="https://podminky.urs.cz/item/CS_URS_2023_02/218100003" TargetMode="External" /><Relationship Id="rId5" Type="http://schemas.openxmlformats.org/officeDocument/2006/relationships/hyperlink" Target="https://podminky.urs.cz/item/CS_URS_2023_02/218100001" TargetMode="External" /><Relationship Id="rId6" Type="http://schemas.openxmlformats.org/officeDocument/2006/relationships/hyperlink" Target="https://podminky.urs.cz/item/CS_URS_2023_02/218204011" TargetMode="External" /><Relationship Id="rId7" Type="http://schemas.openxmlformats.org/officeDocument/2006/relationships/hyperlink" Target="https://podminky.urs.cz/item/CS_URS_2023_02/218812065" TargetMode="External" /><Relationship Id="rId8" Type="http://schemas.openxmlformats.org/officeDocument/2006/relationships/hyperlink" Target="https://podminky.urs.cz/item/CS_URS_2023_02/945421110" TargetMode="External" /><Relationship Id="rId9" Type="http://schemas.openxmlformats.org/officeDocument/2006/relationships/hyperlink" Target="https://podminky.urs.cz/item/CS_URS_2023_02/210204011" TargetMode="External" /><Relationship Id="rId10" Type="http://schemas.openxmlformats.org/officeDocument/2006/relationships/hyperlink" Target="https://podminky.urs.cz/item/CS_URS_2023_02/210204105" TargetMode="External" /><Relationship Id="rId11" Type="http://schemas.openxmlformats.org/officeDocument/2006/relationships/hyperlink" Target="https://podminky.urs.cz/item/CS_URS_2023_02/210203901" TargetMode="External" /><Relationship Id="rId12" Type="http://schemas.openxmlformats.org/officeDocument/2006/relationships/hyperlink" Target="https://podminky.urs.cz/item/CS_URS_2023_02/741122145" TargetMode="External" /><Relationship Id="rId13" Type="http://schemas.openxmlformats.org/officeDocument/2006/relationships/hyperlink" Target="https://podminky.urs.cz/item/CS_URS_2023_02/210100156" TargetMode="External" /><Relationship Id="rId14" Type="http://schemas.openxmlformats.org/officeDocument/2006/relationships/hyperlink" Target="https://podminky.urs.cz/item/CS_URS_2023_02/741410041" TargetMode="External" /><Relationship Id="rId15" Type="http://schemas.openxmlformats.org/officeDocument/2006/relationships/hyperlink" Target="https://podminky.urs.cz/item/CS_URS_2023_02/210220301" TargetMode="External" /><Relationship Id="rId16" Type="http://schemas.openxmlformats.org/officeDocument/2006/relationships/hyperlink" Target="https://podminky.urs.cz/item/CS_URS_2023_02/210204201" TargetMode="External" /><Relationship Id="rId17" Type="http://schemas.openxmlformats.org/officeDocument/2006/relationships/hyperlink" Target="https://podminky.urs.cz/item/CS_URS_2023_02/741122122" TargetMode="External" /><Relationship Id="rId18" Type="http://schemas.openxmlformats.org/officeDocument/2006/relationships/hyperlink" Target="https://podminky.urs.cz/item/CS_URS_2023_02/210100096" TargetMode="External" /><Relationship Id="rId19" Type="http://schemas.openxmlformats.org/officeDocument/2006/relationships/hyperlink" Target="https://podminky.urs.cz/item/CS_URS_2023_02/210100101" TargetMode="External" /><Relationship Id="rId20" Type="http://schemas.openxmlformats.org/officeDocument/2006/relationships/hyperlink" Target="https://podminky.urs.cz/item/CS_URS_2023_02/210203902" TargetMode="External" /><Relationship Id="rId21" Type="http://schemas.openxmlformats.org/officeDocument/2006/relationships/hyperlink" Target="https://podminky.urs.cz/item/CS_URS_2023_02/210220020" TargetMode="External" /><Relationship Id="rId22" Type="http://schemas.openxmlformats.org/officeDocument/2006/relationships/hyperlink" Target="https://podminky.urs.cz/item/CS_URS_2023_02/210220302" TargetMode="External" /><Relationship Id="rId23" Type="http://schemas.openxmlformats.org/officeDocument/2006/relationships/hyperlink" Target="https://podminky.urs.cz/item/CS_URS_2023_02/210280003" TargetMode="External" /><Relationship Id="rId24" Type="http://schemas.openxmlformats.org/officeDocument/2006/relationships/hyperlink" Target="https://podminky.urs.cz/item/CS_URS_2023_02/210280010" TargetMode="External" /><Relationship Id="rId25" Type="http://schemas.openxmlformats.org/officeDocument/2006/relationships/hyperlink" Target="https://podminky.urs.cz/item/CS_URS_2023_02/011464000" TargetMode="External" /><Relationship Id="rId26" Type="http://schemas.openxmlformats.org/officeDocument/2006/relationships/hyperlink" Target="https://podminky.urs.cz/item/CS_URS_2023_02/460010023" TargetMode="External" /><Relationship Id="rId27" Type="http://schemas.openxmlformats.org/officeDocument/2006/relationships/hyperlink" Target="https://podminky.urs.cz/item/CS_URS_2023_02/460010025" TargetMode="External" /><Relationship Id="rId28" Type="http://schemas.openxmlformats.org/officeDocument/2006/relationships/hyperlink" Target="https://podminky.urs.cz/item/CS_URS_2023_02/012002000" TargetMode="External" /><Relationship Id="rId29" Type="http://schemas.openxmlformats.org/officeDocument/2006/relationships/hyperlink" Target="https://podminky.urs.cz/item/CS_URS_2023_02/468051121" TargetMode="External" /><Relationship Id="rId30" Type="http://schemas.openxmlformats.org/officeDocument/2006/relationships/hyperlink" Target="https://podminky.urs.cz/item/CS_URS_2023_02/460391125" TargetMode="External" /><Relationship Id="rId31" Type="http://schemas.openxmlformats.org/officeDocument/2006/relationships/hyperlink" Target="https://podminky.urs.cz/item/CS_URS_2023_02/468041123" TargetMode="External" /><Relationship Id="rId32" Type="http://schemas.openxmlformats.org/officeDocument/2006/relationships/hyperlink" Target="https://podminky.urs.cz/item/CS_URS_2023_02/468011143" TargetMode="External" /><Relationship Id="rId33" Type="http://schemas.openxmlformats.org/officeDocument/2006/relationships/hyperlink" Target="https://podminky.urs.cz/item/CS_URS_2023_02/468041112" TargetMode="External" /><Relationship Id="rId34" Type="http://schemas.openxmlformats.org/officeDocument/2006/relationships/hyperlink" Target="https://podminky.urs.cz/item/CS_URS_2023_02/468011131" TargetMode="External" /><Relationship Id="rId35" Type="http://schemas.openxmlformats.org/officeDocument/2006/relationships/hyperlink" Target="https://podminky.urs.cz/item/CS_URS_2023_02/460871132" TargetMode="External" /><Relationship Id="rId36" Type="http://schemas.openxmlformats.org/officeDocument/2006/relationships/hyperlink" Target="https://podminky.urs.cz/item/CS_URS_2023_02/460871172" TargetMode="External" /><Relationship Id="rId37" Type="http://schemas.openxmlformats.org/officeDocument/2006/relationships/hyperlink" Target="https://podminky.urs.cz/item/CS_URS_2023_02/576153311" TargetMode="External" /><Relationship Id="rId38" Type="http://schemas.openxmlformats.org/officeDocument/2006/relationships/hyperlink" Target="https://podminky.urs.cz/item/CS_URS_2023_02/460141114" TargetMode="External" /><Relationship Id="rId39" Type="http://schemas.openxmlformats.org/officeDocument/2006/relationships/hyperlink" Target="https://podminky.urs.cz/item/CS_URS_2023_02/871361101" TargetMode="External" /><Relationship Id="rId40" Type="http://schemas.openxmlformats.org/officeDocument/2006/relationships/hyperlink" Target="https://podminky.urs.cz/item/CS_URS_2023_02/460080013" TargetMode="External" /><Relationship Id="rId41" Type="http://schemas.openxmlformats.org/officeDocument/2006/relationships/hyperlink" Target="https://podminky.urs.cz/item/CS_URS_2023_02/460520172" TargetMode="External" /><Relationship Id="rId42" Type="http://schemas.openxmlformats.org/officeDocument/2006/relationships/hyperlink" Target="https://podminky.urs.cz/item/CS_URS_2023_02/460791112" TargetMode="External" /><Relationship Id="rId43" Type="http://schemas.openxmlformats.org/officeDocument/2006/relationships/hyperlink" Target="https://podminky.urs.cz/item/CS_URS_2023_02/460171174" TargetMode="External" /><Relationship Id="rId44" Type="http://schemas.openxmlformats.org/officeDocument/2006/relationships/hyperlink" Target="https://podminky.urs.cz/item/CS_URS_2023_02/460661111" TargetMode="External" /><Relationship Id="rId45" Type="http://schemas.openxmlformats.org/officeDocument/2006/relationships/hyperlink" Target="https://podminky.urs.cz/item/CS_URS_2023_02/460791213" TargetMode="External" /><Relationship Id="rId46" Type="http://schemas.openxmlformats.org/officeDocument/2006/relationships/hyperlink" Target="https://podminky.urs.cz/item/CS_URS_2023_02/460671113" TargetMode="External" /><Relationship Id="rId47" Type="http://schemas.openxmlformats.org/officeDocument/2006/relationships/hyperlink" Target="https://podminky.urs.cz/item/CS_URS_2023_02/460451184" TargetMode="External" /><Relationship Id="rId48" Type="http://schemas.openxmlformats.org/officeDocument/2006/relationships/hyperlink" Target="https://podminky.urs.cz/item/CS_URS_2023_02/460581121" TargetMode="External" /><Relationship Id="rId49" Type="http://schemas.openxmlformats.org/officeDocument/2006/relationships/hyperlink" Target="https://podminky.urs.cz/item/CS_URS_2023_02/569951133" TargetMode="External" /><Relationship Id="rId50" Type="http://schemas.openxmlformats.org/officeDocument/2006/relationships/hyperlink" Target="https://podminky.urs.cz/item/CS_URS_2023_02/460281111" TargetMode="External" /><Relationship Id="rId51" Type="http://schemas.openxmlformats.org/officeDocument/2006/relationships/hyperlink" Target="https://podminky.urs.cz/item/CS_URS_2023_02/460791214" TargetMode="External" /><Relationship Id="rId52" Type="http://schemas.openxmlformats.org/officeDocument/2006/relationships/hyperlink" Target="https://podminky.urs.cz/item/CS_URS_2023_02/460742131" TargetMode="External" /><Relationship Id="rId53" Type="http://schemas.openxmlformats.org/officeDocument/2006/relationships/hyperlink" Target="https://podminky.urs.cz/item/CS_URS_2023_02/460281121" TargetMode="External" /><Relationship Id="rId54" Type="http://schemas.openxmlformats.org/officeDocument/2006/relationships/hyperlink" Target="https://podminky.urs.cz/item/CS_URS_2023_02/460171314" TargetMode="External" /><Relationship Id="rId55" Type="http://schemas.openxmlformats.org/officeDocument/2006/relationships/hyperlink" Target="https://podminky.urs.cz/item/CS_URS_2023_02/460451324" TargetMode="External" /><Relationship Id="rId56" Type="http://schemas.openxmlformats.org/officeDocument/2006/relationships/hyperlink" Target="https://podminky.urs.cz/item/CS_URS_2023_02/013254000" TargetMode="External" /><Relationship Id="rId57" Type="http://schemas.openxmlformats.org/officeDocument/2006/relationships/hyperlink" Target="https://podminky.urs.cz/item/CS_URS_2023_02/034002000" TargetMode="External" /><Relationship Id="rId58" Type="http://schemas.openxmlformats.org/officeDocument/2006/relationships/hyperlink" Target="https://podminky.urs.cz/item/CS_URS_2023_02/065002000" TargetMode="External" /><Relationship Id="rId59" Type="http://schemas.openxmlformats.org/officeDocument/2006/relationships/hyperlink" Target="https://podminky.urs.cz/item/CS_URS_2023_02/071103000" TargetMode="External" /><Relationship Id="rId60" Type="http://schemas.openxmlformats.org/officeDocument/2006/relationships/hyperlink" Target="https://podminky.urs.cz/item/CS_URS_2023_02/469972111" TargetMode="External" /><Relationship Id="rId61" Type="http://schemas.openxmlformats.org/officeDocument/2006/relationships/hyperlink" Target="https://podminky.urs.cz/item/CS_URS_2023_02/469972121" TargetMode="External" /><Relationship Id="rId62" Type="http://schemas.openxmlformats.org/officeDocument/2006/relationships/hyperlink" Target="https://podminky.urs.cz/item/CS_URS_2023_02/469973120" TargetMode="External" /><Relationship Id="rId63" Type="http://schemas.openxmlformats.org/officeDocument/2006/relationships/hyperlink" Target="https://podminky.urs.cz/item/CS_URS_2023_02/469973125" TargetMode="External" /><Relationship Id="rId64" Type="http://schemas.openxmlformats.org/officeDocument/2006/relationships/hyperlink" Target="https://podminky.urs.cz/item/CS_URS_2023_02/460361121" TargetMode="External" /><Relationship Id="rId6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9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09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18"/>
      <c r="AL5" s="18"/>
      <c r="AM5" s="18"/>
      <c r="AN5" s="18"/>
      <c r="AO5" s="18"/>
      <c r="AP5" s="18"/>
      <c r="AQ5" s="18"/>
      <c r="AR5" s="16"/>
      <c r="BE5" s="206" t="s">
        <v>15</v>
      </c>
      <c r="BS5" s="13" t="s">
        <v>6</v>
      </c>
    </row>
    <row r="6" spans="2:71" s="1" customFormat="1" ht="36.9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11" t="s">
        <v>17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18"/>
      <c r="AL6" s="18"/>
      <c r="AM6" s="18"/>
      <c r="AN6" s="18"/>
      <c r="AO6" s="18"/>
      <c r="AP6" s="18"/>
      <c r="AQ6" s="18"/>
      <c r="AR6" s="16"/>
      <c r="BE6" s="207"/>
      <c r="BS6" s="13" t="s">
        <v>6</v>
      </c>
    </row>
    <row r="7" spans="2:71" s="1" customFormat="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07"/>
      <c r="BS7" s="13" t="s">
        <v>6</v>
      </c>
    </row>
    <row r="8" spans="2:71" s="1" customFormat="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07"/>
      <c r="BS8" s="13" t="s">
        <v>6</v>
      </c>
    </row>
    <row r="9" spans="2:71" s="1" customFormat="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07"/>
      <c r="BS9" s="13" t="s">
        <v>6</v>
      </c>
    </row>
    <row r="10" spans="2:71" s="1" customFormat="1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07"/>
      <c r="BS10" s="13" t="s">
        <v>6</v>
      </c>
    </row>
    <row r="11" spans="2:71" s="1" customFormat="1" ht="18.4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0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07"/>
      <c r="BS12" s="13" t="s">
        <v>6</v>
      </c>
    </row>
    <row r="13" spans="2:71" s="1" customFormat="1" ht="12" customHeight="1">
      <c r="B13" s="17"/>
      <c r="C13" s="18"/>
      <c r="D13" s="25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28</v>
      </c>
      <c r="AO13" s="18"/>
      <c r="AP13" s="18"/>
      <c r="AQ13" s="18"/>
      <c r="AR13" s="16"/>
      <c r="BE13" s="207"/>
      <c r="BS13" s="13" t="s">
        <v>6</v>
      </c>
    </row>
    <row r="14" spans="2:71" ht="12.75">
      <c r="B14" s="17"/>
      <c r="C14" s="18"/>
      <c r="D14" s="18"/>
      <c r="E14" s="212" t="s">
        <v>28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5" t="s">
        <v>26</v>
      </c>
      <c r="AL14" s="18"/>
      <c r="AM14" s="18"/>
      <c r="AN14" s="27" t="s">
        <v>28</v>
      </c>
      <c r="AO14" s="18"/>
      <c r="AP14" s="18"/>
      <c r="AQ14" s="18"/>
      <c r="AR14" s="16"/>
      <c r="BE14" s="20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07"/>
      <c r="BS15" s="13" t="s">
        <v>4</v>
      </c>
    </row>
    <row r="16" spans="2:71" s="1" customFormat="1" ht="12" customHeight="1">
      <c r="B16" s="17"/>
      <c r="C16" s="18"/>
      <c r="D16" s="25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07"/>
      <c r="BS16" s="13" t="s">
        <v>4</v>
      </c>
    </row>
    <row r="17" spans="2:71" s="1" customFormat="1" ht="18.4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07"/>
      <c r="BS17" s="13" t="s">
        <v>4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07"/>
      <c r="BS18" s="13" t="s">
        <v>6</v>
      </c>
    </row>
    <row r="19" spans="2:71" s="1" customFormat="1" ht="12" customHeight="1">
      <c r="B19" s="17"/>
      <c r="C19" s="18"/>
      <c r="D19" s="25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07"/>
      <c r="BS19" s="13" t="s">
        <v>6</v>
      </c>
    </row>
    <row r="20" spans="2:71" s="1" customFormat="1" ht="18.4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07"/>
      <c r="BS20" s="13" t="s">
        <v>31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07"/>
    </row>
    <row r="22" spans="2:57" s="1" customFormat="1" ht="12" customHeight="1">
      <c r="B22" s="17"/>
      <c r="C22" s="18"/>
      <c r="D22" s="25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07"/>
    </row>
    <row r="23" spans="2:57" s="1" customFormat="1" ht="16.5" customHeight="1">
      <c r="B23" s="17"/>
      <c r="C23" s="18"/>
      <c r="D23" s="18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18"/>
      <c r="AP23" s="18"/>
      <c r="AQ23" s="18"/>
      <c r="AR23" s="16"/>
      <c r="BE23" s="20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07"/>
    </row>
    <row r="25" spans="2:57" s="1" customFormat="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07"/>
    </row>
    <row r="26" spans="1:57" s="2" customFormat="1" ht="25.9" customHeight="1">
      <c r="A26" s="30"/>
      <c r="B26" s="31"/>
      <c r="C26" s="32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5">
        <f>ROUND(AG94,2)</f>
        <v>0</v>
      </c>
      <c r="AL26" s="216"/>
      <c r="AM26" s="216"/>
      <c r="AN26" s="216"/>
      <c r="AO26" s="216"/>
      <c r="AP26" s="32"/>
      <c r="AQ26" s="32"/>
      <c r="AR26" s="35"/>
      <c r="BE26" s="207"/>
    </row>
    <row r="27" spans="1:57" s="2" customFormat="1" ht="6.9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07"/>
    </row>
    <row r="28" spans="1:57" s="2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17" t="s">
        <v>34</v>
      </c>
      <c r="M28" s="217"/>
      <c r="N28" s="217"/>
      <c r="O28" s="217"/>
      <c r="P28" s="217"/>
      <c r="Q28" s="32"/>
      <c r="R28" s="32"/>
      <c r="S28" s="32"/>
      <c r="T28" s="32"/>
      <c r="U28" s="32"/>
      <c r="V28" s="32"/>
      <c r="W28" s="217" t="s">
        <v>35</v>
      </c>
      <c r="X28" s="217"/>
      <c r="Y28" s="217"/>
      <c r="Z28" s="217"/>
      <c r="AA28" s="217"/>
      <c r="AB28" s="217"/>
      <c r="AC28" s="217"/>
      <c r="AD28" s="217"/>
      <c r="AE28" s="217"/>
      <c r="AF28" s="32"/>
      <c r="AG28" s="32"/>
      <c r="AH28" s="32"/>
      <c r="AI28" s="32"/>
      <c r="AJ28" s="32"/>
      <c r="AK28" s="217" t="s">
        <v>36</v>
      </c>
      <c r="AL28" s="217"/>
      <c r="AM28" s="217"/>
      <c r="AN28" s="217"/>
      <c r="AO28" s="217"/>
      <c r="AP28" s="32"/>
      <c r="AQ28" s="32"/>
      <c r="AR28" s="35"/>
      <c r="BE28" s="207"/>
    </row>
    <row r="29" spans="2:57" s="3" customFormat="1" ht="14.45" customHeight="1">
      <c r="B29" s="36"/>
      <c r="C29" s="37"/>
      <c r="D29" s="25" t="s">
        <v>37</v>
      </c>
      <c r="E29" s="37"/>
      <c r="F29" s="25" t="s">
        <v>38</v>
      </c>
      <c r="G29" s="37"/>
      <c r="H29" s="37"/>
      <c r="I29" s="37"/>
      <c r="J29" s="37"/>
      <c r="K29" s="37"/>
      <c r="L29" s="220">
        <v>0.21</v>
      </c>
      <c r="M29" s="219"/>
      <c r="N29" s="219"/>
      <c r="O29" s="219"/>
      <c r="P29" s="219"/>
      <c r="Q29" s="37"/>
      <c r="R29" s="37"/>
      <c r="S29" s="37"/>
      <c r="T29" s="37"/>
      <c r="U29" s="37"/>
      <c r="V29" s="37"/>
      <c r="W29" s="218">
        <f>ROUND(AZ94,2)</f>
        <v>0</v>
      </c>
      <c r="X29" s="219"/>
      <c r="Y29" s="219"/>
      <c r="Z29" s="219"/>
      <c r="AA29" s="219"/>
      <c r="AB29" s="219"/>
      <c r="AC29" s="219"/>
      <c r="AD29" s="219"/>
      <c r="AE29" s="219"/>
      <c r="AF29" s="37"/>
      <c r="AG29" s="37"/>
      <c r="AH29" s="37"/>
      <c r="AI29" s="37"/>
      <c r="AJ29" s="37"/>
      <c r="AK29" s="218">
        <f>ROUND(AV94,2)</f>
        <v>0</v>
      </c>
      <c r="AL29" s="219"/>
      <c r="AM29" s="219"/>
      <c r="AN29" s="219"/>
      <c r="AO29" s="219"/>
      <c r="AP29" s="37"/>
      <c r="AQ29" s="37"/>
      <c r="AR29" s="38"/>
      <c r="BE29" s="208"/>
    </row>
    <row r="30" spans="2:57" s="3" customFormat="1" ht="14.45" customHeight="1">
      <c r="B30" s="36"/>
      <c r="C30" s="37"/>
      <c r="D30" s="37"/>
      <c r="E30" s="37"/>
      <c r="F30" s="25" t="s">
        <v>39</v>
      </c>
      <c r="G30" s="37"/>
      <c r="H30" s="37"/>
      <c r="I30" s="37"/>
      <c r="J30" s="37"/>
      <c r="K30" s="37"/>
      <c r="L30" s="220">
        <v>0.12</v>
      </c>
      <c r="M30" s="219"/>
      <c r="N30" s="219"/>
      <c r="O30" s="219"/>
      <c r="P30" s="219"/>
      <c r="Q30" s="37"/>
      <c r="R30" s="37"/>
      <c r="S30" s="37"/>
      <c r="T30" s="37"/>
      <c r="U30" s="37"/>
      <c r="V30" s="37"/>
      <c r="W30" s="218">
        <f>ROUND(BA94,2)</f>
        <v>0</v>
      </c>
      <c r="X30" s="219"/>
      <c r="Y30" s="219"/>
      <c r="Z30" s="219"/>
      <c r="AA30" s="219"/>
      <c r="AB30" s="219"/>
      <c r="AC30" s="219"/>
      <c r="AD30" s="219"/>
      <c r="AE30" s="219"/>
      <c r="AF30" s="37"/>
      <c r="AG30" s="37"/>
      <c r="AH30" s="37"/>
      <c r="AI30" s="37"/>
      <c r="AJ30" s="37"/>
      <c r="AK30" s="218">
        <f>ROUND(AW94,2)</f>
        <v>0</v>
      </c>
      <c r="AL30" s="219"/>
      <c r="AM30" s="219"/>
      <c r="AN30" s="219"/>
      <c r="AO30" s="219"/>
      <c r="AP30" s="37"/>
      <c r="AQ30" s="37"/>
      <c r="AR30" s="38"/>
      <c r="BE30" s="208"/>
    </row>
    <row r="31" spans="2:57" s="3" customFormat="1" ht="14.45" customHeight="1" hidden="1">
      <c r="B31" s="36"/>
      <c r="C31" s="37"/>
      <c r="D31" s="37"/>
      <c r="E31" s="37"/>
      <c r="F31" s="25" t="s">
        <v>40</v>
      </c>
      <c r="G31" s="37"/>
      <c r="H31" s="37"/>
      <c r="I31" s="37"/>
      <c r="J31" s="37"/>
      <c r="K31" s="37"/>
      <c r="L31" s="220">
        <v>0.21</v>
      </c>
      <c r="M31" s="219"/>
      <c r="N31" s="219"/>
      <c r="O31" s="219"/>
      <c r="P31" s="219"/>
      <c r="Q31" s="37"/>
      <c r="R31" s="37"/>
      <c r="S31" s="37"/>
      <c r="T31" s="37"/>
      <c r="U31" s="37"/>
      <c r="V31" s="37"/>
      <c r="W31" s="218">
        <f>ROUND(BB94,2)</f>
        <v>0</v>
      </c>
      <c r="X31" s="219"/>
      <c r="Y31" s="219"/>
      <c r="Z31" s="219"/>
      <c r="AA31" s="219"/>
      <c r="AB31" s="219"/>
      <c r="AC31" s="219"/>
      <c r="AD31" s="219"/>
      <c r="AE31" s="219"/>
      <c r="AF31" s="37"/>
      <c r="AG31" s="37"/>
      <c r="AH31" s="37"/>
      <c r="AI31" s="37"/>
      <c r="AJ31" s="37"/>
      <c r="AK31" s="218">
        <v>0</v>
      </c>
      <c r="AL31" s="219"/>
      <c r="AM31" s="219"/>
      <c r="AN31" s="219"/>
      <c r="AO31" s="219"/>
      <c r="AP31" s="37"/>
      <c r="AQ31" s="37"/>
      <c r="AR31" s="38"/>
      <c r="BE31" s="208"/>
    </row>
    <row r="32" spans="2:57" s="3" customFormat="1" ht="14.45" customHeight="1" hidden="1">
      <c r="B32" s="36"/>
      <c r="C32" s="37"/>
      <c r="D32" s="37"/>
      <c r="E32" s="37"/>
      <c r="F32" s="25" t="s">
        <v>41</v>
      </c>
      <c r="G32" s="37"/>
      <c r="H32" s="37"/>
      <c r="I32" s="37"/>
      <c r="J32" s="37"/>
      <c r="K32" s="37"/>
      <c r="L32" s="220">
        <v>0.12</v>
      </c>
      <c r="M32" s="219"/>
      <c r="N32" s="219"/>
      <c r="O32" s="219"/>
      <c r="P32" s="219"/>
      <c r="Q32" s="37"/>
      <c r="R32" s="37"/>
      <c r="S32" s="37"/>
      <c r="T32" s="37"/>
      <c r="U32" s="37"/>
      <c r="V32" s="37"/>
      <c r="W32" s="218">
        <f>ROUND(BC94,2)</f>
        <v>0</v>
      </c>
      <c r="X32" s="219"/>
      <c r="Y32" s="219"/>
      <c r="Z32" s="219"/>
      <c r="AA32" s="219"/>
      <c r="AB32" s="219"/>
      <c r="AC32" s="219"/>
      <c r="AD32" s="219"/>
      <c r="AE32" s="219"/>
      <c r="AF32" s="37"/>
      <c r="AG32" s="37"/>
      <c r="AH32" s="37"/>
      <c r="AI32" s="37"/>
      <c r="AJ32" s="37"/>
      <c r="AK32" s="218">
        <v>0</v>
      </c>
      <c r="AL32" s="219"/>
      <c r="AM32" s="219"/>
      <c r="AN32" s="219"/>
      <c r="AO32" s="219"/>
      <c r="AP32" s="37"/>
      <c r="AQ32" s="37"/>
      <c r="AR32" s="38"/>
      <c r="BE32" s="208"/>
    </row>
    <row r="33" spans="2:57" s="3" customFormat="1" ht="14.45" customHeight="1" hidden="1">
      <c r="B33" s="36"/>
      <c r="C33" s="37"/>
      <c r="D33" s="37"/>
      <c r="E33" s="37"/>
      <c r="F33" s="25" t="s">
        <v>42</v>
      </c>
      <c r="G33" s="37"/>
      <c r="H33" s="37"/>
      <c r="I33" s="37"/>
      <c r="J33" s="37"/>
      <c r="K33" s="37"/>
      <c r="L33" s="220">
        <v>0</v>
      </c>
      <c r="M33" s="219"/>
      <c r="N33" s="219"/>
      <c r="O33" s="219"/>
      <c r="P33" s="219"/>
      <c r="Q33" s="37"/>
      <c r="R33" s="37"/>
      <c r="S33" s="37"/>
      <c r="T33" s="37"/>
      <c r="U33" s="37"/>
      <c r="V33" s="37"/>
      <c r="W33" s="218">
        <f>ROUND(BD94,2)</f>
        <v>0</v>
      </c>
      <c r="X33" s="219"/>
      <c r="Y33" s="219"/>
      <c r="Z33" s="219"/>
      <c r="AA33" s="219"/>
      <c r="AB33" s="219"/>
      <c r="AC33" s="219"/>
      <c r="AD33" s="219"/>
      <c r="AE33" s="219"/>
      <c r="AF33" s="37"/>
      <c r="AG33" s="37"/>
      <c r="AH33" s="37"/>
      <c r="AI33" s="37"/>
      <c r="AJ33" s="37"/>
      <c r="AK33" s="218">
        <v>0</v>
      </c>
      <c r="AL33" s="219"/>
      <c r="AM33" s="219"/>
      <c r="AN33" s="219"/>
      <c r="AO33" s="219"/>
      <c r="AP33" s="37"/>
      <c r="AQ33" s="37"/>
      <c r="AR33" s="38"/>
      <c r="BE33" s="208"/>
    </row>
    <row r="34" spans="1:57" s="2" customFormat="1" ht="6.9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07"/>
    </row>
    <row r="35" spans="1:57" s="2" customFormat="1" ht="25.9" customHeight="1">
      <c r="A35" s="30"/>
      <c r="B35" s="31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21" t="s">
        <v>45</v>
      </c>
      <c r="Y35" s="222"/>
      <c r="Z35" s="222"/>
      <c r="AA35" s="222"/>
      <c r="AB35" s="222"/>
      <c r="AC35" s="41"/>
      <c r="AD35" s="41"/>
      <c r="AE35" s="41"/>
      <c r="AF35" s="41"/>
      <c r="AG35" s="41"/>
      <c r="AH35" s="41"/>
      <c r="AI35" s="41"/>
      <c r="AJ35" s="41"/>
      <c r="AK35" s="223">
        <f>SUM(AK26:AK33)</f>
        <v>0</v>
      </c>
      <c r="AL35" s="222"/>
      <c r="AM35" s="222"/>
      <c r="AN35" s="222"/>
      <c r="AO35" s="224"/>
      <c r="AP35" s="39"/>
      <c r="AQ35" s="39"/>
      <c r="AR35" s="35"/>
      <c r="BE35" s="30"/>
    </row>
    <row r="36" spans="1:57" s="2" customFormat="1" ht="6.9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2" customFormat="1" ht="14.4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2:44" s="1" customFormat="1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5" customHeight="1">
      <c r="B49" s="43"/>
      <c r="C49" s="4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.75">
      <c r="A60" s="30"/>
      <c r="B60" s="31"/>
      <c r="C60" s="32"/>
      <c r="D60" s="48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48</v>
      </c>
      <c r="AI60" s="34"/>
      <c r="AJ60" s="34"/>
      <c r="AK60" s="34"/>
      <c r="AL60" s="34"/>
      <c r="AM60" s="48" t="s">
        <v>49</v>
      </c>
      <c r="AN60" s="34"/>
      <c r="AO60" s="34"/>
      <c r="AP60" s="32"/>
      <c r="AQ60" s="32"/>
      <c r="AR60" s="35"/>
      <c r="BE60" s="30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.75">
      <c r="A64" s="30"/>
      <c r="B64" s="31"/>
      <c r="C64" s="32"/>
      <c r="D64" s="45" t="s">
        <v>50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51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.75">
      <c r="A75" s="30"/>
      <c r="B75" s="31"/>
      <c r="C75" s="32"/>
      <c r="D75" s="48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48</v>
      </c>
      <c r="AI75" s="34"/>
      <c r="AJ75" s="34"/>
      <c r="AK75" s="34"/>
      <c r="AL75" s="34"/>
      <c r="AM75" s="48" t="s">
        <v>49</v>
      </c>
      <c r="AN75" s="34"/>
      <c r="AO75" s="34"/>
      <c r="AP75" s="32"/>
      <c r="AQ75" s="32"/>
      <c r="AR75" s="35"/>
      <c r="BE75" s="30"/>
    </row>
    <row r="76" spans="1:57" s="2" customFormat="1" ht="11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2" customFormat="1" ht="6.9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57" s="2" customFormat="1" ht="6.9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57" s="2" customFormat="1" ht="24.95" customHeight="1">
      <c r="A82" s="30"/>
      <c r="B82" s="31"/>
      <c r="C82" s="19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5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2:44" s="4" customFormat="1" ht="12" customHeight="1">
      <c r="B84" s="54"/>
      <c r="C84" s="25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IMPORT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5" customFormat="1" ht="36.95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225" t="str">
        <f>K6</f>
        <v>Rekonstrukce veřejného osvětlení v prostoru parku Kyselka v Bílině - zadání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59"/>
      <c r="AL85" s="59"/>
      <c r="AM85" s="59"/>
      <c r="AN85" s="59"/>
      <c r="AO85" s="59"/>
      <c r="AP85" s="59"/>
      <c r="AQ85" s="59"/>
      <c r="AR85" s="60"/>
    </row>
    <row r="86" spans="1:57" s="2" customFormat="1" ht="6.9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57" s="2" customFormat="1" ht="12" customHeight="1">
      <c r="A87" s="30"/>
      <c r="B87" s="31"/>
      <c r="C87" s="25" t="s">
        <v>20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22</v>
      </c>
      <c r="AJ87" s="32"/>
      <c r="AK87" s="32"/>
      <c r="AL87" s="32"/>
      <c r="AM87" s="227" t="str">
        <f>IF(AN8="","",AN8)</f>
        <v>27. 2. 2024</v>
      </c>
      <c r="AN87" s="227"/>
      <c r="AO87" s="32"/>
      <c r="AP87" s="32"/>
      <c r="AQ87" s="32"/>
      <c r="AR87" s="35"/>
      <c r="BE87" s="30"/>
    </row>
    <row r="88" spans="1:5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57" s="2" customFormat="1" ht="15.2" customHeight="1">
      <c r="A89" s="30"/>
      <c r="B89" s="31"/>
      <c r="C89" s="25" t="s">
        <v>24</v>
      </c>
      <c r="D89" s="32"/>
      <c r="E89" s="32"/>
      <c r="F89" s="32"/>
      <c r="G89" s="32"/>
      <c r="H89" s="32"/>
      <c r="I89" s="32"/>
      <c r="J89" s="32"/>
      <c r="K89" s="32"/>
      <c r="L89" s="55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29</v>
      </c>
      <c r="AJ89" s="32"/>
      <c r="AK89" s="32"/>
      <c r="AL89" s="32"/>
      <c r="AM89" s="228" t="str">
        <f>IF(E17="","",E17)</f>
        <v xml:space="preserve"> </v>
      </c>
      <c r="AN89" s="229"/>
      <c r="AO89" s="229"/>
      <c r="AP89" s="229"/>
      <c r="AQ89" s="32"/>
      <c r="AR89" s="35"/>
      <c r="AS89" s="230" t="s">
        <v>53</v>
      </c>
      <c r="AT89" s="231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57" s="2" customFormat="1" ht="15.2" customHeight="1">
      <c r="A90" s="30"/>
      <c r="B90" s="31"/>
      <c r="C90" s="25" t="s">
        <v>27</v>
      </c>
      <c r="D90" s="32"/>
      <c r="E90" s="32"/>
      <c r="F90" s="32"/>
      <c r="G90" s="32"/>
      <c r="H90" s="32"/>
      <c r="I90" s="32"/>
      <c r="J90" s="32"/>
      <c r="K90" s="32"/>
      <c r="L90" s="55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30</v>
      </c>
      <c r="AJ90" s="32"/>
      <c r="AK90" s="32"/>
      <c r="AL90" s="32"/>
      <c r="AM90" s="228" t="str">
        <f>IF(E20="","",E20)</f>
        <v xml:space="preserve"> </v>
      </c>
      <c r="AN90" s="229"/>
      <c r="AO90" s="229"/>
      <c r="AP90" s="229"/>
      <c r="AQ90" s="32"/>
      <c r="AR90" s="35"/>
      <c r="AS90" s="232"/>
      <c r="AT90" s="233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57" s="2" customFormat="1" ht="10.9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34"/>
      <c r="AT91" s="235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57" s="2" customFormat="1" ht="29.25" customHeight="1">
      <c r="A92" s="30"/>
      <c r="B92" s="31"/>
      <c r="C92" s="236" t="s">
        <v>54</v>
      </c>
      <c r="D92" s="237"/>
      <c r="E92" s="237"/>
      <c r="F92" s="237"/>
      <c r="G92" s="237"/>
      <c r="H92" s="69"/>
      <c r="I92" s="238" t="s">
        <v>55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9" t="s">
        <v>56</v>
      </c>
      <c r="AH92" s="237"/>
      <c r="AI92" s="237"/>
      <c r="AJ92" s="237"/>
      <c r="AK92" s="237"/>
      <c r="AL92" s="237"/>
      <c r="AM92" s="237"/>
      <c r="AN92" s="238" t="s">
        <v>57</v>
      </c>
      <c r="AO92" s="237"/>
      <c r="AP92" s="240"/>
      <c r="AQ92" s="70" t="s">
        <v>58</v>
      </c>
      <c r="AR92" s="35"/>
      <c r="AS92" s="71" t="s">
        <v>59</v>
      </c>
      <c r="AT92" s="72" t="s">
        <v>60</v>
      </c>
      <c r="AU92" s="72" t="s">
        <v>61</v>
      </c>
      <c r="AV92" s="72" t="s">
        <v>62</v>
      </c>
      <c r="AW92" s="72" t="s">
        <v>63</v>
      </c>
      <c r="AX92" s="72" t="s">
        <v>64</v>
      </c>
      <c r="AY92" s="72" t="s">
        <v>65</v>
      </c>
      <c r="AZ92" s="72" t="s">
        <v>66</v>
      </c>
      <c r="BA92" s="72" t="s">
        <v>67</v>
      </c>
      <c r="BB92" s="72" t="s">
        <v>68</v>
      </c>
      <c r="BC92" s="72" t="s">
        <v>69</v>
      </c>
      <c r="BD92" s="73" t="s">
        <v>70</v>
      </c>
      <c r="BE92" s="30"/>
    </row>
    <row r="93" spans="1:57" s="2" customFormat="1" ht="10.9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0"/>
    </row>
    <row r="94" spans="2:90" s="6" customFormat="1" ht="32.45" customHeight="1">
      <c r="B94" s="77"/>
      <c r="C94" s="78" t="s">
        <v>71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244">
        <f>ROUND(AG95,2)</f>
        <v>0</v>
      </c>
      <c r="AH94" s="244"/>
      <c r="AI94" s="244"/>
      <c r="AJ94" s="244"/>
      <c r="AK94" s="244"/>
      <c r="AL94" s="244"/>
      <c r="AM94" s="244"/>
      <c r="AN94" s="245">
        <f>SUM(AG94,AT94)</f>
        <v>0</v>
      </c>
      <c r="AO94" s="245"/>
      <c r="AP94" s="245"/>
      <c r="AQ94" s="81" t="s">
        <v>1</v>
      </c>
      <c r="AR94" s="82"/>
      <c r="AS94" s="83">
        <f>ROUND(AS95,2)</f>
        <v>0</v>
      </c>
      <c r="AT94" s="84">
        <f>ROUND(SUM(AV94:AW94),2)</f>
        <v>0</v>
      </c>
      <c r="AU94" s="85">
        <f>ROUND(AU95,5)</f>
        <v>0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ROUND(AZ95,2)</f>
        <v>0</v>
      </c>
      <c r="BA94" s="84">
        <f>ROUND(BA95,2)</f>
        <v>0</v>
      </c>
      <c r="BB94" s="84">
        <f>ROUND(BB95,2)</f>
        <v>0</v>
      </c>
      <c r="BC94" s="84">
        <f>ROUND(BC95,2)</f>
        <v>0</v>
      </c>
      <c r="BD94" s="86">
        <f>ROUND(BD95,2)</f>
        <v>0</v>
      </c>
      <c r="BS94" s="87" t="s">
        <v>72</v>
      </c>
      <c r="BT94" s="87" t="s">
        <v>73</v>
      </c>
      <c r="BU94" s="88" t="s">
        <v>74</v>
      </c>
      <c r="BV94" s="87" t="s">
        <v>14</v>
      </c>
      <c r="BW94" s="87" t="s">
        <v>5</v>
      </c>
      <c r="BX94" s="87" t="s">
        <v>75</v>
      </c>
      <c r="CL94" s="87" t="s">
        <v>1</v>
      </c>
    </row>
    <row r="95" spans="1:91" s="7" customFormat="1" ht="16.5" customHeight="1">
      <c r="A95" s="89" t="s">
        <v>76</v>
      </c>
      <c r="B95" s="90"/>
      <c r="C95" s="91"/>
      <c r="D95" s="243" t="s">
        <v>77</v>
      </c>
      <c r="E95" s="243"/>
      <c r="F95" s="243"/>
      <c r="G95" s="243"/>
      <c r="H95" s="243"/>
      <c r="I95" s="92"/>
      <c r="J95" s="243" t="s">
        <v>78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1">
        <f>'D1.4 - Elektroinstalace'!J30</f>
        <v>0</v>
      </c>
      <c r="AH95" s="242"/>
      <c r="AI95" s="242"/>
      <c r="AJ95" s="242"/>
      <c r="AK95" s="242"/>
      <c r="AL95" s="242"/>
      <c r="AM95" s="242"/>
      <c r="AN95" s="241">
        <f>SUM(AG95,AT95)</f>
        <v>0</v>
      </c>
      <c r="AO95" s="242"/>
      <c r="AP95" s="242"/>
      <c r="AQ95" s="93" t="s">
        <v>79</v>
      </c>
      <c r="AR95" s="94"/>
      <c r="AS95" s="95">
        <v>0</v>
      </c>
      <c r="AT95" s="96">
        <f>ROUND(SUM(AV95:AW95),2)</f>
        <v>0</v>
      </c>
      <c r="AU95" s="97">
        <f>'D1.4 - Elektroinstalace'!P119</f>
        <v>0</v>
      </c>
      <c r="AV95" s="96">
        <f>'D1.4 - Elektroinstalace'!J33</f>
        <v>0</v>
      </c>
      <c r="AW95" s="96">
        <f>'D1.4 - Elektroinstalace'!J34</f>
        <v>0</v>
      </c>
      <c r="AX95" s="96">
        <f>'D1.4 - Elektroinstalace'!J35</f>
        <v>0</v>
      </c>
      <c r="AY95" s="96">
        <f>'D1.4 - Elektroinstalace'!J36</f>
        <v>0</v>
      </c>
      <c r="AZ95" s="96">
        <f>'D1.4 - Elektroinstalace'!F33</f>
        <v>0</v>
      </c>
      <c r="BA95" s="96">
        <f>'D1.4 - Elektroinstalace'!F34</f>
        <v>0</v>
      </c>
      <c r="BB95" s="96">
        <f>'D1.4 - Elektroinstalace'!F35</f>
        <v>0</v>
      </c>
      <c r="BC95" s="96">
        <f>'D1.4 - Elektroinstalace'!F36</f>
        <v>0</v>
      </c>
      <c r="BD95" s="98">
        <f>'D1.4 - Elektroinstalace'!F37</f>
        <v>0</v>
      </c>
      <c r="BT95" s="99" t="s">
        <v>80</v>
      </c>
      <c r="BV95" s="99" t="s">
        <v>14</v>
      </c>
      <c r="BW95" s="99" t="s">
        <v>81</v>
      </c>
      <c r="BX95" s="99" t="s">
        <v>5</v>
      </c>
      <c r="CL95" s="99" t="s">
        <v>1</v>
      </c>
      <c r="CM95" s="99" t="s">
        <v>82</v>
      </c>
    </row>
    <row r="96" spans="1:57" s="2" customFormat="1" ht="30" customHeight="1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5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sheetProtection algorithmName="SHA-512" hashValue="kjq7qJVPQFCDTcEH3a00Hp1Q0E1I6KEDymHSxfk+CW5bE4CtV2Ow/PYJiuhpcVC4CkFVZ3VIEBX56uL9ziPIeg==" saltValue="RPMfIIFnt/rGT/ju2LgW69o9CvfmYEkhSjrpIwf5KLDl9IvGEiOF09+3Eek5YQZ8Rg7haohIlQ8r5pLuC5PKj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1.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tabSelected="1" workbookViewId="0" topLeftCell="A16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3" t="s">
        <v>81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6"/>
      <c r="AT3" s="13" t="s">
        <v>82</v>
      </c>
    </row>
    <row r="4" spans="2:46" s="1" customFormat="1" ht="24.95" customHeight="1">
      <c r="B4" s="16"/>
      <c r="D4" s="102" t="s">
        <v>83</v>
      </c>
      <c r="L4" s="16"/>
      <c r="M4" s="103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04" t="s">
        <v>16</v>
      </c>
      <c r="L6" s="16"/>
    </row>
    <row r="7" spans="2:12" s="1" customFormat="1" ht="26.25" customHeight="1">
      <c r="B7" s="16"/>
      <c r="E7" s="247" t="str">
        <f>'Rekapitulace stavby'!K6</f>
        <v>Rekonstrukce veřejného osvětlení v prostoru parku Kyselka v Bílině - zadání</v>
      </c>
      <c r="F7" s="248"/>
      <c r="G7" s="248"/>
      <c r="H7" s="248"/>
      <c r="L7" s="16"/>
    </row>
    <row r="8" spans="1:31" s="2" customFormat="1" ht="12" customHeight="1">
      <c r="A8" s="30"/>
      <c r="B8" s="35"/>
      <c r="C8" s="30"/>
      <c r="D8" s="104" t="s">
        <v>84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5"/>
      <c r="C9" s="30"/>
      <c r="D9" s="30"/>
      <c r="E9" s="249" t="s">
        <v>85</v>
      </c>
      <c r="F9" s="250"/>
      <c r="G9" s="250"/>
      <c r="H9" s="250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5"/>
      <c r="C11" s="30"/>
      <c r="D11" s="104" t="s">
        <v>18</v>
      </c>
      <c r="E11" s="30"/>
      <c r="F11" s="105" t="s">
        <v>1</v>
      </c>
      <c r="G11" s="30"/>
      <c r="H11" s="30"/>
      <c r="I11" s="104" t="s">
        <v>19</v>
      </c>
      <c r="J11" s="105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5"/>
      <c r="C12" s="30"/>
      <c r="D12" s="104" t="s">
        <v>20</v>
      </c>
      <c r="E12" s="30"/>
      <c r="F12" s="105" t="s">
        <v>21</v>
      </c>
      <c r="G12" s="30"/>
      <c r="H12" s="30"/>
      <c r="I12" s="104" t="s">
        <v>22</v>
      </c>
      <c r="J12" s="106" t="str">
        <f>'Rekapitulace stavby'!AN8</f>
        <v>27. 2. 2024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5"/>
      <c r="C14" s="30"/>
      <c r="D14" s="104" t="s">
        <v>24</v>
      </c>
      <c r="E14" s="30"/>
      <c r="F14" s="30"/>
      <c r="G14" s="30"/>
      <c r="H14" s="30"/>
      <c r="I14" s="104" t="s">
        <v>25</v>
      </c>
      <c r="J14" s="105" t="str">
        <f>IF('Rekapitulace stavby'!AN10="","",'Rekapitulace stavby'!AN10)</f>
        <v/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5"/>
      <c r="C15" s="30"/>
      <c r="D15" s="30"/>
      <c r="E15" s="105" t="str">
        <f>IF('Rekapitulace stavby'!E11="","",'Rekapitulace stavby'!E11)</f>
        <v xml:space="preserve"> </v>
      </c>
      <c r="F15" s="30"/>
      <c r="G15" s="30"/>
      <c r="H15" s="30"/>
      <c r="I15" s="104" t="s">
        <v>26</v>
      </c>
      <c r="J15" s="105" t="str">
        <f>IF('Rekapitulace stavby'!AN11="","",'Rekapitulace stavby'!AN11)</f>
        <v/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4" t="s">
        <v>27</v>
      </c>
      <c r="E17" s="30"/>
      <c r="F17" s="30"/>
      <c r="G17" s="30"/>
      <c r="H17" s="30"/>
      <c r="I17" s="104" t="s">
        <v>25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51" t="str">
        <f>'Rekapitulace stavby'!E14</f>
        <v>Vyplň údaj</v>
      </c>
      <c r="F18" s="252"/>
      <c r="G18" s="252"/>
      <c r="H18" s="252"/>
      <c r="I18" s="104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4" t="s">
        <v>29</v>
      </c>
      <c r="E20" s="30"/>
      <c r="F20" s="30"/>
      <c r="G20" s="30"/>
      <c r="H20" s="30"/>
      <c r="I20" s="104" t="s">
        <v>25</v>
      </c>
      <c r="J20" s="105" t="str">
        <f>IF('Rekapitulace stavby'!AN16="","",'Rekapitulace stavby'!AN16)</f>
        <v/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5" t="str">
        <f>IF('Rekapitulace stavby'!E17="","",'Rekapitulace stavby'!E17)</f>
        <v xml:space="preserve"> </v>
      </c>
      <c r="F21" s="30"/>
      <c r="G21" s="30"/>
      <c r="H21" s="30"/>
      <c r="I21" s="104" t="s">
        <v>26</v>
      </c>
      <c r="J21" s="105" t="str">
        <f>IF('Rekapitulace stavby'!AN17="","",'Rekapitulace stavby'!AN17)</f>
        <v/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4" t="s">
        <v>30</v>
      </c>
      <c r="E23" s="30"/>
      <c r="F23" s="30"/>
      <c r="G23" s="30"/>
      <c r="H23" s="30"/>
      <c r="I23" s="104" t="s">
        <v>25</v>
      </c>
      <c r="J23" s="105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5" t="str">
        <f>IF('Rekapitulace stavby'!E20="","",'Rekapitulace stavby'!E20)</f>
        <v xml:space="preserve"> </v>
      </c>
      <c r="F24" s="30"/>
      <c r="G24" s="30"/>
      <c r="H24" s="30"/>
      <c r="I24" s="104" t="s">
        <v>26</v>
      </c>
      <c r="J24" s="105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4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07"/>
      <c r="B27" s="108"/>
      <c r="C27" s="107"/>
      <c r="D27" s="107"/>
      <c r="E27" s="253" t="s">
        <v>1</v>
      </c>
      <c r="F27" s="253"/>
      <c r="G27" s="253"/>
      <c r="H27" s="253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0"/>
      <c r="E29" s="110"/>
      <c r="F29" s="110"/>
      <c r="G29" s="110"/>
      <c r="H29" s="110"/>
      <c r="I29" s="110"/>
      <c r="J29" s="110"/>
      <c r="K29" s="110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1" t="s">
        <v>33</v>
      </c>
      <c r="E30" s="30"/>
      <c r="F30" s="30"/>
      <c r="G30" s="30"/>
      <c r="H30" s="30"/>
      <c r="I30" s="30"/>
      <c r="J30" s="112">
        <f>ROUND(J119,2)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0"/>
      <c r="E31" s="110"/>
      <c r="F31" s="110"/>
      <c r="G31" s="110"/>
      <c r="H31" s="110"/>
      <c r="I31" s="110"/>
      <c r="J31" s="110"/>
      <c r="K31" s="110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3" t="s">
        <v>35</v>
      </c>
      <c r="G32" s="30"/>
      <c r="H32" s="30"/>
      <c r="I32" s="113" t="s">
        <v>34</v>
      </c>
      <c r="J32" s="113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4" t="s">
        <v>37</v>
      </c>
      <c r="E33" s="104" t="s">
        <v>38</v>
      </c>
      <c r="F33" s="115">
        <f>ROUND((SUM(BE119:BE281)),2)</f>
        <v>0</v>
      </c>
      <c r="G33" s="30"/>
      <c r="H33" s="30"/>
      <c r="I33" s="116">
        <v>0.21</v>
      </c>
      <c r="J33" s="115">
        <f>ROUND(((SUM(BE119:BE281))*I33),2)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4" t="s">
        <v>39</v>
      </c>
      <c r="F34" s="115">
        <f>ROUND((SUM(BF119:BF281)),2)</f>
        <v>0</v>
      </c>
      <c r="G34" s="30"/>
      <c r="H34" s="30"/>
      <c r="I34" s="116">
        <v>0.12</v>
      </c>
      <c r="J34" s="115">
        <f>ROUND(((SUM(BF119:BF281))*I34),2)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5"/>
      <c r="C35" s="30"/>
      <c r="D35" s="30"/>
      <c r="E35" s="104" t="s">
        <v>40</v>
      </c>
      <c r="F35" s="115">
        <f>ROUND((SUM(BG119:BG281)),2)</f>
        <v>0</v>
      </c>
      <c r="G35" s="30"/>
      <c r="H35" s="30"/>
      <c r="I35" s="116">
        <v>0.21</v>
      </c>
      <c r="J35" s="115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5"/>
      <c r="C36" s="30"/>
      <c r="D36" s="30"/>
      <c r="E36" s="104" t="s">
        <v>41</v>
      </c>
      <c r="F36" s="115">
        <f>ROUND((SUM(BH119:BH281)),2)</f>
        <v>0</v>
      </c>
      <c r="G36" s="30"/>
      <c r="H36" s="30"/>
      <c r="I36" s="116">
        <v>0.12</v>
      </c>
      <c r="J36" s="115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5"/>
      <c r="C37" s="30"/>
      <c r="D37" s="30"/>
      <c r="E37" s="104" t="s">
        <v>42</v>
      </c>
      <c r="F37" s="115">
        <f>ROUND((SUM(BI119:BI281)),2)</f>
        <v>0</v>
      </c>
      <c r="G37" s="30"/>
      <c r="H37" s="30"/>
      <c r="I37" s="116">
        <v>0</v>
      </c>
      <c r="J37" s="115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119"/>
      <c r="J39" s="122">
        <f>SUM(J30:J37)</f>
        <v>0</v>
      </c>
      <c r="K39" s="123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47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47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2" customFormat="1" ht="12.75">
      <c r="A61" s="30"/>
      <c r="B61" s="35"/>
      <c r="C61" s="30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2" customFormat="1" ht="12.75">
      <c r="A65" s="30"/>
      <c r="B65" s="35"/>
      <c r="C65" s="30"/>
      <c r="D65" s="124" t="s">
        <v>50</v>
      </c>
      <c r="E65" s="130"/>
      <c r="F65" s="130"/>
      <c r="G65" s="124" t="s">
        <v>51</v>
      </c>
      <c r="H65" s="130"/>
      <c r="I65" s="130"/>
      <c r="J65" s="130"/>
      <c r="K65" s="130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2" customFormat="1" ht="12.75">
      <c r="A76" s="30"/>
      <c r="B76" s="35"/>
      <c r="C76" s="30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86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customHeight="1">
      <c r="A85" s="30"/>
      <c r="B85" s="31"/>
      <c r="C85" s="32"/>
      <c r="D85" s="32"/>
      <c r="E85" s="254" t="str">
        <f>E7</f>
        <v>Rekonstrukce veřejného osvětlení v prostoru parku Kyselka v Bílině - zadání</v>
      </c>
      <c r="F85" s="255"/>
      <c r="G85" s="255"/>
      <c r="H85" s="255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84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2"/>
      <c r="D87" s="32"/>
      <c r="E87" s="225" t="str">
        <f>E9</f>
        <v>D1.4 - Elektroinstalace</v>
      </c>
      <c r="F87" s="256"/>
      <c r="G87" s="256"/>
      <c r="H87" s="256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20</v>
      </c>
      <c r="D89" s="32"/>
      <c r="E89" s="32"/>
      <c r="F89" s="23" t="str">
        <f>F12</f>
        <v xml:space="preserve"> </v>
      </c>
      <c r="G89" s="32"/>
      <c r="H89" s="32"/>
      <c r="I89" s="25" t="s">
        <v>22</v>
      </c>
      <c r="J89" s="62" t="str">
        <f>IF(J12="","",J12)</f>
        <v>27. 2. 2024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24</v>
      </c>
      <c r="D91" s="32"/>
      <c r="E91" s="32"/>
      <c r="F91" s="23" t="str">
        <f>E15</f>
        <v xml:space="preserve"> </v>
      </c>
      <c r="G91" s="32"/>
      <c r="H91" s="32"/>
      <c r="I91" s="25" t="s">
        <v>29</v>
      </c>
      <c r="J91" s="28" t="str">
        <f>E21</f>
        <v xml:space="preserve"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30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35" t="s">
        <v>87</v>
      </c>
      <c r="D94" s="136"/>
      <c r="E94" s="136"/>
      <c r="F94" s="136"/>
      <c r="G94" s="136"/>
      <c r="H94" s="136"/>
      <c r="I94" s="136"/>
      <c r="J94" s="137" t="s">
        <v>88</v>
      </c>
      <c r="K94" s="136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38" t="s">
        <v>89</v>
      </c>
      <c r="D96" s="32"/>
      <c r="E96" s="32"/>
      <c r="F96" s="32"/>
      <c r="G96" s="32"/>
      <c r="H96" s="32"/>
      <c r="I96" s="32"/>
      <c r="J96" s="80">
        <f>J119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90</v>
      </c>
    </row>
    <row r="97" spans="2:12" s="9" customFormat="1" ht="24.95" customHeight="1">
      <c r="B97" s="139"/>
      <c r="C97" s="140"/>
      <c r="D97" s="141" t="s">
        <v>91</v>
      </c>
      <c r="E97" s="142"/>
      <c r="F97" s="142"/>
      <c r="G97" s="142"/>
      <c r="H97" s="142"/>
      <c r="I97" s="142"/>
      <c r="J97" s="143">
        <f>J120</f>
        <v>0</v>
      </c>
      <c r="K97" s="140"/>
      <c r="L97" s="144"/>
    </row>
    <row r="98" spans="2:12" s="9" customFormat="1" ht="24.95" customHeight="1">
      <c r="B98" s="139"/>
      <c r="C98" s="140"/>
      <c r="D98" s="141" t="s">
        <v>92</v>
      </c>
      <c r="E98" s="142"/>
      <c r="F98" s="142"/>
      <c r="G98" s="142"/>
      <c r="H98" s="142"/>
      <c r="I98" s="142"/>
      <c r="J98" s="143">
        <f>J191</f>
        <v>0</v>
      </c>
      <c r="K98" s="140"/>
      <c r="L98" s="144"/>
    </row>
    <row r="99" spans="2:12" s="9" customFormat="1" ht="24.95" customHeight="1">
      <c r="B99" s="139"/>
      <c r="C99" s="140"/>
      <c r="D99" s="141" t="s">
        <v>93</v>
      </c>
      <c r="E99" s="142"/>
      <c r="F99" s="142"/>
      <c r="G99" s="142"/>
      <c r="H99" s="142"/>
      <c r="I99" s="142"/>
      <c r="J99" s="143">
        <f>J260</f>
        <v>0</v>
      </c>
      <c r="K99" s="140"/>
      <c r="L99" s="144"/>
    </row>
    <row r="100" spans="1:31" s="2" customFormat="1" ht="21.75" customHeight="1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47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2" customFormat="1" ht="6.95" customHeight="1">
      <c r="A101" s="30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47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5" spans="1:31" s="2" customFormat="1" ht="6.95" customHeight="1">
      <c r="A105" s="30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24.95" customHeight="1">
      <c r="A106" s="30"/>
      <c r="B106" s="31"/>
      <c r="C106" s="19" t="s">
        <v>94</v>
      </c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5" t="s">
        <v>16</v>
      </c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6.25" customHeight="1">
      <c r="A109" s="30"/>
      <c r="B109" s="31"/>
      <c r="C109" s="32"/>
      <c r="D109" s="32"/>
      <c r="E109" s="254" t="str">
        <f>E7</f>
        <v>Rekonstrukce veřejného osvětlení v prostoru parku Kyselka v Bílině - zadání</v>
      </c>
      <c r="F109" s="255"/>
      <c r="G109" s="255"/>
      <c r="H109" s="255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5" t="s">
        <v>84</v>
      </c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2"/>
      <c r="D111" s="32"/>
      <c r="E111" s="225" t="str">
        <f>E9</f>
        <v>D1.4 - Elektroinstalace</v>
      </c>
      <c r="F111" s="256"/>
      <c r="G111" s="256"/>
      <c r="H111" s="256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5" t="s">
        <v>20</v>
      </c>
      <c r="D113" s="32"/>
      <c r="E113" s="32"/>
      <c r="F113" s="23" t="str">
        <f>F12</f>
        <v xml:space="preserve"> </v>
      </c>
      <c r="G113" s="32"/>
      <c r="H113" s="32"/>
      <c r="I113" s="25" t="s">
        <v>22</v>
      </c>
      <c r="J113" s="62" t="str">
        <f>IF(J12="","",J12)</f>
        <v>27. 2. 2024</v>
      </c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5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5.2" customHeight="1">
      <c r="A115" s="30"/>
      <c r="B115" s="31"/>
      <c r="C115" s="25" t="s">
        <v>24</v>
      </c>
      <c r="D115" s="32"/>
      <c r="E115" s="32"/>
      <c r="F115" s="23" t="str">
        <f>E15</f>
        <v xml:space="preserve"> </v>
      </c>
      <c r="G115" s="32"/>
      <c r="H115" s="32"/>
      <c r="I115" s="25" t="s">
        <v>29</v>
      </c>
      <c r="J115" s="28" t="str">
        <f>E21</f>
        <v xml:space="preserve"> </v>
      </c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2" customHeight="1">
      <c r="A116" s="30"/>
      <c r="B116" s="31"/>
      <c r="C116" s="25" t="s">
        <v>27</v>
      </c>
      <c r="D116" s="32"/>
      <c r="E116" s="32"/>
      <c r="F116" s="23" t="str">
        <f>IF(E18="","",E18)</f>
        <v>Vyplň údaj</v>
      </c>
      <c r="G116" s="32"/>
      <c r="H116" s="32"/>
      <c r="I116" s="25" t="s">
        <v>30</v>
      </c>
      <c r="J116" s="28" t="str">
        <f>E24</f>
        <v xml:space="preserve"> </v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0.3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0" customFormat="1" ht="29.25" customHeight="1">
      <c r="A118" s="145"/>
      <c r="B118" s="146"/>
      <c r="C118" s="147" t="s">
        <v>95</v>
      </c>
      <c r="D118" s="148" t="s">
        <v>58</v>
      </c>
      <c r="E118" s="148" t="s">
        <v>54</v>
      </c>
      <c r="F118" s="148" t="s">
        <v>55</v>
      </c>
      <c r="G118" s="148" t="s">
        <v>96</v>
      </c>
      <c r="H118" s="148" t="s">
        <v>97</v>
      </c>
      <c r="I118" s="148" t="s">
        <v>98</v>
      </c>
      <c r="J118" s="148" t="s">
        <v>88</v>
      </c>
      <c r="K118" s="149" t="s">
        <v>99</v>
      </c>
      <c r="L118" s="150"/>
      <c r="M118" s="71" t="s">
        <v>1</v>
      </c>
      <c r="N118" s="72" t="s">
        <v>37</v>
      </c>
      <c r="O118" s="72" t="s">
        <v>100</v>
      </c>
      <c r="P118" s="72" t="s">
        <v>101</v>
      </c>
      <c r="Q118" s="72" t="s">
        <v>102</v>
      </c>
      <c r="R118" s="72" t="s">
        <v>103</v>
      </c>
      <c r="S118" s="72" t="s">
        <v>104</v>
      </c>
      <c r="T118" s="73" t="s">
        <v>105</v>
      </c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63" s="2" customFormat="1" ht="22.9" customHeight="1">
      <c r="A119" s="30"/>
      <c r="B119" s="31"/>
      <c r="C119" s="78" t="s">
        <v>106</v>
      </c>
      <c r="D119" s="32"/>
      <c r="E119" s="32"/>
      <c r="F119" s="32"/>
      <c r="G119" s="32"/>
      <c r="H119" s="32"/>
      <c r="I119" s="32"/>
      <c r="J119" s="151">
        <f>BK119</f>
        <v>0</v>
      </c>
      <c r="K119" s="32"/>
      <c r="L119" s="35"/>
      <c r="M119" s="74"/>
      <c r="N119" s="152"/>
      <c r="O119" s="75"/>
      <c r="P119" s="153">
        <f>P120+P191+P260</f>
        <v>0</v>
      </c>
      <c r="Q119" s="75"/>
      <c r="R119" s="153">
        <f>R120+R191+R260</f>
        <v>0</v>
      </c>
      <c r="S119" s="75"/>
      <c r="T119" s="154">
        <f>T120+T191+T260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3" t="s">
        <v>72</v>
      </c>
      <c r="AU119" s="13" t="s">
        <v>90</v>
      </c>
      <c r="BK119" s="155">
        <f>BK120+BK191+BK260</f>
        <v>0</v>
      </c>
    </row>
    <row r="120" spans="2:63" s="11" customFormat="1" ht="25.9" customHeight="1">
      <c r="B120" s="156"/>
      <c r="C120" s="157"/>
      <c r="D120" s="158" t="s">
        <v>72</v>
      </c>
      <c r="E120" s="159" t="s">
        <v>107</v>
      </c>
      <c r="F120" s="159" t="s">
        <v>108</v>
      </c>
      <c r="G120" s="157"/>
      <c r="H120" s="157"/>
      <c r="I120" s="160"/>
      <c r="J120" s="161">
        <f>BK120</f>
        <v>0</v>
      </c>
      <c r="K120" s="157"/>
      <c r="L120" s="162"/>
      <c r="M120" s="163"/>
      <c r="N120" s="164"/>
      <c r="O120" s="164"/>
      <c r="P120" s="165">
        <f>SUM(P121:P190)</f>
        <v>0</v>
      </c>
      <c r="Q120" s="164"/>
      <c r="R120" s="165">
        <f>SUM(R121:R190)</f>
        <v>0</v>
      </c>
      <c r="S120" s="164"/>
      <c r="T120" s="166">
        <f>SUM(T121:T190)</f>
        <v>0</v>
      </c>
      <c r="AR120" s="167" t="s">
        <v>109</v>
      </c>
      <c r="AT120" s="168" t="s">
        <v>72</v>
      </c>
      <c r="AU120" s="168" t="s">
        <v>73</v>
      </c>
      <c r="AY120" s="167" t="s">
        <v>110</v>
      </c>
      <c r="BK120" s="169">
        <f>SUM(BK121:BK190)</f>
        <v>0</v>
      </c>
    </row>
    <row r="121" spans="1:65" s="2" customFormat="1" ht="24.2" customHeight="1">
      <c r="A121" s="30"/>
      <c r="B121" s="31"/>
      <c r="C121" s="170" t="s">
        <v>80</v>
      </c>
      <c r="D121" s="170" t="s">
        <v>111</v>
      </c>
      <c r="E121" s="171" t="s">
        <v>112</v>
      </c>
      <c r="F121" s="172" t="s">
        <v>113</v>
      </c>
      <c r="G121" s="173" t="s">
        <v>114</v>
      </c>
      <c r="H121" s="174">
        <v>20</v>
      </c>
      <c r="I121" s="175"/>
      <c r="J121" s="176">
        <f>ROUND(I121*H121,2)</f>
        <v>0</v>
      </c>
      <c r="K121" s="172" t="s">
        <v>115</v>
      </c>
      <c r="L121" s="35"/>
      <c r="M121" s="177" t="s">
        <v>1</v>
      </c>
      <c r="N121" s="178" t="s">
        <v>38</v>
      </c>
      <c r="O121" s="67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81" t="s">
        <v>116</v>
      </c>
      <c r="AT121" s="181" t="s">
        <v>111</v>
      </c>
      <c r="AU121" s="181" t="s">
        <v>80</v>
      </c>
      <c r="AY121" s="13" t="s">
        <v>110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13" t="s">
        <v>80</v>
      </c>
      <c r="BK121" s="182">
        <f>ROUND(I121*H121,2)</f>
        <v>0</v>
      </c>
      <c r="BL121" s="13" t="s">
        <v>116</v>
      </c>
      <c r="BM121" s="181" t="s">
        <v>82</v>
      </c>
    </row>
    <row r="122" spans="1:47" s="2" customFormat="1" ht="11.25">
      <c r="A122" s="30"/>
      <c r="B122" s="31"/>
      <c r="C122" s="32"/>
      <c r="D122" s="183" t="s">
        <v>117</v>
      </c>
      <c r="E122" s="32"/>
      <c r="F122" s="184" t="s">
        <v>118</v>
      </c>
      <c r="G122" s="32"/>
      <c r="H122" s="32"/>
      <c r="I122" s="185"/>
      <c r="J122" s="32"/>
      <c r="K122" s="32"/>
      <c r="L122" s="35"/>
      <c r="M122" s="186"/>
      <c r="N122" s="187"/>
      <c r="O122" s="67"/>
      <c r="P122" s="67"/>
      <c r="Q122" s="67"/>
      <c r="R122" s="67"/>
      <c r="S122" s="67"/>
      <c r="T122" s="68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3" t="s">
        <v>117</v>
      </c>
      <c r="AU122" s="13" t="s">
        <v>80</v>
      </c>
    </row>
    <row r="123" spans="1:65" s="2" customFormat="1" ht="21.75" customHeight="1">
      <c r="A123" s="30"/>
      <c r="B123" s="31"/>
      <c r="C123" s="170" t="s">
        <v>82</v>
      </c>
      <c r="D123" s="170" t="s">
        <v>111</v>
      </c>
      <c r="E123" s="171" t="s">
        <v>119</v>
      </c>
      <c r="F123" s="172" t="s">
        <v>120</v>
      </c>
      <c r="G123" s="173" t="s">
        <v>114</v>
      </c>
      <c r="H123" s="174">
        <v>20</v>
      </c>
      <c r="I123" s="175"/>
      <c r="J123" s="176">
        <f>ROUND(I123*H123,2)</f>
        <v>0</v>
      </c>
      <c r="K123" s="172" t="s">
        <v>115</v>
      </c>
      <c r="L123" s="35"/>
      <c r="M123" s="177" t="s">
        <v>1</v>
      </c>
      <c r="N123" s="178" t="s">
        <v>38</v>
      </c>
      <c r="O123" s="67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81" t="s">
        <v>116</v>
      </c>
      <c r="AT123" s="181" t="s">
        <v>111</v>
      </c>
      <c r="AU123" s="181" t="s">
        <v>80</v>
      </c>
      <c r="AY123" s="13" t="s">
        <v>110</v>
      </c>
      <c r="BE123" s="182">
        <f>IF(N123="základní",J123,0)</f>
        <v>0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13" t="s">
        <v>80</v>
      </c>
      <c r="BK123" s="182">
        <f>ROUND(I123*H123,2)</f>
        <v>0</v>
      </c>
      <c r="BL123" s="13" t="s">
        <v>116</v>
      </c>
      <c r="BM123" s="181" t="s">
        <v>121</v>
      </c>
    </row>
    <row r="124" spans="1:47" s="2" customFormat="1" ht="11.25">
      <c r="A124" s="30"/>
      <c r="B124" s="31"/>
      <c r="C124" s="32"/>
      <c r="D124" s="183" t="s">
        <v>117</v>
      </c>
      <c r="E124" s="32"/>
      <c r="F124" s="184" t="s">
        <v>122</v>
      </c>
      <c r="G124" s="32"/>
      <c r="H124" s="32"/>
      <c r="I124" s="185"/>
      <c r="J124" s="32"/>
      <c r="K124" s="32"/>
      <c r="L124" s="35"/>
      <c r="M124" s="186"/>
      <c r="N124" s="187"/>
      <c r="O124" s="67"/>
      <c r="P124" s="67"/>
      <c r="Q124" s="67"/>
      <c r="R124" s="67"/>
      <c r="S124" s="67"/>
      <c r="T124" s="68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3" t="s">
        <v>117</v>
      </c>
      <c r="AU124" s="13" t="s">
        <v>80</v>
      </c>
    </row>
    <row r="125" spans="1:65" s="2" customFormat="1" ht="16.5" customHeight="1">
      <c r="A125" s="30"/>
      <c r="B125" s="31"/>
      <c r="C125" s="170" t="s">
        <v>109</v>
      </c>
      <c r="D125" s="170" t="s">
        <v>111</v>
      </c>
      <c r="E125" s="171" t="s">
        <v>123</v>
      </c>
      <c r="F125" s="172" t="s">
        <v>124</v>
      </c>
      <c r="G125" s="173" t="s">
        <v>114</v>
      </c>
      <c r="H125" s="174">
        <v>20</v>
      </c>
      <c r="I125" s="175"/>
      <c r="J125" s="176">
        <f>ROUND(I125*H125,2)</f>
        <v>0</v>
      </c>
      <c r="K125" s="172" t="s">
        <v>115</v>
      </c>
      <c r="L125" s="35"/>
      <c r="M125" s="177" t="s">
        <v>1</v>
      </c>
      <c r="N125" s="178" t="s">
        <v>38</v>
      </c>
      <c r="O125" s="67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1" t="s">
        <v>116</v>
      </c>
      <c r="AT125" s="181" t="s">
        <v>111</v>
      </c>
      <c r="AU125" s="181" t="s">
        <v>80</v>
      </c>
      <c r="AY125" s="13" t="s">
        <v>110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3" t="s">
        <v>80</v>
      </c>
      <c r="BK125" s="182">
        <f>ROUND(I125*H125,2)</f>
        <v>0</v>
      </c>
      <c r="BL125" s="13" t="s">
        <v>116</v>
      </c>
      <c r="BM125" s="181" t="s">
        <v>125</v>
      </c>
    </row>
    <row r="126" spans="1:47" s="2" customFormat="1" ht="11.25">
      <c r="A126" s="30"/>
      <c r="B126" s="31"/>
      <c r="C126" s="32"/>
      <c r="D126" s="183" t="s">
        <v>117</v>
      </c>
      <c r="E126" s="32"/>
      <c r="F126" s="184" t="s">
        <v>126</v>
      </c>
      <c r="G126" s="32"/>
      <c r="H126" s="32"/>
      <c r="I126" s="185"/>
      <c r="J126" s="32"/>
      <c r="K126" s="32"/>
      <c r="L126" s="35"/>
      <c r="M126" s="186"/>
      <c r="N126" s="187"/>
      <c r="O126" s="67"/>
      <c r="P126" s="67"/>
      <c r="Q126" s="67"/>
      <c r="R126" s="67"/>
      <c r="S126" s="67"/>
      <c r="T126" s="68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3" t="s">
        <v>117</v>
      </c>
      <c r="AU126" s="13" t="s">
        <v>80</v>
      </c>
    </row>
    <row r="127" spans="1:65" s="2" customFormat="1" ht="24.2" customHeight="1">
      <c r="A127" s="30"/>
      <c r="B127" s="31"/>
      <c r="C127" s="170" t="s">
        <v>121</v>
      </c>
      <c r="D127" s="170" t="s">
        <v>111</v>
      </c>
      <c r="E127" s="171" t="s">
        <v>127</v>
      </c>
      <c r="F127" s="172" t="s">
        <v>128</v>
      </c>
      <c r="G127" s="173" t="s">
        <v>114</v>
      </c>
      <c r="H127" s="174">
        <v>80</v>
      </c>
      <c r="I127" s="175"/>
      <c r="J127" s="176">
        <f>ROUND(I127*H127,2)</f>
        <v>0</v>
      </c>
      <c r="K127" s="172" t="s">
        <v>115</v>
      </c>
      <c r="L127" s="35"/>
      <c r="M127" s="177" t="s">
        <v>1</v>
      </c>
      <c r="N127" s="178" t="s">
        <v>38</v>
      </c>
      <c r="O127" s="67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81" t="s">
        <v>116</v>
      </c>
      <c r="AT127" s="181" t="s">
        <v>111</v>
      </c>
      <c r="AU127" s="181" t="s">
        <v>80</v>
      </c>
      <c r="AY127" s="13" t="s">
        <v>110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13" t="s">
        <v>80</v>
      </c>
      <c r="BK127" s="182">
        <f>ROUND(I127*H127,2)</f>
        <v>0</v>
      </c>
      <c r="BL127" s="13" t="s">
        <v>116</v>
      </c>
      <c r="BM127" s="181" t="s">
        <v>129</v>
      </c>
    </row>
    <row r="128" spans="1:47" s="2" customFormat="1" ht="11.25">
      <c r="A128" s="30"/>
      <c r="B128" s="31"/>
      <c r="C128" s="32"/>
      <c r="D128" s="183" t="s">
        <v>117</v>
      </c>
      <c r="E128" s="32"/>
      <c r="F128" s="184" t="s">
        <v>130</v>
      </c>
      <c r="G128" s="32"/>
      <c r="H128" s="32"/>
      <c r="I128" s="185"/>
      <c r="J128" s="32"/>
      <c r="K128" s="32"/>
      <c r="L128" s="35"/>
      <c r="M128" s="186"/>
      <c r="N128" s="187"/>
      <c r="O128" s="67"/>
      <c r="P128" s="67"/>
      <c r="Q128" s="67"/>
      <c r="R128" s="67"/>
      <c r="S128" s="67"/>
      <c r="T128" s="68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3" t="s">
        <v>117</v>
      </c>
      <c r="AU128" s="13" t="s">
        <v>80</v>
      </c>
    </row>
    <row r="129" spans="1:65" s="2" customFormat="1" ht="24.2" customHeight="1">
      <c r="A129" s="30"/>
      <c r="B129" s="31"/>
      <c r="C129" s="170" t="s">
        <v>131</v>
      </c>
      <c r="D129" s="170" t="s">
        <v>111</v>
      </c>
      <c r="E129" s="171" t="s">
        <v>132</v>
      </c>
      <c r="F129" s="172" t="s">
        <v>133</v>
      </c>
      <c r="G129" s="173" t="s">
        <v>114</v>
      </c>
      <c r="H129" s="174">
        <v>120</v>
      </c>
      <c r="I129" s="175"/>
      <c r="J129" s="176">
        <f>ROUND(I129*H129,2)</f>
        <v>0</v>
      </c>
      <c r="K129" s="172" t="s">
        <v>115</v>
      </c>
      <c r="L129" s="35"/>
      <c r="M129" s="177" t="s">
        <v>1</v>
      </c>
      <c r="N129" s="178" t="s">
        <v>38</v>
      </c>
      <c r="O129" s="67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81" t="s">
        <v>116</v>
      </c>
      <c r="AT129" s="181" t="s">
        <v>111</v>
      </c>
      <c r="AU129" s="181" t="s">
        <v>80</v>
      </c>
      <c r="AY129" s="13" t="s">
        <v>110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3" t="s">
        <v>80</v>
      </c>
      <c r="BK129" s="182">
        <f>ROUND(I129*H129,2)</f>
        <v>0</v>
      </c>
      <c r="BL129" s="13" t="s">
        <v>116</v>
      </c>
      <c r="BM129" s="181" t="s">
        <v>134</v>
      </c>
    </row>
    <row r="130" spans="1:47" s="2" customFormat="1" ht="11.25">
      <c r="A130" s="30"/>
      <c r="B130" s="31"/>
      <c r="C130" s="32"/>
      <c r="D130" s="183" t="s">
        <v>117</v>
      </c>
      <c r="E130" s="32"/>
      <c r="F130" s="184" t="s">
        <v>135</v>
      </c>
      <c r="G130" s="32"/>
      <c r="H130" s="32"/>
      <c r="I130" s="185"/>
      <c r="J130" s="32"/>
      <c r="K130" s="32"/>
      <c r="L130" s="35"/>
      <c r="M130" s="186"/>
      <c r="N130" s="187"/>
      <c r="O130" s="67"/>
      <c r="P130" s="67"/>
      <c r="Q130" s="67"/>
      <c r="R130" s="67"/>
      <c r="S130" s="67"/>
      <c r="T130" s="68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3" t="s">
        <v>117</v>
      </c>
      <c r="AU130" s="13" t="s">
        <v>80</v>
      </c>
    </row>
    <row r="131" spans="1:65" s="2" customFormat="1" ht="24.2" customHeight="1">
      <c r="A131" s="30"/>
      <c r="B131" s="31"/>
      <c r="C131" s="170" t="s">
        <v>125</v>
      </c>
      <c r="D131" s="170" t="s">
        <v>111</v>
      </c>
      <c r="E131" s="171" t="s">
        <v>136</v>
      </c>
      <c r="F131" s="172" t="s">
        <v>137</v>
      </c>
      <c r="G131" s="173" t="s">
        <v>114</v>
      </c>
      <c r="H131" s="174">
        <v>20</v>
      </c>
      <c r="I131" s="175"/>
      <c r="J131" s="176">
        <f>ROUND(I131*H131,2)</f>
        <v>0</v>
      </c>
      <c r="K131" s="172" t="s">
        <v>115</v>
      </c>
      <c r="L131" s="35"/>
      <c r="M131" s="177" t="s">
        <v>1</v>
      </c>
      <c r="N131" s="178" t="s">
        <v>38</v>
      </c>
      <c r="O131" s="67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1" t="s">
        <v>116</v>
      </c>
      <c r="AT131" s="181" t="s">
        <v>111</v>
      </c>
      <c r="AU131" s="181" t="s">
        <v>80</v>
      </c>
      <c r="AY131" s="13" t="s">
        <v>110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3" t="s">
        <v>80</v>
      </c>
      <c r="BK131" s="182">
        <f>ROUND(I131*H131,2)</f>
        <v>0</v>
      </c>
      <c r="BL131" s="13" t="s">
        <v>116</v>
      </c>
      <c r="BM131" s="181" t="s">
        <v>8</v>
      </c>
    </row>
    <row r="132" spans="1:47" s="2" customFormat="1" ht="11.25">
      <c r="A132" s="30"/>
      <c r="B132" s="31"/>
      <c r="C132" s="32"/>
      <c r="D132" s="183" t="s">
        <v>117</v>
      </c>
      <c r="E132" s="32"/>
      <c r="F132" s="184" t="s">
        <v>138</v>
      </c>
      <c r="G132" s="32"/>
      <c r="H132" s="32"/>
      <c r="I132" s="185"/>
      <c r="J132" s="32"/>
      <c r="K132" s="32"/>
      <c r="L132" s="35"/>
      <c r="M132" s="186"/>
      <c r="N132" s="187"/>
      <c r="O132" s="67"/>
      <c r="P132" s="67"/>
      <c r="Q132" s="67"/>
      <c r="R132" s="67"/>
      <c r="S132" s="67"/>
      <c r="T132" s="68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3" t="s">
        <v>117</v>
      </c>
      <c r="AU132" s="13" t="s">
        <v>80</v>
      </c>
    </row>
    <row r="133" spans="1:65" s="2" customFormat="1" ht="44.25" customHeight="1">
      <c r="A133" s="30"/>
      <c r="B133" s="31"/>
      <c r="C133" s="170" t="s">
        <v>139</v>
      </c>
      <c r="D133" s="170" t="s">
        <v>111</v>
      </c>
      <c r="E133" s="171" t="s">
        <v>140</v>
      </c>
      <c r="F133" s="172" t="s">
        <v>141</v>
      </c>
      <c r="G133" s="173" t="s">
        <v>142</v>
      </c>
      <c r="H133" s="174">
        <v>842</v>
      </c>
      <c r="I133" s="175"/>
      <c r="J133" s="176">
        <f>ROUND(I133*H133,2)</f>
        <v>0</v>
      </c>
      <c r="K133" s="172" t="s">
        <v>115</v>
      </c>
      <c r="L133" s="35"/>
      <c r="M133" s="177" t="s">
        <v>1</v>
      </c>
      <c r="N133" s="178" t="s">
        <v>38</v>
      </c>
      <c r="O133" s="67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81" t="s">
        <v>116</v>
      </c>
      <c r="AT133" s="181" t="s">
        <v>111</v>
      </c>
      <c r="AU133" s="181" t="s">
        <v>80</v>
      </c>
      <c r="AY133" s="13" t="s">
        <v>110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3" t="s">
        <v>80</v>
      </c>
      <c r="BK133" s="182">
        <f>ROUND(I133*H133,2)</f>
        <v>0</v>
      </c>
      <c r="BL133" s="13" t="s">
        <v>116</v>
      </c>
      <c r="BM133" s="181" t="s">
        <v>143</v>
      </c>
    </row>
    <row r="134" spans="1:47" s="2" customFormat="1" ht="11.25">
      <c r="A134" s="30"/>
      <c r="B134" s="31"/>
      <c r="C134" s="32"/>
      <c r="D134" s="183" t="s">
        <v>117</v>
      </c>
      <c r="E134" s="32"/>
      <c r="F134" s="184" t="s">
        <v>144</v>
      </c>
      <c r="G134" s="32"/>
      <c r="H134" s="32"/>
      <c r="I134" s="185"/>
      <c r="J134" s="32"/>
      <c r="K134" s="32"/>
      <c r="L134" s="35"/>
      <c r="M134" s="186"/>
      <c r="N134" s="187"/>
      <c r="O134" s="67"/>
      <c r="P134" s="67"/>
      <c r="Q134" s="67"/>
      <c r="R134" s="67"/>
      <c r="S134" s="67"/>
      <c r="T134" s="68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3" t="s">
        <v>117</v>
      </c>
      <c r="AU134" s="13" t="s">
        <v>80</v>
      </c>
    </row>
    <row r="135" spans="1:65" s="2" customFormat="1" ht="24.2" customHeight="1">
      <c r="A135" s="30"/>
      <c r="B135" s="31"/>
      <c r="C135" s="170" t="s">
        <v>129</v>
      </c>
      <c r="D135" s="170" t="s">
        <v>111</v>
      </c>
      <c r="E135" s="171" t="s">
        <v>145</v>
      </c>
      <c r="F135" s="172" t="s">
        <v>146</v>
      </c>
      <c r="G135" s="173" t="s">
        <v>147</v>
      </c>
      <c r="H135" s="174">
        <v>42</v>
      </c>
      <c r="I135" s="175"/>
      <c r="J135" s="176">
        <f>ROUND(I135*H135,2)</f>
        <v>0</v>
      </c>
      <c r="K135" s="172" t="s">
        <v>115</v>
      </c>
      <c r="L135" s="35"/>
      <c r="M135" s="177" t="s">
        <v>1</v>
      </c>
      <c r="N135" s="178" t="s">
        <v>38</v>
      </c>
      <c r="O135" s="67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1" t="s">
        <v>116</v>
      </c>
      <c r="AT135" s="181" t="s">
        <v>111</v>
      </c>
      <c r="AU135" s="181" t="s">
        <v>80</v>
      </c>
      <c r="AY135" s="13" t="s">
        <v>110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3" t="s">
        <v>80</v>
      </c>
      <c r="BK135" s="182">
        <f>ROUND(I135*H135,2)</f>
        <v>0</v>
      </c>
      <c r="BL135" s="13" t="s">
        <v>116</v>
      </c>
      <c r="BM135" s="181" t="s">
        <v>148</v>
      </c>
    </row>
    <row r="136" spans="1:47" s="2" customFormat="1" ht="11.25">
      <c r="A136" s="30"/>
      <c r="B136" s="31"/>
      <c r="C136" s="32"/>
      <c r="D136" s="183" t="s">
        <v>117</v>
      </c>
      <c r="E136" s="32"/>
      <c r="F136" s="184" t="s">
        <v>149</v>
      </c>
      <c r="G136" s="32"/>
      <c r="H136" s="32"/>
      <c r="I136" s="185"/>
      <c r="J136" s="32"/>
      <c r="K136" s="32"/>
      <c r="L136" s="35"/>
      <c r="M136" s="186"/>
      <c r="N136" s="187"/>
      <c r="O136" s="67"/>
      <c r="P136" s="67"/>
      <c r="Q136" s="67"/>
      <c r="R136" s="67"/>
      <c r="S136" s="67"/>
      <c r="T136" s="68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3" t="s">
        <v>117</v>
      </c>
      <c r="AU136" s="13" t="s">
        <v>80</v>
      </c>
    </row>
    <row r="137" spans="1:65" s="2" customFormat="1" ht="24.2" customHeight="1">
      <c r="A137" s="30"/>
      <c r="B137" s="31"/>
      <c r="C137" s="170" t="s">
        <v>150</v>
      </c>
      <c r="D137" s="170" t="s">
        <v>111</v>
      </c>
      <c r="E137" s="171" t="s">
        <v>151</v>
      </c>
      <c r="F137" s="172" t="s">
        <v>152</v>
      </c>
      <c r="G137" s="173" t="s">
        <v>114</v>
      </c>
      <c r="H137" s="174">
        <v>21</v>
      </c>
      <c r="I137" s="175"/>
      <c r="J137" s="176">
        <f>ROUND(I137*H137,2)</f>
        <v>0</v>
      </c>
      <c r="K137" s="172" t="s">
        <v>115</v>
      </c>
      <c r="L137" s="35"/>
      <c r="M137" s="177" t="s">
        <v>1</v>
      </c>
      <c r="N137" s="178" t="s">
        <v>38</v>
      </c>
      <c r="O137" s="67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1" t="s">
        <v>116</v>
      </c>
      <c r="AT137" s="181" t="s">
        <v>111</v>
      </c>
      <c r="AU137" s="181" t="s">
        <v>80</v>
      </c>
      <c r="AY137" s="13" t="s">
        <v>110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3" t="s">
        <v>80</v>
      </c>
      <c r="BK137" s="182">
        <f>ROUND(I137*H137,2)</f>
        <v>0</v>
      </c>
      <c r="BL137" s="13" t="s">
        <v>116</v>
      </c>
      <c r="BM137" s="181" t="s">
        <v>153</v>
      </c>
    </row>
    <row r="138" spans="1:47" s="2" customFormat="1" ht="11.25">
      <c r="A138" s="30"/>
      <c r="B138" s="31"/>
      <c r="C138" s="32"/>
      <c r="D138" s="183" t="s">
        <v>117</v>
      </c>
      <c r="E138" s="32"/>
      <c r="F138" s="184" t="s">
        <v>154</v>
      </c>
      <c r="G138" s="32"/>
      <c r="H138" s="32"/>
      <c r="I138" s="185"/>
      <c r="J138" s="32"/>
      <c r="K138" s="32"/>
      <c r="L138" s="35"/>
      <c r="M138" s="186"/>
      <c r="N138" s="187"/>
      <c r="O138" s="67"/>
      <c r="P138" s="67"/>
      <c r="Q138" s="67"/>
      <c r="R138" s="67"/>
      <c r="S138" s="67"/>
      <c r="T138" s="68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3" t="s">
        <v>117</v>
      </c>
      <c r="AU138" s="13" t="s">
        <v>80</v>
      </c>
    </row>
    <row r="139" spans="1:65" s="2" customFormat="1" ht="16.5" customHeight="1">
      <c r="A139" s="30"/>
      <c r="B139" s="31"/>
      <c r="C139" s="188" t="s">
        <v>134</v>
      </c>
      <c r="D139" s="188" t="s">
        <v>155</v>
      </c>
      <c r="E139" s="189" t="s">
        <v>156</v>
      </c>
      <c r="F139" s="190" t="s">
        <v>157</v>
      </c>
      <c r="G139" s="191" t="s">
        <v>158</v>
      </c>
      <c r="H139" s="192">
        <v>10</v>
      </c>
      <c r="I139" s="193"/>
      <c r="J139" s="194">
        <f>ROUND(I139*H139,2)</f>
        <v>0</v>
      </c>
      <c r="K139" s="190" t="s">
        <v>1</v>
      </c>
      <c r="L139" s="195"/>
      <c r="M139" s="196" t="s">
        <v>1</v>
      </c>
      <c r="N139" s="197" t="s">
        <v>38</v>
      </c>
      <c r="O139" s="67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81" t="s">
        <v>159</v>
      </c>
      <c r="AT139" s="181" t="s">
        <v>155</v>
      </c>
      <c r="AU139" s="181" t="s">
        <v>80</v>
      </c>
      <c r="AY139" s="13" t="s">
        <v>110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3" t="s">
        <v>80</v>
      </c>
      <c r="BK139" s="182">
        <f>ROUND(I139*H139,2)</f>
        <v>0</v>
      </c>
      <c r="BL139" s="13" t="s">
        <v>116</v>
      </c>
      <c r="BM139" s="181" t="s">
        <v>160</v>
      </c>
    </row>
    <row r="140" spans="1:65" s="2" customFormat="1" ht="24.2" customHeight="1">
      <c r="A140" s="30"/>
      <c r="B140" s="31"/>
      <c r="C140" s="170" t="s">
        <v>161</v>
      </c>
      <c r="D140" s="170" t="s">
        <v>111</v>
      </c>
      <c r="E140" s="171" t="s">
        <v>162</v>
      </c>
      <c r="F140" s="172" t="s">
        <v>163</v>
      </c>
      <c r="G140" s="173" t="s">
        <v>114</v>
      </c>
      <c r="H140" s="174">
        <v>10</v>
      </c>
      <c r="I140" s="175"/>
      <c r="J140" s="176">
        <f>ROUND(I140*H140,2)</f>
        <v>0</v>
      </c>
      <c r="K140" s="172" t="s">
        <v>115</v>
      </c>
      <c r="L140" s="35"/>
      <c r="M140" s="177" t="s">
        <v>1</v>
      </c>
      <c r="N140" s="178" t="s">
        <v>38</v>
      </c>
      <c r="O140" s="67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1" t="s">
        <v>116</v>
      </c>
      <c r="AT140" s="181" t="s">
        <v>111</v>
      </c>
      <c r="AU140" s="181" t="s">
        <v>80</v>
      </c>
      <c r="AY140" s="13" t="s">
        <v>110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3" t="s">
        <v>80</v>
      </c>
      <c r="BK140" s="182">
        <f>ROUND(I140*H140,2)</f>
        <v>0</v>
      </c>
      <c r="BL140" s="13" t="s">
        <v>116</v>
      </c>
      <c r="BM140" s="181" t="s">
        <v>164</v>
      </c>
    </row>
    <row r="141" spans="1:47" s="2" customFormat="1" ht="11.25">
      <c r="A141" s="30"/>
      <c r="B141" s="31"/>
      <c r="C141" s="32"/>
      <c r="D141" s="183" t="s">
        <v>117</v>
      </c>
      <c r="E141" s="32"/>
      <c r="F141" s="184" t="s">
        <v>165</v>
      </c>
      <c r="G141" s="32"/>
      <c r="H141" s="32"/>
      <c r="I141" s="185"/>
      <c r="J141" s="32"/>
      <c r="K141" s="32"/>
      <c r="L141" s="35"/>
      <c r="M141" s="186"/>
      <c r="N141" s="187"/>
      <c r="O141" s="67"/>
      <c r="P141" s="67"/>
      <c r="Q141" s="67"/>
      <c r="R141" s="67"/>
      <c r="S141" s="67"/>
      <c r="T141" s="68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3" t="s">
        <v>117</v>
      </c>
      <c r="AU141" s="13" t="s">
        <v>80</v>
      </c>
    </row>
    <row r="142" spans="1:65" s="2" customFormat="1" ht="16.5" customHeight="1">
      <c r="A142" s="30"/>
      <c r="B142" s="31"/>
      <c r="C142" s="188" t="s">
        <v>8</v>
      </c>
      <c r="D142" s="188" t="s">
        <v>155</v>
      </c>
      <c r="E142" s="189" t="s">
        <v>166</v>
      </c>
      <c r="F142" s="190" t="s">
        <v>167</v>
      </c>
      <c r="G142" s="191" t="s">
        <v>158</v>
      </c>
      <c r="H142" s="192">
        <v>10</v>
      </c>
      <c r="I142" s="193"/>
      <c r="J142" s="194">
        <f>ROUND(I142*H142,2)</f>
        <v>0</v>
      </c>
      <c r="K142" s="190" t="s">
        <v>1</v>
      </c>
      <c r="L142" s="195"/>
      <c r="M142" s="196" t="s">
        <v>1</v>
      </c>
      <c r="N142" s="197" t="s">
        <v>38</v>
      </c>
      <c r="O142" s="67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81" t="s">
        <v>159</v>
      </c>
      <c r="AT142" s="181" t="s">
        <v>155</v>
      </c>
      <c r="AU142" s="181" t="s">
        <v>80</v>
      </c>
      <c r="AY142" s="13" t="s">
        <v>110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3" t="s">
        <v>80</v>
      </c>
      <c r="BK142" s="182">
        <f>ROUND(I142*H142,2)</f>
        <v>0</v>
      </c>
      <c r="BL142" s="13" t="s">
        <v>116</v>
      </c>
      <c r="BM142" s="181" t="s">
        <v>168</v>
      </c>
    </row>
    <row r="143" spans="1:65" s="2" customFormat="1" ht="33" customHeight="1">
      <c r="A143" s="30"/>
      <c r="B143" s="31"/>
      <c r="C143" s="170" t="s">
        <v>169</v>
      </c>
      <c r="D143" s="170" t="s">
        <v>111</v>
      </c>
      <c r="E143" s="171" t="s">
        <v>170</v>
      </c>
      <c r="F143" s="172" t="s">
        <v>171</v>
      </c>
      <c r="G143" s="173" t="s">
        <v>114</v>
      </c>
      <c r="H143" s="174">
        <v>20</v>
      </c>
      <c r="I143" s="175"/>
      <c r="J143" s="176">
        <f>ROUND(I143*H143,2)</f>
        <v>0</v>
      </c>
      <c r="K143" s="172" t="s">
        <v>115</v>
      </c>
      <c r="L143" s="35"/>
      <c r="M143" s="177" t="s">
        <v>1</v>
      </c>
      <c r="N143" s="178" t="s">
        <v>38</v>
      </c>
      <c r="O143" s="67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1" t="s">
        <v>116</v>
      </c>
      <c r="AT143" s="181" t="s">
        <v>111</v>
      </c>
      <c r="AU143" s="181" t="s">
        <v>80</v>
      </c>
      <c r="AY143" s="13" t="s">
        <v>110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3" t="s">
        <v>80</v>
      </c>
      <c r="BK143" s="182">
        <f>ROUND(I143*H143,2)</f>
        <v>0</v>
      </c>
      <c r="BL143" s="13" t="s">
        <v>116</v>
      </c>
      <c r="BM143" s="181" t="s">
        <v>172</v>
      </c>
    </row>
    <row r="144" spans="1:47" s="2" customFormat="1" ht="11.25">
      <c r="A144" s="30"/>
      <c r="B144" s="31"/>
      <c r="C144" s="32"/>
      <c r="D144" s="183" t="s">
        <v>117</v>
      </c>
      <c r="E144" s="32"/>
      <c r="F144" s="184" t="s">
        <v>173</v>
      </c>
      <c r="G144" s="32"/>
      <c r="H144" s="32"/>
      <c r="I144" s="185"/>
      <c r="J144" s="32"/>
      <c r="K144" s="32"/>
      <c r="L144" s="35"/>
      <c r="M144" s="186"/>
      <c r="N144" s="187"/>
      <c r="O144" s="67"/>
      <c r="P144" s="67"/>
      <c r="Q144" s="67"/>
      <c r="R144" s="67"/>
      <c r="S144" s="67"/>
      <c r="T144" s="68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3" t="s">
        <v>117</v>
      </c>
      <c r="AU144" s="13" t="s">
        <v>80</v>
      </c>
    </row>
    <row r="145" spans="1:65" s="2" customFormat="1" ht="16.5" customHeight="1">
      <c r="A145" s="30"/>
      <c r="B145" s="31"/>
      <c r="C145" s="188" t="s">
        <v>143</v>
      </c>
      <c r="D145" s="188" t="s">
        <v>155</v>
      </c>
      <c r="E145" s="189" t="s">
        <v>174</v>
      </c>
      <c r="F145" s="190" t="s">
        <v>175</v>
      </c>
      <c r="G145" s="191" t="s">
        <v>158</v>
      </c>
      <c r="H145" s="192">
        <v>20</v>
      </c>
      <c r="I145" s="193"/>
      <c r="J145" s="194">
        <f>ROUND(I145*H145,2)</f>
        <v>0</v>
      </c>
      <c r="K145" s="190" t="s">
        <v>1</v>
      </c>
      <c r="L145" s="195"/>
      <c r="M145" s="196" t="s">
        <v>1</v>
      </c>
      <c r="N145" s="197" t="s">
        <v>38</v>
      </c>
      <c r="O145" s="67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1" t="s">
        <v>159</v>
      </c>
      <c r="AT145" s="181" t="s">
        <v>155</v>
      </c>
      <c r="AU145" s="181" t="s">
        <v>80</v>
      </c>
      <c r="AY145" s="13" t="s">
        <v>110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3" t="s">
        <v>80</v>
      </c>
      <c r="BK145" s="182">
        <f>ROUND(I145*H145,2)</f>
        <v>0</v>
      </c>
      <c r="BL145" s="13" t="s">
        <v>116</v>
      </c>
      <c r="BM145" s="181" t="s">
        <v>176</v>
      </c>
    </row>
    <row r="146" spans="1:65" s="2" customFormat="1" ht="16.5" customHeight="1">
      <c r="A146" s="30"/>
      <c r="B146" s="31"/>
      <c r="C146" s="188" t="s">
        <v>177</v>
      </c>
      <c r="D146" s="188" t="s">
        <v>155</v>
      </c>
      <c r="E146" s="189" t="s">
        <v>178</v>
      </c>
      <c r="F146" s="190" t="s">
        <v>179</v>
      </c>
      <c r="G146" s="191" t="s">
        <v>158</v>
      </c>
      <c r="H146" s="192">
        <v>20</v>
      </c>
      <c r="I146" s="193"/>
      <c r="J146" s="194">
        <f>ROUND(I146*H146,2)</f>
        <v>0</v>
      </c>
      <c r="K146" s="190" t="s">
        <v>1</v>
      </c>
      <c r="L146" s="195"/>
      <c r="M146" s="196" t="s">
        <v>1</v>
      </c>
      <c r="N146" s="197" t="s">
        <v>38</v>
      </c>
      <c r="O146" s="67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1" t="s">
        <v>159</v>
      </c>
      <c r="AT146" s="181" t="s">
        <v>155</v>
      </c>
      <c r="AU146" s="181" t="s">
        <v>80</v>
      </c>
      <c r="AY146" s="13" t="s">
        <v>110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3" t="s">
        <v>80</v>
      </c>
      <c r="BK146" s="182">
        <f>ROUND(I146*H146,2)</f>
        <v>0</v>
      </c>
      <c r="BL146" s="13" t="s">
        <v>116</v>
      </c>
      <c r="BM146" s="181" t="s">
        <v>180</v>
      </c>
    </row>
    <row r="147" spans="1:65" s="2" customFormat="1" ht="16.5" customHeight="1">
      <c r="A147" s="30"/>
      <c r="B147" s="31"/>
      <c r="C147" s="188" t="s">
        <v>148</v>
      </c>
      <c r="D147" s="188" t="s">
        <v>155</v>
      </c>
      <c r="E147" s="189" t="s">
        <v>181</v>
      </c>
      <c r="F147" s="190" t="s">
        <v>182</v>
      </c>
      <c r="G147" s="191" t="s">
        <v>158</v>
      </c>
      <c r="H147" s="192">
        <v>20</v>
      </c>
      <c r="I147" s="193"/>
      <c r="J147" s="194">
        <f>ROUND(I147*H147,2)</f>
        <v>0</v>
      </c>
      <c r="K147" s="190" t="s">
        <v>1</v>
      </c>
      <c r="L147" s="195"/>
      <c r="M147" s="196" t="s">
        <v>1</v>
      </c>
      <c r="N147" s="197" t="s">
        <v>38</v>
      </c>
      <c r="O147" s="67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81" t="s">
        <v>159</v>
      </c>
      <c r="AT147" s="181" t="s">
        <v>155</v>
      </c>
      <c r="AU147" s="181" t="s">
        <v>80</v>
      </c>
      <c r="AY147" s="13" t="s">
        <v>110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3" t="s">
        <v>80</v>
      </c>
      <c r="BK147" s="182">
        <f>ROUND(I147*H147,2)</f>
        <v>0</v>
      </c>
      <c r="BL147" s="13" t="s">
        <v>116</v>
      </c>
      <c r="BM147" s="181" t="s">
        <v>183</v>
      </c>
    </row>
    <row r="148" spans="1:65" s="2" customFormat="1" ht="24.2" customHeight="1">
      <c r="A148" s="30"/>
      <c r="B148" s="31"/>
      <c r="C148" s="170" t="s">
        <v>184</v>
      </c>
      <c r="D148" s="170" t="s">
        <v>111</v>
      </c>
      <c r="E148" s="171" t="s">
        <v>185</v>
      </c>
      <c r="F148" s="172" t="s">
        <v>186</v>
      </c>
      <c r="G148" s="173" t="s">
        <v>142</v>
      </c>
      <c r="H148" s="174">
        <v>922</v>
      </c>
      <c r="I148" s="175"/>
      <c r="J148" s="176">
        <f>ROUND(I148*H148,2)</f>
        <v>0</v>
      </c>
      <c r="K148" s="172" t="s">
        <v>115</v>
      </c>
      <c r="L148" s="35"/>
      <c r="M148" s="177" t="s">
        <v>1</v>
      </c>
      <c r="N148" s="178" t="s">
        <v>38</v>
      </c>
      <c r="O148" s="67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1" t="s">
        <v>116</v>
      </c>
      <c r="AT148" s="181" t="s">
        <v>111</v>
      </c>
      <c r="AU148" s="181" t="s">
        <v>80</v>
      </c>
      <c r="AY148" s="13" t="s">
        <v>110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3" t="s">
        <v>80</v>
      </c>
      <c r="BK148" s="182">
        <f>ROUND(I148*H148,2)</f>
        <v>0</v>
      </c>
      <c r="BL148" s="13" t="s">
        <v>116</v>
      </c>
      <c r="BM148" s="181" t="s">
        <v>187</v>
      </c>
    </row>
    <row r="149" spans="1:47" s="2" customFormat="1" ht="11.25">
      <c r="A149" s="30"/>
      <c r="B149" s="31"/>
      <c r="C149" s="32"/>
      <c r="D149" s="183" t="s">
        <v>117</v>
      </c>
      <c r="E149" s="32"/>
      <c r="F149" s="184" t="s">
        <v>188</v>
      </c>
      <c r="G149" s="32"/>
      <c r="H149" s="32"/>
      <c r="I149" s="185"/>
      <c r="J149" s="32"/>
      <c r="K149" s="32"/>
      <c r="L149" s="35"/>
      <c r="M149" s="186"/>
      <c r="N149" s="187"/>
      <c r="O149" s="67"/>
      <c r="P149" s="67"/>
      <c r="Q149" s="67"/>
      <c r="R149" s="67"/>
      <c r="S149" s="67"/>
      <c r="T149" s="68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3" t="s">
        <v>117</v>
      </c>
      <c r="AU149" s="13" t="s">
        <v>80</v>
      </c>
    </row>
    <row r="150" spans="1:65" s="2" customFormat="1" ht="24.2" customHeight="1">
      <c r="A150" s="30"/>
      <c r="B150" s="31"/>
      <c r="C150" s="188" t="s">
        <v>153</v>
      </c>
      <c r="D150" s="188" t="s">
        <v>155</v>
      </c>
      <c r="E150" s="189" t="s">
        <v>189</v>
      </c>
      <c r="F150" s="190" t="s">
        <v>190</v>
      </c>
      <c r="G150" s="191" t="s">
        <v>142</v>
      </c>
      <c r="H150" s="192">
        <v>932</v>
      </c>
      <c r="I150" s="193"/>
      <c r="J150" s="194">
        <f>ROUND(I150*H150,2)</f>
        <v>0</v>
      </c>
      <c r="K150" s="190" t="s">
        <v>115</v>
      </c>
      <c r="L150" s="195"/>
      <c r="M150" s="196" t="s">
        <v>1</v>
      </c>
      <c r="N150" s="197" t="s">
        <v>38</v>
      </c>
      <c r="O150" s="67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81" t="s">
        <v>159</v>
      </c>
      <c r="AT150" s="181" t="s">
        <v>155</v>
      </c>
      <c r="AU150" s="181" t="s">
        <v>80</v>
      </c>
      <c r="AY150" s="13" t="s">
        <v>110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3" t="s">
        <v>80</v>
      </c>
      <c r="BK150" s="182">
        <f>ROUND(I150*H150,2)</f>
        <v>0</v>
      </c>
      <c r="BL150" s="13" t="s">
        <v>116</v>
      </c>
      <c r="BM150" s="181" t="s">
        <v>191</v>
      </c>
    </row>
    <row r="151" spans="1:65" s="2" customFormat="1" ht="33" customHeight="1">
      <c r="A151" s="30"/>
      <c r="B151" s="31"/>
      <c r="C151" s="170" t="s">
        <v>192</v>
      </c>
      <c r="D151" s="170" t="s">
        <v>111</v>
      </c>
      <c r="E151" s="171" t="s">
        <v>193</v>
      </c>
      <c r="F151" s="172" t="s">
        <v>194</v>
      </c>
      <c r="G151" s="173" t="s">
        <v>114</v>
      </c>
      <c r="H151" s="174">
        <v>932</v>
      </c>
      <c r="I151" s="175"/>
      <c r="J151" s="176">
        <f>ROUND(I151*H151,2)</f>
        <v>0</v>
      </c>
      <c r="K151" s="172" t="s">
        <v>115</v>
      </c>
      <c r="L151" s="35"/>
      <c r="M151" s="177" t="s">
        <v>1</v>
      </c>
      <c r="N151" s="178" t="s">
        <v>38</v>
      </c>
      <c r="O151" s="67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1" t="s">
        <v>116</v>
      </c>
      <c r="AT151" s="181" t="s">
        <v>111</v>
      </c>
      <c r="AU151" s="181" t="s">
        <v>80</v>
      </c>
      <c r="AY151" s="13" t="s">
        <v>110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3" t="s">
        <v>80</v>
      </c>
      <c r="BK151" s="182">
        <f>ROUND(I151*H151,2)</f>
        <v>0</v>
      </c>
      <c r="BL151" s="13" t="s">
        <v>116</v>
      </c>
      <c r="BM151" s="181" t="s">
        <v>195</v>
      </c>
    </row>
    <row r="152" spans="1:47" s="2" customFormat="1" ht="11.25">
      <c r="A152" s="30"/>
      <c r="B152" s="31"/>
      <c r="C152" s="32"/>
      <c r="D152" s="183" t="s">
        <v>117</v>
      </c>
      <c r="E152" s="32"/>
      <c r="F152" s="184" t="s">
        <v>196</v>
      </c>
      <c r="G152" s="32"/>
      <c r="H152" s="32"/>
      <c r="I152" s="185"/>
      <c r="J152" s="32"/>
      <c r="K152" s="32"/>
      <c r="L152" s="35"/>
      <c r="M152" s="186"/>
      <c r="N152" s="187"/>
      <c r="O152" s="67"/>
      <c r="P152" s="67"/>
      <c r="Q152" s="67"/>
      <c r="R152" s="67"/>
      <c r="S152" s="67"/>
      <c r="T152" s="68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3" t="s">
        <v>117</v>
      </c>
      <c r="AU152" s="13" t="s">
        <v>80</v>
      </c>
    </row>
    <row r="153" spans="1:65" s="2" customFormat="1" ht="16.5" customHeight="1">
      <c r="A153" s="30"/>
      <c r="B153" s="31"/>
      <c r="C153" s="188" t="s">
        <v>160</v>
      </c>
      <c r="D153" s="188" t="s">
        <v>155</v>
      </c>
      <c r="E153" s="189" t="s">
        <v>197</v>
      </c>
      <c r="F153" s="190" t="s">
        <v>198</v>
      </c>
      <c r="G153" s="191" t="s">
        <v>158</v>
      </c>
      <c r="H153" s="192">
        <v>42</v>
      </c>
      <c r="I153" s="193"/>
      <c r="J153" s="194">
        <f>ROUND(I153*H153,2)</f>
        <v>0</v>
      </c>
      <c r="K153" s="190" t="s">
        <v>1</v>
      </c>
      <c r="L153" s="195"/>
      <c r="M153" s="196" t="s">
        <v>1</v>
      </c>
      <c r="N153" s="197" t="s">
        <v>38</v>
      </c>
      <c r="O153" s="67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1" t="s">
        <v>159</v>
      </c>
      <c r="AT153" s="181" t="s">
        <v>155</v>
      </c>
      <c r="AU153" s="181" t="s">
        <v>80</v>
      </c>
      <c r="AY153" s="13" t="s">
        <v>110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3" t="s">
        <v>80</v>
      </c>
      <c r="BK153" s="182">
        <f>ROUND(I153*H153,2)</f>
        <v>0</v>
      </c>
      <c r="BL153" s="13" t="s">
        <v>116</v>
      </c>
      <c r="BM153" s="181" t="s">
        <v>199</v>
      </c>
    </row>
    <row r="154" spans="1:65" s="2" customFormat="1" ht="24.2" customHeight="1">
      <c r="A154" s="30"/>
      <c r="B154" s="31"/>
      <c r="C154" s="170" t="s">
        <v>7</v>
      </c>
      <c r="D154" s="170" t="s">
        <v>111</v>
      </c>
      <c r="E154" s="171" t="s">
        <v>200</v>
      </c>
      <c r="F154" s="172" t="s">
        <v>201</v>
      </c>
      <c r="G154" s="173" t="s">
        <v>142</v>
      </c>
      <c r="H154" s="174">
        <v>42</v>
      </c>
      <c r="I154" s="175"/>
      <c r="J154" s="176">
        <f>ROUND(I154*H154,2)</f>
        <v>0</v>
      </c>
      <c r="K154" s="172" t="s">
        <v>115</v>
      </c>
      <c r="L154" s="35"/>
      <c r="M154" s="177" t="s">
        <v>1</v>
      </c>
      <c r="N154" s="178" t="s">
        <v>38</v>
      </c>
      <c r="O154" s="67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81" t="s">
        <v>116</v>
      </c>
      <c r="AT154" s="181" t="s">
        <v>111</v>
      </c>
      <c r="AU154" s="181" t="s">
        <v>80</v>
      </c>
      <c r="AY154" s="13" t="s">
        <v>110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3" t="s">
        <v>80</v>
      </c>
      <c r="BK154" s="182">
        <f>ROUND(I154*H154,2)</f>
        <v>0</v>
      </c>
      <c r="BL154" s="13" t="s">
        <v>116</v>
      </c>
      <c r="BM154" s="181" t="s">
        <v>202</v>
      </c>
    </row>
    <row r="155" spans="1:47" s="2" customFormat="1" ht="11.25">
      <c r="A155" s="30"/>
      <c r="B155" s="31"/>
      <c r="C155" s="32"/>
      <c r="D155" s="183" t="s">
        <v>117</v>
      </c>
      <c r="E155" s="32"/>
      <c r="F155" s="184" t="s">
        <v>203</v>
      </c>
      <c r="G155" s="32"/>
      <c r="H155" s="32"/>
      <c r="I155" s="185"/>
      <c r="J155" s="32"/>
      <c r="K155" s="32"/>
      <c r="L155" s="35"/>
      <c r="M155" s="186"/>
      <c r="N155" s="187"/>
      <c r="O155" s="67"/>
      <c r="P155" s="67"/>
      <c r="Q155" s="67"/>
      <c r="R155" s="67"/>
      <c r="S155" s="67"/>
      <c r="T155" s="68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3" t="s">
        <v>117</v>
      </c>
      <c r="AU155" s="13" t="s">
        <v>80</v>
      </c>
    </row>
    <row r="156" spans="1:65" s="2" customFormat="1" ht="16.5" customHeight="1">
      <c r="A156" s="30"/>
      <c r="B156" s="31"/>
      <c r="C156" s="188" t="s">
        <v>164</v>
      </c>
      <c r="D156" s="188" t="s">
        <v>155</v>
      </c>
      <c r="E156" s="189" t="s">
        <v>204</v>
      </c>
      <c r="F156" s="190" t="s">
        <v>205</v>
      </c>
      <c r="G156" s="191" t="s">
        <v>206</v>
      </c>
      <c r="H156" s="192">
        <v>26</v>
      </c>
      <c r="I156" s="193"/>
      <c r="J156" s="194">
        <f>ROUND(I156*H156,2)</f>
        <v>0</v>
      </c>
      <c r="K156" s="190" t="s">
        <v>115</v>
      </c>
      <c r="L156" s="195"/>
      <c r="M156" s="196" t="s">
        <v>1</v>
      </c>
      <c r="N156" s="197" t="s">
        <v>38</v>
      </c>
      <c r="O156" s="67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81" t="s">
        <v>159</v>
      </c>
      <c r="AT156" s="181" t="s">
        <v>155</v>
      </c>
      <c r="AU156" s="181" t="s">
        <v>80</v>
      </c>
      <c r="AY156" s="13" t="s">
        <v>110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3" t="s">
        <v>80</v>
      </c>
      <c r="BK156" s="182">
        <f>ROUND(I156*H156,2)</f>
        <v>0</v>
      </c>
      <c r="BL156" s="13" t="s">
        <v>116</v>
      </c>
      <c r="BM156" s="181" t="s">
        <v>207</v>
      </c>
    </row>
    <row r="157" spans="1:65" s="2" customFormat="1" ht="16.5" customHeight="1">
      <c r="A157" s="30"/>
      <c r="B157" s="31"/>
      <c r="C157" s="170" t="s">
        <v>208</v>
      </c>
      <c r="D157" s="170" t="s">
        <v>111</v>
      </c>
      <c r="E157" s="171" t="s">
        <v>209</v>
      </c>
      <c r="F157" s="172" t="s">
        <v>210</v>
      </c>
      <c r="G157" s="173" t="s">
        <v>114</v>
      </c>
      <c r="H157" s="174">
        <v>42</v>
      </c>
      <c r="I157" s="175"/>
      <c r="J157" s="176">
        <f>ROUND(I157*H157,2)</f>
        <v>0</v>
      </c>
      <c r="K157" s="172" t="s">
        <v>115</v>
      </c>
      <c r="L157" s="35"/>
      <c r="M157" s="177" t="s">
        <v>1</v>
      </c>
      <c r="N157" s="178" t="s">
        <v>38</v>
      </c>
      <c r="O157" s="67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1" t="s">
        <v>116</v>
      </c>
      <c r="AT157" s="181" t="s">
        <v>111</v>
      </c>
      <c r="AU157" s="181" t="s">
        <v>80</v>
      </c>
      <c r="AY157" s="13" t="s">
        <v>110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3" t="s">
        <v>80</v>
      </c>
      <c r="BK157" s="182">
        <f>ROUND(I157*H157,2)</f>
        <v>0</v>
      </c>
      <c r="BL157" s="13" t="s">
        <v>116</v>
      </c>
      <c r="BM157" s="181" t="s">
        <v>211</v>
      </c>
    </row>
    <row r="158" spans="1:47" s="2" customFormat="1" ht="11.25">
      <c r="A158" s="30"/>
      <c r="B158" s="31"/>
      <c r="C158" s="32"/>
      <c r="D158" s="183" t="s">
        <v>117</v>
      </c>
      <c r="E158" s="32"/>
      <c r="F158" s="184" t="s">
        <v>212</v>
      </c>
      <c r="G158" s="32"/>
      <c r="H158" s="32"/>
      <c r="I158" s="185"/>
      <c r="J158" s="32"/>
      <c r="K158" s="32"/>
      <c r="L158" s="35"/>
      <c r="M158" s="186"/>
      <c r="N158" s="187"/>
      <c r="O158" s="67"/>
      <c r="P158" s="67"/>
      <c r="Q158" s="67"/>
      <c r="R158" s="67"/>
      <c r="S158" s="67"/>
      <c r="T158" s="68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3" t="s">
        <v>117</v>
      </c>
      <c r="AU158" s="13" t="s">
        <v>80</v>
      </c>
    </row>
    <row r="159" spans="1:65" s="2" customFormat="1" ht="24.2" customHeight="1">
      <c r="A159" s="30"/>
      <c r="B159" s="31"/>
      <c r="C159" s="188" t="s">
        <v>168</v>
      </c>
      <c r="D159" s="188" t="s">
        <v>155</v>
      </c>
      <c r="E159" s="189" t="s">
        <v>213</v>
      </c>
      <c r="F159" s="190" t="s">
        <v>214</v>
      </c>
      <c r="G159" s="191" t="s">
        <v>114</v>
      </c>
      <c r="H159" s="192">
        <v>20</v>
      </c>
      <c r="I159" s="193"/>
      <c r="J159" s="194">
        <f>ROUND(I159*H159,2)</f>
        <v>0</v>
      </c>
      <c r="K159" s="190" t="s">
        <v>115</v>
      </c>
      <c r="L159" s="195"/>
      <c r="M159" s="196" t="s">
        <v>1</v>
      </c>
      <c r="N159" s="197" t="s">
        <v>38</v>
      </c>
      <c r="O159" s="67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81" t="s">
        <v>159</v>
      </c>
      <c r="AT159" s="181" t="s">
        <v>155</v>
      </c>
      <c r="AU159" s="181" t="s">
        <v>80</v>
      </c>
      <c r="AY159" s="13" t="s">
        <v>110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3" t="s">
        <v>80</v>
      </c>
      <c r="BK159" s="182">
        <f>ROUND(I159*H159,2)</f>
        <v>0</v>
      </c>
      <c r="BL159" s="13" t="s">
        <v>116</v>
      </c>
      <c r="BM159" s="181" t="s">
        <v>215</v>
      </c>
    </row>
    <row r="160" spans="1:65" s="2" customFormat="1" ht="16.5" customHeight="1">
      <c r="A160" s="30"/>
      <c r="B160" s="31"/>
      <c r="C160" s="188" t="s">
        <v>216</v>
      </c>
      <c r="D160" s="188" t="s">
        <v>155</v>
      </c>
      <c r="E160" s="189" t="s">
        <v>217</v>
      </c>
      <c r="F160" s="190" t="s">
        <v>218</v>
      </c>
      <c r="G160" s="191" t="s">
        <v>114</v>
      </c>
      <c r="H160" s="192">
        <v>20</v>
      </c>
      <c r="I160" s="193"/>
      <c r="J160" s="194">
        <f>ROUND(I160*H160,2)</f>
        <v>0</v>
      </c>
      <c r="K160" s="190" t="s">
        <v>115</v>
      </c>
      <c r="L160" s="195"/>
      <c r="M160" s="196" t="s">
        <v>1</v>
      </c>
      <c r="N160" s="197" t="s">
        <v>38</v>
      </c>
      <c r="O160" s="67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1" t="s">
        <v>159</v>
      </c>
      <c r="AT160" s="181" t="s">
        <v>155</v>
      </c>
      <c r="AU160" s="181" t="s">
        <v>80</v>
      </c>
      <c r="AY160" s="13" t="s">
        <v>110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3" t="s">
        <v>80</v>
      </c>
      <c r="BK160" s="182">
        <f>ROUND(I160*H160,2)</f>
        <v>0</v>
      </c>
      <c r="BL160" s="13" t="s">
        <v>116</v>
      </c>
      <c r="BM160" s="181" t="s">
        <v>219</v>
      </c>
    </row>
    <row r="161" spans="1:65" s="2" customFormat="1" ht="16.5" customHeight="1">
      <c r="A161" s="30"/>
      <c r="B161" s="31"/>
      <c r="C161" s="170" t="s">
        <v>172</v>
      </c>
      <c r="D161" s="170" t="s">
        <v>111</v>
      </c>
      <c r="E161" s="171" t="s">
        <v>220</v>
      </c>
      <c r="F161" s="172" t="s">
        <v>221</v>
      </c>
      <c r="G161" s="173" t="s">
        <v>114</v>
      </c>
      <c r="H161" s="174">
        <v>20</v>
      </c>
      <c r="I161" s="175"/>
      <c r="J161" s="176">
        <f>ROUND(I161*H161,2)</f>
        <v>0</v>
      </c>
      <c r="K161" s="172" t="s">
        <v>115</v>
      </c>
      <c r="L161" s="35"/>
      <c r="M161" s="177" t="s">
        <v>1</v>
      </c>
      <c r="N161" s="178" t="s">
        <v>38</v>
      </c>
      <c r="O161" s="67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81" t="s">
        <v>116</v>
      </c>
      <c r="AT161" s="181" t="s">
        <v>111</v>
      </c>
      <c r="AU161" s="181" t="s">
        <v>80</v>
      </c>
      <c r="AY161" s="13" t="s">
        <v>110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3" t="s">
        <v>80</v>
      </c>
      <c r="BK161" s="182">
        <f>ROUND(I161*H161,2)</f>
        <v>0</v>
      </c>
      <c r="BL161" s="13" t="s">
        <v>116</v>
      </c>
      <c r="BM161" s="181" t="s">
        <v>222</v>
      </c>
    </row>
    <row r="162" spans="1:47" s="2" customFormat="1" ht="11.25">
      <c r="A162" s="30"/>
      <c r="B162" s="31"/>
      <c r="C162" s="32"/>
      <c r="D162" s="183" t="s">
        <v>117</v>
      </c>
      <c r="E162" s="32"/>
      <c r="F162" s="184" t="s">
        <v>223</v>
      </c>
      <c r="G162" s="32"/>
      <c r="H162" s="32"/>
      <c r="I162" s="185"/>
      <c r="J162" s="32"/>
      <c r="K162" s="32"/>
      <c r="L162" s="35"/>
      <c r="M162" s="186"/>
      <c r="N162" s="187"/>
      <c r="O162" s="67"/>
      <c r="P162" s="67"/>
      <c r="Q162" s="67"/>
      <c r="R162" s="67"/>
      <c r="S162" s="67"/>
      <c r="T162" s="68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3" t="s">
        <v>117</v>
      </c>
      <c r="AU162" s="13" t="s">
        <v>80</v>
      </c>
    </row>
    <row r="163" spans="1:65" s="2" customFormat="1" ht="16.5" customHeight="1">
      <c r="A163" s="30"/>
      <c r="B163" s="31"/>
      <c r="C163" s="188" t="s">
        <v>224</v>
      </c>
      <c r="D163" s="188" t="s">
        <v>155</v>
      </c>
      <c r="E163" s="189" t="s">
        <v>225</v>
      </c>
      <c r="F163" s="190" t="s">
        <v>226</v>
      </c>
      <c r="G163" s="191" t="s">
        <v>158</v>
      </c>
      <c r="H163" s="192">
        <v>20</v>
      </c>
      <c r="I163" s="193"/>
      <c r="J163" s="194">
        <f>ROUND(I163*H163,2)</f>
        <v>0</v>
      </c>
      <c r="K163" s="190" t="s">
        <v>1</v>
      </c>
      <c r="L163" s="195"/>
      <c r="M163" s="196" t="s">
        <v>1</v>
      </c>
      <c r="N163" s="197" t="s">
        <v>38</v>
      </c>
      <c r="O163" s="67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1" t="s">
        <v>159</v>
      </c>
      <c r="AT163" s="181" t="s">
        <v>155</v>
      </c>
      <c r="AU163" s="181" t="s">
        <v>80</v>
      </c>
      <c r="AY163" s="13" t="s">
        <v>110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3" t="s">
        <v>80</v>
      </c>
      <c r="BK163" s="182">
        <f>ROUND(I163*H163,2)</f>
        <v>0</v>
      </c>
      <c r="BL163" s="13" t="s">
        <v>116</v>
      </c>
      <c r="BM163" s="181" t="s">
        <v>227</v>
      </c>
    </row>
    <row r="164" spans="1:65" s="2" customFormat="1" ht="24.2" customHeight="1">
      <c r="A164" s="30"/>
      <c r="B164" s="31"/>
      <c r="C164" s="170" t="s">
        <v>176</v>
      </c>
      <c r="D164" s="170" t="s">
        <v>111</v>
      </c>
      <c r="E164" s="171" t="s">
        <v>228</v>
      </c>
      <c r="F164" s="172" t="s">
        <v>229</v>
      </c>
      <c r="G164" s="173" t="s">
        <v>142</v>
      </c>
      <c r="H164" s="174">
        <v>192</v>
      </c>
      <c r="I164" s="175"/>
      <c r="J164" s="176">
        <f>ROUND(I164*H164,2)</f>
        <v>0</v>
      </c>
      <c r="K164" s="172" t="s">
        <v>115</v>
      </c>
      <c r="L164" s="35"/>
      <c r="M164" s="177" t="s">
        <v>1</v>
      </c>
      <c r="N164" s="178" t="s">
        <v>38</v>
      </c>
      <c r="O164" s="67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81" t="s">
        <v>116</v>
      </c>
      <c r="AT164" s="181" t="s">
        <v>111</v>
      </c>
      <c r="AU164" s="181" t="s">
        <v>80</v>
      </c>
      <c r="AY164" s="13" t="s">
        <v>110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3" t="s">
        <v>80</v>
      </c>
      <c r="BK164" s="182">
        <f>ROUND(I164*H164,2)</f>
        <v>0</v>
      </c>
      <c r="BL164" s="13" t="s">
        <v>116</v>
      </c>
      <c r="BM164" s="181" t="s">
        <v>230</v>
      </c>
    </row>
    <row r="165" spans="1:47" s="2" customFormat="1" ht="11.25">
      <c r="A165" s="30"/>
      <c r="B165" s="31"/>
      <c r="C165" s="32"/>
      <c r="D165" s="183" t="s">
        <v>117</v>
      </c>
      <c r="E165" s="32"/>
      <c r="F165" s="184" t="s">
        <v>231</v>
      </c>
      <c r="G165" s="32"/>
      <c r="H165" s="32"/>
      <c r="I165" s="185"/>
      <c r="J165" s="32"/>
      <c r="K165" s="32"/>
      <c r="L165" s="35"/>
      <c r="M165" s="186"/>
      <c r="N165" s="187"/>
      <c r="O165" s="67"/>
      <c r="P165" s="67"/>
      <c r="Q165" s="67"/>
      <c r="R165" s="67"/>
      <c r="S165" s="67"/>
      <c r="T165" s="68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T165" s="13" t="s">
        <v>117</v>
      </c>
      <c r="AU165" s="13" t="s">
        <v>80</v>
      </c>
    </row>
    <row r="166" spans="1:65" s="2" customFormat="1" ht="24.2" customHeight="1">
      <c r="A166" s="30"/>
      <c r="B166" s="31"/>
      <c r="C166" s="188" t="s">
        <v>232</v>
      </c>
      <c r="D166" s="188" t="s">
        <v>155</v>
      </c>
      <c r="E166" s="189" t="s">
        <v>233</v>
      </c>
      <c r="F166" s="190" t="s">
        <v>234</v>
      </c>
      <c r="G166" s="191" t="s">
        <v>142</v>
      </c>
      <c r="H166" s="192">
        <v>192</v>
      </c>
      <c r="I166" s="193"/>
      <c r="J166" s="194">
        <f>ROUND(I166*H166,2)</f>
        <v>0</v>
      </c>
      <c r="K166" s="190" t="s">
        <v>115</v>
      </c>
      <c r="L166" s="195"/>
      <c r="M166" s="196" t="s">
        <v>1</v>
      </c>
      <c r="N166" s="197" t="s">
        <v>38</v>
      </c>
      <c r="O166" s="67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1" t="s">
        <v>159</v>
      </c>
      <c r="AT166" s="181" t="s">
        <v>155</v>
      </c>
      <c r="AU166" s="181" t="s">
        <v>80</v>
      </c>
      <c r="AY166" s="13" t="s">
        <v>110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3" t="s">
        <v>80</v>
      </c>
      <c r="BK166" s="182">
        <f>ROUND(I166*H166,2)</f>
        <v>0</v>
      </c>
      <c r="BL166" s="13" t="s">
        <v>116</v>
      </c>
      <c r="BM166" s="181" t="s">
        <v>235</v>
      </c>
    </row>
    <row r="167" spans="1:65" s="2" customFormat="1" ht="37.9" customHeight="1">
      <c r="A167" s="30"/>
      <c r="B167" s="31"/>
      <c r="C167" s="170" t="s">
        <v>180</v>
      </c>
      <c r="D167" s="170" t="s">
        <v>111</v>
      </c>
      <c r="E167" s="171" t="s">
        <v>236</v>
      </c>
      <c r="F167" s="172" t="s">
        <v>237</v>
      </c>
      <c r="G167" s="173" t="s">
        <v>114</v>
      </c>
      <c r="H167" s="174">
        <v>168</v>
      </c>
      <c r="I167" s="175"/>
      <c r="J167" s="176">
        <f>ROUND(I167*H167,2)</f>
        <v>0</v>
      </c>
      <c r="K167" s="172" t="s">
        <v>115</v>
      </c>
      <c r="L167" s="35"/>
      <c r="M167" s="177" t="s">
        <v>1</v>
      </c>
      <c r="N167" s="178" t="s">
        <v>38</v>
      </c>
      <c r="O167" s="67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81" t="s">
        <v>116</v>
      </c>
      <c r="AT167" s="181" t="s">
        <v>111</v>
      </c>
      <c r="AU167" s="181" t="s">
        <v>80</v>
      </c>
      <c r="AY167" s="13" t="s">
        <v>110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3" t="s">
        <v>80</v>
      </c>
      <c r="BK167" s="182">
        <f>ROUND(I167*H167,2)</f>
        <v>0</v>
      </c>
      <c r="BL167" s="13" t="s">
        <v>116</v>
      </c>
      <c r="BM167" s="181" t="s">
        <v>238</v>
      </c>
    </row>
    <row r="168" spans="1:47" s="2" customFormat="1" ht="11.25">
      <c r="A168" s="30"/>
      <c r="B168" s="31"/>
      <c r="C168" s="32"/>
      <c r="D168" s="183" t="s">
        <v>117</v>
      </c>
      <c r="E168" s="32"/>
      <c r="F168" s="184" t="s">
        <v>239</v>
      </c>
      <c r="G168" s="32"/>
      <c r="H168" s="32"/>
      <c r="I168" s="185"/>
      <c r="J168" s="32"/>
      <c r="K168" s="32"/>
      <c r="L168" s="35"/>
      <c r="M168" s="186"/>
      <c r="N168" s="187"/>
      <c r="O168" s="67"/>
      <c r="P168" s="67"/>
      <c r="Q168" s="67"/>
      <c r="R168" s="67"/>
      <c r="S168" s="67"/>
      <c r="T168" s="68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T168" s="13" t="s">
        <v>117</v>
      </c>
      <c r="AU168" s="13" t="s">
        <v>80</v>
      </c>
    </row>
    <row r="169" spans="1:65" s="2" customFormat="1" ht="37.9" customHeight="1">
      <c r="A169" s="30"/>
      <c r="B169" s="31"/>
      <c r="C169" s="170" t="s">
        <v>240</v>
      </c>
      <c r="D169" s="170" t="s">
        <v>111</v>
      </c>
      <c r="E169" s="171" t="s">
        <v>241</v>
      </c>
      <c r="F169" s="172" t="s">
        <v>242</v>
      </c>
      <c r="G169" s="173" t="s">
        <v>114</v>
      </c>
      <c r="H169" s="174">
        <v>176</v>
      </c>
      <c r="I169" s="175"/>
      <c r="J169" s="176">
        <f>ROUND(I169*H169,2)</f>
        <v>0</v>
      </c>
      <c r="K169" s="172" t="s">
        <v>115</v>
      </c>
      <c r="L169" s="35"/>
      <c r="M169" s="177" t="s">
        <v>1</v>
      </c>
      <c r="N169" s="178" t="s">
        <v>38</v>
      </c>
      <c r="O169" s="67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1" t="s">
        <v>116</v>
      </c>
      <c r="AT169" s="181" t="s">
        <v>111</v>
      </c>
      <c r="AU169" s="181" t="s">
        <v>80</v>
      </c>
      <c r="AY169" s="13" t="s">
        <v>110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3" t="s">
        <v>80</v>
      </c>
      <c r="BK169" s="182">
        <f>ROUND(I169*H169,2)</f>
        <v>0</v>
      </c>
      <c r="BL169" s="13" t="s">
        <v>116</v>
      </c>
      <c r="BM169" s="181" t="s">
        <v>243</v>
      </c>
    </row>
    <row r="170" spans="1:47" s="2" customFormat="1" ht="11.25">
      <c r="A170" s="30"/>
      <c r="B170" s="31"/>
      <c r="C170" s="32"/>
      <c r="D170" s="183" t="s">
        <v>117</v>
      </c>
      <c r="E170" s="32"/>
      <c r="F170" s="184" t="s">
        <v>244</v>
      </c>
      <c r="G170" s="32"/>
      <c r="H170" s="32"/>
      <c r="I170" s="185"/>
      <c r="J170" s="32"/>
      <c r="K170" s="32"/>
      <c r="L170" s="35"/>
      <c r="M170" s="186"/>
      <c r="N170" s="187"/>
      <c r="O170" s="67"/>
      <c r="P170" s="67"/>
      <c r="Q170" s="67"/>
      <c r="R170" s="67"/>
      <c r="S170" s="67"/>
      <c r="T170" s="68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3" t="s">
        <v>117</v>
      </c>
      <c r="AU170" s="13" t="s">
        <v>80</v>
      </c>
    </row>
    <row r="171" spans="1:65" s="2" customFormat="1" ht="16.5" customHeight="1">
      <c r="A171" s="30"/>
      <c r="B171" s="31"/>
      <c r="C171" s="188" t="s">
        <v>183</v>
      </c>
      <c r="D171" s="188" t="s">
        <v>155</v>
      </c>
      <c r="E171" s="189" t="s">
        <v>245</v>
      </c>
      <c r="F171" s="190" t="s">
        <v>246</v>
      </c>
      <c r="G171" s="191" t="s">
        <v>114</v>
      </c>
      <c r="H171" s="192">
        <v>10</v>
      </c>
      <c r="I171" s="193"/>
      <c r="J171" s="194">
        <f>ROUND(I171*H171,2)</f>
        <v>0</v>
      </c>
      <c r="K171" s="190" t="s">
        <v>115</v>
      </c>
      <c r="L171" s="195"/>
      <c r="M171" s="196" t="s">
        <v>1</v>
      </c>
      <c r="N171" s="197" t="s">
        <v>38</v>
      </c>
      <c r="O171" s="67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81" t="s">
        <v>159</v>
      </c>
      <c r="AT171" s="181" t="s">
        <v>155</v>
      </c>
      <c r="AU171" s="181" t="s">
        <v>80</v>
      </c>
      <c r="AY171" s="13" t="s">
        <v>110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3" t="s">
        <v>80</v>
      </c>
      <c r="BK171" s="182">
        <f>ROUND(I171*H171,2)</f>
        <v>0</v>
      </c>
      <c r="BL171" s="13" t="s">
        <v>116</v>
      </c>
      <c r="BM171" s="181" t="s">
        <v>247</v>
      </c>
    </row>
    <row r="172" spans="1:65" s="2" customFormat="1" ht="16.5" customHeight="1">
      <c r="A172" s="30"/>
      <c r="B172" s="31"/>
      <c r="C172" s="188" t="s">
        <v>248</v>
      </c>
      <c r="D172" s="188" t="s">
        <v>155</v>
      </c>
      <c r="E172" s="189" t="s">
        <v>249</v>
      </c>
      <c r="F172" s="190" t="s">
        <v>250</v>
      </c>
      <c r="G172" s="191" t="s">
        <v>114</v>
      </c>
      <c r="H172" s="192">
        <v>10</v>
      </c>
      <c r="I172" s="193"/>
      <c r="J172" s="194">
        <f>ROUND(I172*H172,2)</f>
        <v>0</v>
      </c>
      <c r="K172" s="190" t="s">
        <v>115</v>
      </c>
      <c r="L172" s="195"/>
      <c r="M172" s="196" t="s">
        <v>1</v>
      </c>
      <c r="N172" s="197" t="s">
        <v>38</v>
      </c>
      <c r="O172" s="67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1" t="s">
        <v>159</v>
      </c>
      <c r="AT172" s="181" t="s">
        <v>155</v>
      </c>
      <c r="AU172" s="181" t="s">
        <v>80</v>
      </c>
      <c r="AY172" s="13" t="s">
        <v>110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3" t="s">
        <v>80</v>
      </c>
      <c r="BK172" s="182">
        <f>ROUND(I172*H172,2)</f>
        <v>0</v>
      </c>
      <c r="BL172" s="13" t="s">
        <v>116</v>
      </c>
      <c r="BM172" s="181" t="s">
        <v>116</v>
      </c>
    </row>
    <row r="173" spans="1:65" s="2" customFormat="1" ht="16.5" customHeight="1">
      <c r="A173" s="30"/>
      <c r="B173" s="31"/>
      <c r="C173" s="188" t="s">
        <v>187</v>
      </c>
      <c r="D173" s="188" t="s">
        <v>155</v>
      </c>
      <c r="E173" s="189" t="s">
        <v>251</v>
      </c>
      <c r="F173" s="190" t="s">
        <v>252</v>
      </c>
      <c r="G173" s="191" t="s">
        <v>114</v>
      </c>
      <c r="H173" s="192">
        <v>10</v>
      </c>
      <c r="I173" s="193"/>
      <c r="J173" s="194">
        <f>ROUND(I173*H173,2)</f>
        <v>0</v>
      </c>
      <c r="K173" s="190" t="s">
        <v>1</v>
      </c>
      <c r="L173" s="195"/>
      <c r="M173" s="196" t="s">
        <v>1</v>
      </c>
      <c r="N173" s="197" t="s">
        <v>38</v>
      </c>
      <c r="O173" s="67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81" t="s">
        <v>159</v>
      </c>
      <c r="AT173" s="181" t="s">
        <v>155</v>
      </c>
      <c r="AU173" s="181" t="s">
        <v>80</v>
      </c>
      <c r="AY173" s="13" t="s">
        <v>110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3" t="s">
        <v>80</v>
      </c>
      <c r="BK173" s="182">
        <f>ROUND(I173*H173,2)</f>
        <v>0</v>
      </c>
      <c r="BL173" s="13" t="s">
        <v>116</v>
      </c>
      <c r="BM173" s="181" t="s">
        <v>253</v>
      </c>
    </row>
    <row r="174" spans="1:47" s="2" customFormat="1" ht="19.5">
      <c r="A174" s="30"/>
      <c r="B174" s="31"/>
      <c r="C174" s="32"/>
      <c r="D174" s="198" t="s">
        <v>254</v>
      </c>
      <c r="E174" s="32"/>
      <c r="F174" s="199" t="s">
        <v>255</v>
      </c>
      <c r="G174" s="32"/>
      <c r="H174" s="32"/>
      <c r="I174" s="185"/>
      <c r="J174" s="32"/>
      <c r="K174" s="32"/>
      <c r="L174" s="35"/>
      <c r="M174" s="186"/>
      <c r="N174" s="187"/>
      <c r="O174" s="67"/>
      <c r="P174" s="67"/>
      <c r="Q174" s="67"/>
      <c r="R174" s="67"/>
      <c r="S174" s="67"/>
      <c r="T174" s="68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3" t="s">
        <v>254</v>
      </c>
      <c r="AU174" s="13" t="s">
        <v>80</v>
      </c>
    </row>
    <row r="175" spans="1:65" s="2" customFormat="1" ht="33" customHeight="1">
      <c r="A175" s="30"/>
      <c r="B175" s="31"/>
      <c r="C175" s="170" t="s">
        <v>256</v>
      </c>
      <c r="D175" s="170" t="s">
        <v>111</v>
      </c>
      <c r="E175" s="171" t="s">
        <v>257</v>
      </c>
      <c r="F175" s="172" t="s">
        <v>258</v>
      </c>
      <c r="G175" s="173" t="s">
        <v>114</v>
      </c>
      <c r="H175" s="174">
        <v>10</v>
      </c>
      <c r="I175" s="175"/>
      <c r="J175" s="176">
        <f>ROUND(I175*H175,2)</f>
        <v>0</v>
      </c>
      <c r="K175" s="172" t="s">
        <v>115</v>
      </c>
      <c r="L175" s="35"/>
      <c r="M175" s="177" t="s">
        <v>1</v>
      </c>
      <c r="N175" s="178" t="s">
        <v>38</v>
      </c>
      <c r="O175" s="67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1" t="s">
        <v>116</v>
      </c>
      <c r="AT175" s="181" t="s">
        <v>111</v>
      </c>
      <c r="AU175" s="181" t="s">
        <v>80</v>
      </c>
      <c r="AY175" s="13" t="s">
        <v>110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3" t="s">
        <v>80</v>
      </c>
      <c r="BK175" s="182">
        <f>ROUND(I175*H175,2)</f>
        <v>0</v>
      </c>
      <c r="BL175" s="13" t="s">
        <v>116</v>
      </c>
      <c r="BM175" s="181" t="s">
        <v>259</v>
      </c>
    </row>
    <row r="176" spans="1:47" s="2" customFormat="1" ht="11.25">
      <c r="A176" s="30"/>
      <c r="B176" s="31"/>
      <c r="C176" s="32"/>
      <c r="D176" s="183" t="s">
        <v>117</v>
      </c>
      <c r="E176" s="32"/>
      <c r="F176" s="184" t="s">
        <v>260</v>
      </c>
      <c r="G176" s="32"/>
      <c r="H176" s="32"/>
      <c r="I176" s="185"/>
      <c r="J176" s="32"/>
      <c r="K176" s="32"/>
      <c r="L176" s="35"/>
      <c r="M176" s="186"/>
      <c r="N176" s="187"/>
      <c r="O176" s="67"/>
      <c r="P176" s="67"/>
      <c r="Q176" s="67"/>
      <c r="R176" s="67"/>
      <c r="S176" s="67"/>
      <c r="T176" s="68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3" t="s">
        <v>117</v>
      </c>
      <c r="AU176" s="13" t="s">
        <v>80</v>
      </c>
    </row>
    <row r="177" spans="1:65" s="2" customFormat="1" ht="49.15" customHeight="1">
      <c r="A177" s="30"/>
      <c r="B177" s="31"/>
      <c r="C177" s="188" t="s">
        <v>191</v>
      </c>
      <c r="D177" s="188" t="s">
        <v>155</v>
      </c>
      <c r="E177" s="189" t="s">
        <v>261</v>
      </c>
      <c r="F177" s="190" t="s">
        <v>262</v>
      </c>
      <c r="G177" s="191" t="s">
        <v>158</v>
      </c>
      <c r="H177" s="192">
        <v>10</v>
      </c>
      <c r="I177" s="193"/>
      <c r="J177" s="194">
        <f>ROUND(I177*H177,2)</f>
        <v>0</v>
      </c>
      <c r="K177" s="190" t="s">
        <v>1</v>
      </c>
      <c r="L177" s="195"/>
      <c r="M177" s="196" t="s">
        <v>1</v>
      </c>
      <c r="N177" s="197" t="s">
        <v>38</v>
      </c>
      <c r="O177" s="67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81" t="s">
        <v>159</v>
      </c>
      <c r="AT177" s="181" t="s">
        <v>155</v>
      </c>
      <c r="AU177" s="181" t="s">
        <v>80</v>
      </c>
      <c r="AY177" s="13" t="s">
        <v>110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3" t="s">
        <v>80</v>
      </c>
      <c r="BK177" s="182">
        <f>ROUND(I177*H177,2)</f>
        <v>0</v>
      </c>
      <c r="BL177" s="13" t="s">
        <v>116</v>
      </c>
      <c r="BM177" s="181" t="s">
        <v>263</v>
      </c>
    </row>
    <row r="178" spans="1:65" s="2" customFormat="1" ht="37.9" customHeight="1">
      <c r="A178" s="30"/>
      <c r="B178" s="31"/>
      <c r="C178" s="170" t="s">
        <v>264</v>
      </c>
      <c r="D178" s="170" t="s">
        <v>111</v>
      </c>
      <c r="E178" s="171" t="s">
        <v>265</v>
      </c>
      <c r="F178" s="172" t="s">
        <v>266</v>
      </c>
      <c r="G178" s="173" t="s">
        <v>142</v>
      </c>
      <c r="H178" s="174">
        <v>852</v>
      </c>
      <c r="I178" s="175"/>
      <c r="J178" s="176">
        <f>ROUND(I178*H178,2)</f>
        <v>0</v>
      </c>
      <c r="K178" s="172" t="s">
        <v>115</v>
      </c>
      <c r="L178" s="35"/>
      <c r="M178" s="177" t="s">
        <v>1</v>
      </c>
      <c r="N178" s="178" t="s">
        <v>38</v>
      </c>
      <c r="O178" s="67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1" t="s">
        <v>116</v>
      </c>
      <c r="AT178" s="181" t="s">
        <v>111</v>
      </c>
      <c r="AU178" s="181" t="s">
        <v>80</v>
      </c>
      <c r="AY178" s="13" t="s">
        <v>110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3" t="s">
        <v>80</v>
      </c>
      <c r="BK178" s="182">
        <f>ROUND(I178*H178,2)</f>
        <v>0</v>
      </c>
      <c r="BL178" s="13" t="s">
        <v>116</v>
      </c>
      <c r="BM178" s="181" t="s">
        <v>267</v>
      </c>
    </row>
    <row r="179" spans="1:47" s="2" customFormat="1" ht="11.25">
      <c r="A179" s="30"/>
      <c r="B179" s="31"/>
      <c r="C179" s="32"/>
      <c r="D179" s="183" t="s">
        <v>117</v>
      </c>
      <c r="E179" s="32"/>
      <c r="F179" s="184" t="s">
        <v>268</v>
      </c>
      <c r="G179" s="32"/>
      <c r="H179" s="32"/>
      <c r="I179" s="185"/>
      <c r="J179" s="32"/>
      <c r="K179" s="32"/>
      <c r="L179" s="35"/>
      <c r="M179" s="186"/>
      <c r="N179" s="187"/>
      <c r="O179" s="67"/>
      <c r="P179" s="67"/>
      <c r="Q179" s="67"/>
      <c r="R179" s="67"/>
      <c r="S179" s="67"/>
      <c r="T179" s="68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3" t="s">
        <v>117</v>
      </c>
      <c r="AU179" s="13" t="s">
        <v>80</v>
      </c>
    </row>
    <row r="180" spans="1:65" s="2" customFormat="1" ht="16.5" customHeight="1">
      <c r="A180" s="30"/>
      <c r="B180" s="31"/>
      <c r="C180" s="188" t="s">
        <v>195</v>
      </c>
      <c r="D180" s="188" t="s">
        <v>155</v>
      </c>
      <c r="E180" s="189" t="s">
        <v>269</v>
      </c>
      <c r="F180" s="190" t="s">
        <v>270</v>
      </c>
      <c r="G180" s="191" t="s">
        <v>206</v>
      </c>
      <c r="H180" s="192">
        <v>852</v>
      </c>
      <c r="I180" s="193"/>
      <c r="J180" s="194">
        <f>ROUND(I180*H180,2)</f>
        <v>0</v>
      </c>
      <c r="K180" s="190" t="s">
        <v>115</v>
      </c>
      <c r="L180" s="195"/>
      <c r="M180" s="196" t="s">
        <v>1</v>
      </c>
      <c r="N180" s="197" t="s">
        <v>38</v>
      </c>
      <c r="O180" s="67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81" t="s">
        <v>159</v>
      </c>
      <c r="AT180" s="181" t="s">
        <v>155</v>
      </c>
      <c r="AU180" s="181" t="s">
        <v>80</v>
      </c>
      <c r="AY180" s="13" t="s">
        <v>110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3" t="s">
        <v>80</v>
      </c>
      <c r="BK180" s="182">
        <f>ROUND(I180*H180,2)</f>
        <v>0</v>
      </c>
      <c r="BL180" s="13" t="s">
        <v>116</v>
      </c>
      <c r="BM180" s="181" t="s">
        <v>271</v>
      </c>
    </row>
    <row r="181" spans="1:65" s="2" customFormat="1" ht="21.75" customHeight="1">
      <c r="A181" s="30"/>
      <c r="B181" s="31"/>
      <c r="C181" s="170" t="s">
        <v>272</v>
      </c>
      <c r="D181" s="170" t="s">
        <v>111</v>
      </c>
      <c r="E181" s="171" t="s">
        <v>273</v>
      </c>
      <c r="F181" s="172" t="s">
        <v>274</v>
      </c>
      <c r="G181" s="173" t="s">
        <v>114</v>
      </c>
      <c r="H181" s="174">
        <v>34</v>
      </c>
      <c r="I181" s="175"/>
      <c r="J181" s="176">
        <f>ROUND(I181*H181,2)</f>
        <v>0</v>
      </c>
      <c r="K181" s="172" t="s">
        <v>115</v>
      </c>
      <c r="L181" s="35"/>
      <c r="M181" s="177" t="s">
        <v>1</v>
      </c>
      <c r="N181" s="178" t="s">
        <v>38</v>
      </c>
      <c r="O181" s="67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81" t="s">
        <v>116</v>
      </c>
      <c r="AT181" s="181" t="s">
        <v>111</v>
      </c>
      <c r="AU181" s="181" t="s">
        <v>80</v>
      </c>
      <c r="AY181" s="13" t="s">
        <v>110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3" t="s">
        <v>80</v>
      </c>
      <c r="BK181" s="182">
        <f>ROUND(I181*H181,2)</f>
        <v>0</v>
      </c>
      <c r="BL181" s="13" t="s">
        <v>116</v>
      </c>
      <c r="BM181" s="181" t="s">
        <v>275</v>
      </c>
    </row>
    <row r="182" spans="1:47" s="2" customFormat="1" ht="11.25">
      <c r="A182" s="30"/>
      <c r="B182" s="31"/>
      <c r="C182" s="32"/>
      <c r="D182" s="183" t="s">
        <v>117</v>
      </c>
      <c r="E182" s="32"/>
      <c r="F182" s="184" t="s">
        <v>276</v>
      </c>
      <c r="G182" s="32"/>
      <c r="H182" s="32"/>
      <c r="I182" s="185"/>
      <c r="J182" s="32"/>
      <c r="K182" s="32"/>
      <c r="L182" s="35"/>
      <c r="M182" s="186"/>
      <c r="N182" s="187"/>
      <c r="O182" s="67"/>
      <c r="P182" s="67"/>
      <c r="Q182" s="67"/>
      <c r="R182" s="67"/>
      <c r="S182" s="67"/>
      <c r="T182" s="68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3" t="s">
        <v>117</v>
      </c>
      <c r="AU182" s="13" t="s">
        <v>80</v>
      </c>
    </row>
    <row r="183" spans="1:65" s="2" customFormat="1" ht="16.5" customHeight="1">
      <c r="A183" s="30"/>
      <c r="B183" s="31"/>
      <c r="C183" s="170" t="s">
        <v>199</v>
      </c>
      <c r="D183" s="170" t="s">
        <v>111</v>
      </c>
      <c r="E183" s="171" t="s">
        <v>277</v>
      </c>
      <c r="F183" s="172" t="s">
        <v>278</v>
      </c>
      <c r="G183" s="173" t="s">
        <v>279</v>
      </c>
      <c r="H183" s="174">
        <v>2</v>
      </c>
      <c r="I183" s="175"/>
      <c r="J183" s="176">
        <f>ROUND(I183*H183,2)</f>
        <v>0</v>
      </c>
      <c r="K183" s="172" t="s">
        <v>1</v>
      </c>
      <c r="L183" s="35"/>
      <c r="M183" s="177" t="s">
        <v>1</v>
      </c>
      <c r="N183" s="178" t="s">
        <v>38</v>
      </c>
      <c r="O183" s="67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81" t="s">
        <v>116</v>
      </c>
      <c r="AT183" s="181" t="s">
        <v>111</v>
      </c>
      <c r="AU183" s="181" t="s">
        <v>80</v>
      </c>
      <c r="AY183" s="13" t="s">
        <v>110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3" t="s">
        <v>80</v>
      </c>
      <c r="BK183" s="182">
        <f>ROUND(I183*H183,2)</f>
        <v>0</v>
      </c>
      <c r="BL183" s="13" t="s">
        <v>116</v>
      </c>
      <c r="BM183" s="181" t="s">
        <v>280</v>
      </c>
    </row>
    <row r="184" spans="1:65" s="2" customFormat="1" ht="24.2" customHeight="1">
      <c r="A184" s="30"/>
      <c r="B184" s="31"/>
      <c r="C184" s="188" t="s">
        <v>281</v>
      </c>
      <c r="D184" s="188" t="s">
        <v>155</v>
      </c>
      <c r="E184" s="189" t="s">
        <v>282</v>
      </c>
      <c r="F184" s="190" t="s">
        <v>283</v>
      </c>
      <c r="G184" s="191" t="s">
        <v>114</v>
      </c>
      <c r="H184" s="192">
        <v>34</v>
      </c>
      <c r="I184" s="193"/>
      <c r="J184" s="194">
        <f>ROUND(I184*H184,2)</f>
        <v>0</v>
      </c>
      <c r="K184" s="190" t="s">
        <v>115</v>
      </c>
      <c r="L184" s="195"/>
      <c r="M184" s="196" t="s">
        <v>1</v>
      </c>
      <c r="N184" s="197" t="s">
        <v>38</v>
      </c>
      <c r="O184" s="67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81" t="s">
        <v>159</v>
      </c>
      <c r="AT184" s="181" t="s">
        <v>155</v>
      </c>
      <c r="AU184" s="181" t="s">
        <v>80</v>
      </c>
      <c r="AY184" s="13" t="s">
        <v>110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3" t="s">
        <v>80</v>
      </c>
      <c r="BK184" s="182">
        <f>ROUND(I184*H184,2)</f>
        <v>0</v>
      </c>
      <c r="BL184" s="13" t="s">
        <v>116</v>
      </c>
      <c r="BM184" s="181" t="s">
        <v>284</v>
      </c>
    </row>
    <row r="185" spans="1:65" s="2" customFormat="1" ht="37.9" customHeight="1">
      <c r="A185" s="30"/>
      <c r="B185" s="31"/>
      <c r="C185" s="170" t="s">
        <v>202</v>
      </c>
      <c r="D185" s="170" t="s">
        <v>111</v>
      </c>
      <c r="E185" s="171" t="s">
        <v>285</v>
      </c>
      <c r="F185" s="172" t="s">
        <v>286</v>
      </c>
      <c r="G185" s="173" t="s">
        <v>114</v>
      </c>
      <c r="H185" s="174">
        <v>1</v>
      </c>
      <c r="I185" s="175"/>
      <c r="J185" s="176">
        <f>ROUND(I185*H185,2)</f>
        <v>0</v>
      </c>
      <c r="K185" s="172" t="s">
        <v>115</v>
      </c>
      <c r="L185" s="35"/>
      <c r="M185" s="177" t="s">
        <v>1</v>
      </c>
      <c r="N185" s="178" t="s">
        <v>38</v>
      </c>
      <c r="O185" s="67"/>
      <c r="P185" s="179">
        <f>O185*H185</f>
        <v>0</v>
      </c>
      <c r="Q185" s="179">
        <v>0</v>
      </c>
      <c r="R185" s="179">
        <f>Q185*H185</f>
        <v>0</v>
      </c>
      <c r="S185" s="179">
        <v>0</v>
      </c>
      <c r="T185" s="180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81" t="s">
        <v>116</v>
      </c>
      <c r="AT185" s="181" t="s">
        <v>111</v>
      </c>
      <c r="AU185" s="181" t="s">
        <v>80</v>
      </c>
      <c r="AY185" s="13" t="s">
        <v>110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3" t="s">
        <v>80</v>
      </c>
      <c r="BK185" s="182">
        <f>ROUND(I185*H185,2)</f>
        <v>0</v>
      </c>
      <c r="BL185" s="13" t="s">
        <v>116</v>
      </c>
      <c r="BM185" s="181" t="s">
        <v>287</v>
      </c>
    </row>
    <row r="186" spans="1:47" s="2" customFormat="1" ht="11.25">
      <c r="A186" s="30"/>
      <c r="B186" s="31"/>
      <c r="C186" s="32"/>
      <c r="D186" s="183" t="s">
        <v>117</v>
      </c>
      <c r="E186" s="32"/>
      <c r="F186" s="184" t="s">
        <v>288</v>
      </c>
      <c r="G186" s="32"/>
      <c r="H186" s="32"/>
      <c r="I186" s="185"/>
      <c r="J186" s="32"/>
      <c r="K186" s="32"/>
      <c r="L186" s="35"/>
      <c r="M186" s="186"/>
      <c r="N186" s="187"/>
      <c r="O186" s="67"/>
      <c r="P186" s="67"/>
      <c r="Q186" s="67"/>
      <c r="R186" s="67"/>
      <c r="S186" s="67"/>
      <c r="T186" s="68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3" t="s">
        <v>117</v>
      </c>
      <c r="AU186" s="13" t="s">
        <v>80</v>
      </c>
    </row>
    <row r="187" spans="1:65" s="2" customFormat="1" ht="24.2" customHeight="1">
      <c r="A187" s="30"/>
      <c r="B187" s="31"/>
      <c r="C187" s="170" t="s">
        <v>289</v>
      </c>
      <c r="D187" s="170" t="s">
        <v>111</v>
      </c>
      <c r="E187" s="171" t="s">
        <v>290</v>
      </c>
      <c r="F187" s="172" t="s">
        <v>291</v>
      </c>
      <c r="G187" s="173" t="s">
        <v>114</v>
      </c>
      <c r="H187" s="174">
        <v>1</v>
      </c>
      <c r="I187" s="175"/>
      <c r="J187" s="176">
        <f>ROUND(I187*H187,2)</f>
        <v>0</v>
      </c>
      <c r="K187" s="172" t="s">
        <v>115</v>
      </c>
      <c r="L187" s="35"/>
      <c r="M187" s="177" t="s">
        <v>1</v>
      </c>
      <c r="N187" s="178" t="s">
        <v>38</v>
      </c>
      <c r="O187" s="67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81" t="s">
        <v>116</v>
      </c>
      <c r="AT187" s="181" t="s">
        <v>111</v>
      </c>
      <c r="AU187" s="181" t="s">
        <v>80</v>
      </c>
      <c r="AY187" s="13" t="s">
        <v>110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3" t="s">
        <v>80</v>
      </c>
      <c r="BK187" s="182">
        <f>ROUND(I187*H187,2)</f>
        <v>0</v>
      </c>
      <c r="BL187" s="13" t="s">
        <v>116</v>
      </c>
      <c r="BM187" s="181" t="s">
        <v>292</v>
      </c>
    </row>
    <row r="188" spans="1:47" s="2" customFormat="1" ht="11.25">
      <c r="A188" s="30"/>
      <c r="B188" s="31"/>
      <c r="C188" s="32"/>
      <c r="D188" s="183" t="s">
        <v>117</v>
      </c>
      <c r="E188" s="32"/>
      <c r="F188" s="184" t="s">
        <v>293</v>
      </c>
      <c r="G188" s="32"/>
      <c r="H188" s="32"/>
      <c r="I188" s="185"/>
      <c r="J188" s="32"/>
      <c r="K188" s="32"/>
      <c r="L188" s="35"/>
      <c r="M188" s="186"/>
      <c r="N188" s="187"/>
      <c r="O188" s="67"/>
      <c r="P188" s="67"/>
      <c r="Q188" s="67"/>
      <c r="R188" s="67"/>
      <c r="S188" s="67"/>
      <c r="T188" s="68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3" t="s">
        <v>117</v>
      </c>
      <c r="AU188" s="13" t="s">
        <v>80</v>
      </c>
    </row>
    <row r="189" spans="1:65" s="2" customFormat="1" ht="16.5" customHeight="1">
      <c r="A189" s="30"/>
      <c r="B189" s="31"/>
      <c r="C189" s="170" t="s">
        <v>207</v>
      </c>
      <c r="D189" s="170" t="s">
        <v>111</v>
      </c>
      <c r="E189" s="171" t="s">
        <v>294</v>
      </c>
      <c r="F189" s="172" t="s">
        <v>295</v>
      </c>
      <c r="G189" s="173" t="s">
        <v>279</v>
      </c>
      <c r="H189" s="174">
        <v>1</v>
      </c>
      <c r="I189" s="175"/>
      <c r="J189" s="176">
        <f>ROUND(I189*H189,2)</f>
        <v>0</v>
      </c>
      <c r="K189" s="172" t="s">
        <v>115</v>
      </c>
      <c r="L189" s="35"/>
      <c r="M189" s="177" t="s">
        <v>1</v>
      </c>
      <c r="N189" s="178" t="s">
        <v>38</v>
      </c>
      <c r="O189" s="67"/>
      <c r="P189" s="179">
        <f>O189*H189</f>
        <v>0</v>
      </c>
      <c r="Q189" s="179">
        <v>0</v>
      </c>
      <c r="R189" s="179">
        <f>Q189*H189</f>
        <v>0</v>
      </c>
      <c r="S189" s="179">
        <v>0</v>
      </c>
      <c r="T189" s="180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81" t="s">
        <v>116</v>
      </c>
      <c r="AT189" s="181" t="s">
        <v>111</v>
      </c>
      <c r="AU189" s="181" t="s">
        <v>80</v>
      </c>
      <c r="AY189" s="13" t="s">
        <v>110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3" t="s">
        <v>80</v>
      </c>
      <c r="BK189" s="182">
        <f>ROUND(I189*H189,2)</f>
        <v>0</v>
      </c>
      <c r="BL189" s="13" t="s">
        <v>116</v>
      </c>
      <c r="BM189" s="181" t="s">
        <v>296</v>
      </c>
    </row>
    <row r="190" spans="1:47" s="2" customFormat="1" ht="11.25">
      <c r="A190" s="30"/>
      <c r="B190" s="31"/>
      <c r="C190" s="32"/>
      <c r="D190" s="183" t="s">
        <v>117</v>
      </c>
      <c r="E190" s="32"/>
      <c r="F190" s="184" t="s">
        <v>297</v>
      </c>
      <c r="G190" s="32"/>
      <c r="H190" s="32"/>
      <c r="I190" s="185"/>
      <c r="J190" s="32"/>
      <c r="K190" s="32"/>
      <c r="L190" s="35"/>
      <c r="M190" s="186"/>
      <c r="N190" s="187"/>
      <c r="O190" s="67"/>
      <c r="P190" s="67"/>
      <c r="Q190" s="67"/>
      <c r="R190" s="67"/>
      <c r="S190" s="67"/>
      <c r="T190" s="68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T190" s="13" t="s">
        <v>117</v>
      </c>
      <c r="AU190" s="13" t="s">
        <v>80</v>
      </c>
    </row>
    <row r="191" spans="2:63" s="11" customFormat="1" ht="25.9" customHeight="1">
      <c r="B191" s="156"/>
      <c r="C191" s="157"/>
      <c r="D191" s="158" t="s">
        <v>72</v>
      </c>
      <c r="E191" s="159" t="s">
        <v>298</v>
      </c>
      <c r="F191" s="159" t="s">
        <v>299</v>
      </c>
      <c r="G191" s="157"/>
      <c r="H191" s="157"/>
      <c r="I191" s="160"/>
      <c r="J191" s="161">
        <f>BK191</f>
        <v>0</v>
      </c>
      <c r="K191" s="157"/>
      <c r="L191" s="162"/>
      <c r="M191" s="163"/>
      <c r="N191" s="164"/>
      <c r="O191" s="164"/>
      <c r="P191" s="165">
        <f>SUM(P192:P259)</f>
        <v>0</v>
      </c>
      <c r="Q191" s="164"/>
      <c r="R191" s="165">
        <f>SUM(R192:R259)</f>
        <v>0</v>
      </c>
      <c r="S191" s="164"/>
      <c r="T191" s="166">
        <f>SUM(T192:T259)</f>
        <v>0</v>
      </c>
      <c r="AR191" s="167" t="s">
        <v>109</v>
      </c>
      <c r="AT191" s="168" t="s">
        <v>72</v>
      </c>
      <c r="AU191" s="168" t="s">
        <v>73</v>
      </c>
      <c r="AY191" s="167" t="s">
        <v>110</v>
      </c>
      <c r="BK191" s="169">
        <f>SUM(BK192:BK259)</f>
        <v>0</v>
      </c>
    </row>
    <row r="192" spans="1:65" s="2" customFormat="1" ht="24.2" customHeight="1">
      <c r="A192" s="30"/>
      <c r="B192" s="31"/>
      <c r="C192" s="170" t="s">
        <v>300</v>
      </c>
      <c r="D192" s="170" t="s">
        <v>111</v>
      </c>
      <c r="E192" s="171" t="s">
        <v>301</v>
      </c>
      <c r="F192" s="172" t="s">
        <v>302</v>
      </c>
      <c r="G192" s="173" t="s">
        <v>303</v>
      </c>
      <c r="H192" s="174">
        <v>0.83</v>
      </c>
      <c r="I192" s="175"/>
      <c r="J192" s="176">
        <f>ROUND(I192*H192,2)</f>
        <v>0</v>
      </c>
      <c r="K192" s="172" t="s">
        <v>115</v>
      </c>
      <c r="L192" s="35"/>
      <c r="M192" s="177" t="s">
        <v>1</v>
      </c>
      <c r="N192" s="178" t="s">
        <v>38</v>
      </c>
      <c r="O192" s="67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81" t="s">
        <v>116</v>
      </c>
      <c r="AT192" s="181" t="s">
        <v>111</v>
      </c>
      <c r="AU192" s="181" t="s">
        <v>80</v>
      </c>
      <c r="AY192" s="13" t="s">
        <v>110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3" t="s">
        <v>80</v>
      </c>
      <c r="BK192" s="182">
        <f>ROUND(I192*H192,2)</f>
        <v>0</v>
      </c>
      <c r="BL192" s="13" t="s">
        <v>116</v>
      </c>
      <c r="BM192" s="181" t="s">
        <v>304</v>
      </c>
    </row>
    <row r="193" spans="1:47" s="2" customFormat="1" ht="11.25">
      <c r="A193" s="30"/>
      <c r="B193" s="31"/>
      <c r="C193" s="32"/>
      <c r="D193" s="183" t="s">
        <v>117</v>
      </c>
      <c r="E193" s="32"/>
      <c r="F193" s="184" t="s">
        <v>305</v>
      </c>
      <c r="G193" s="32"/>
      <c r="H193" s="32"/>
      <c r="I193" s="185"/>
      <c r="J193" s="32"/>
      <c r="K193" s="32"/>
      <c r="L193" s="35"/>
      <c r="M193" s="186"/>
      <c r="N193" s="187"/>
      <c r="O193" s="67"/>
      <c r="P193" s="67"/>
      <c r="Q193" s="67"/>
      <c r="R193" s="67"/>
      <c r="S193" s="67"/>
      <c r="T193" s="68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T193" s="13" t="s">
        <v>117</v>
      </c>
      <c r="AU193" s="13" t="s">
        <v>80</v>
      </c>
    </row>
    <row r="194" spans="1:65" s="2" customFormat="1" ht="21.75" customHeight="1">
      <c r="A194" s="30"/>
      <c r="B194" s="31"/>
      <c r="C194" s="170" t="s">
        <v>211</v>
      </c>
      <c r="D194" s="170" t="s">
        <v>111</v>
      </c>
      <c r="E194" s="171" t="s">
        <v>306</v>
      </c>
      <c r="F194" s="172" t="s">
        <v>307</v>
      </c>
      <c r="G194" s="173" t="s">
        <v>303</v>
      </c>
      <c r="H194" s="174">
        <v>0.83</v>
      </c>
      <c r="I194" s="175"/>
      <c r="J194" s="176">
        <f>ROUND(I194*H194,2)</f>
        <v>0</v>
      </c>
      <c r="K194" s="172" t="s">
        <v>115</v>
      </c>
      <c r="L194" s="35"/>
      <c r="M194" s="177" t="s">
        <v>1</v>
      </c>
      <c r="N194" s="178" t="s">
        <v>38</v>
      </c>
      <c r="O194" s="67"/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81" t="s">
        <v>116</v>
      </c>
      <c r="AT194" s="181" t="s">
        <v>111</v>
      </c>
      <c r="AU194" s="181" t="s">
        <v>80</v>
      </c>
      <c r="AY194" s="13" t="s">
        <v>110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13" t="s">
        <v>80</v>
      </c>
      <c r="BK194" s="182">
        <f>ROUND(I194*H194,2)</f>
        <v>0</v>
      </c>
      <c r="BL194" s="13" t="s">
        <v>116</v>
      </c>
      <c r="BM194" s="181" t="s">
        <v>308</v>
      </c>
    </row>
    <row r="195" spans="1:47" s="2" customFormat="1" ht="11.25">
      <c r="A195" s="30"/>
      <c r="B195" s="31"/>
      <c r="C195" s="32"/>
      <c r="D195" s="183" t="s">
        <v>117</v>
      </c>
      <c r="E195" s="32"/>
      <c r="F195" s="184" t="s">
        <v>309</v>
      </c>
      <c r="G195" s="32"/>
      <c r="H195" s="32"/>
      <c r="I195" s="185"/>
      <c r="J195" s="32"/>
      <c r="K195" s="32"/>
      <c r="L195" s="35"/>
      <c r="M195" s="186"/>
      <c r="N195" s="187"/>
      <c r="O195" s="67"/>
      <c r="P195" s="67"/>
      <c r="Q195" s="67"/>
      <c r="R195" s="67"/>
      <c r="S195" s="67"/>
      <c r="T195" s="68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3" t="s">
        <v>117</v>
      </c>
      <c r="AU195" s="13" t="s">
        <v>80</v>
      </c>
    </row>
    <row r="196" spans="1:65" s="2" customFormat="1" ht="16.5" customHeight="1">
      <c r="A196" s="30"/>
      <c r="B196" s="31"/>
      <c r="C196" s="170" t="s">
        <v>310</v>
      </c>
      <c r="D196" s="170" t="s">
        <v>111</v>
      </c>
      <c r="E196" s="171" t="s">
        <v>311</v>
      </c>
      <c r="F196" s="172" t="s">
        <v>312</v>
      </c>
      <c r="G196" s="173" t="s">
        <v>279</v>
      </c>
      <c r="H196" s="174">
        <v>1</v>
      </c>
      <c r="I196" s="175"/>
      <c r="J196" s="176">
        <f>ROUND(I196*H196,2)</f>
        <v>0</v>
      </c>
      <c r="K196" s="172" t="s">
        <v>115</v>
      </c>
      <c r="L196" s="35"/>
      <c r="M196" s="177" t="s">
        <v>1</v>
      </c>
      <c r="N196" s="178" t="s">
        <v>38</v>
      </c>
      <c r="O196" s="67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81" t="s">
        <v>116</v>
      </c>
      <c r="AT196" s="181" t="s">
        <v>111</v>
      </c>
      <c r="AU196" s="181" t="s">
        <v>80</v>
      </c>
      <c r="AY196" s="13" t="s">
        <v>110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13" t="s">
        <v>80</v>
      </c>
      <c r="BK196" s="182">
        <f>ROUND(I196*H196,2)</f>
        <v>0</v>
      </c>
      <c r="BL196" s="13" t="s">
        <v>116</v>
      </c>
      <c r="BM196" s="181" t="s">
        <v>313</v>
      </c>
    </row>
    <row r="197" spans="1:47" s="2" customFormat="1" ht="11.25">
      <c r="A197" s="30"/>
      <c r="B197" s="31"/>
      <c r="C197" s="32"/>
      <c r="D197" s="183" t="s">
        <v>117</v>
      </c>
      <c r="E197" s="32"/>
      <c r="F197" s="184" t="s">
        <v>314</v>
      </c>
      <c r="G197" s="32"/>
      <c r="H197" s="32"/>
      <c r="I197" s="185"/>
      <c r="J197" s="32"/>
      <c r="K197" s="32"/>
      <c r="L197" s="35"/>
      <c r="M197" s="186"/>
      <c r="N197" s="187"/>
      <c r="O197" s="67"/>
      <c r="P197" s="67"/>
      <c r="Q197" s="67"/>
      <c r="R197" s="67"/>
      <c r="S197" s="67"/>
      <c r="T197" s="68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T197" s="13" t="s">
        <v>117</v>
      </c>
      <c r="AU197" s="13" t="s">
        <v>80</v>
      </c>
    </row>
    <row r="198" spans="1:65" s="2" customFormat="1" ht="16.5" customHeight="1">
      <c r="A198" s="30"/>
      <c r="B198" s="31"/>
      <c r="C198" s="170" t="s">
        <v>215</v>
      </c>
      <c r="D198" s="170" t="s">
        <v>111</v>
      </c>
      <c r="E198" s="171" t="s">
        <v>315</v>
      </c>
      <c r="F198" s="172" t="s">
        <v>316</v>
      </c>
      <c r="G198" s="173" t="s">
        <v>317</v>
      </c>
      <c r="H198" s="174">
        <v>20</v>
      </c>
      <c r="I198" s="175"/>
      <c r="J198" s="176">
        <f>ROUND(I198*H198,2)</f>
        <v>0</v>
      </c>
      <c r="K198" s="172" t="s">
        <v>115</v>
      </c>
      <c r="L198" s="35"/>
      <c r="M198" s="177" t="s">
        <v>1</v>
      </c>
      <c r="N198" s="178" t="s">
        <v>38</v>
      </c>
      <c r="O198" s="67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81" t="s">
        <v>116</v>
      </c>
      <c r="AT198" s="181" t="s">
        <v>111</v>
      </c>
      <c r="AU198" s="181" t="s">
        <v>80</v>
      </c>
      <c r="AY198" s="13" t="s">
        <v>110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3" t="s">
        <v>80</v>
      </c>
      <c r="BK198" s="182">
        <f>ROUND(I198*H198,2)</f>
        <v>0</v>
      </c>
      <c r="BL198" s="13" t="s">
        <v>116</v>
      </c>
      <c r="BM198" s="181" t="s">
        <v>318</v>
      </c>
    </row>
    <row r="199" spans="1:47" s="2" customFormat="1" ht="11.25">
      <c r="A199" s="30"/>
      <c r="B199" s="31"/>
      <c r="C199" s="32"/>
      <c r="D199" s="183" t="s">
        <v>117</v>
      </c>
      <c r="E199" s="32"/>
      <c r="F199" s="184" t="s">
        <v>319</v>
      </c>
      <c r="G199" s="32"/>
      <c r="H199" s="32"/>
      <c r="I199" s="185"/>
      <c r="J199" s="32"/>
      <c r="K199" s="32"/>
      <c r="L199" s="35"/>
      <c r="M199" s="186"/>
      <c r="N199" s="187"/>
      <c r="O199" s="67"/>
      <c r="P199" s="67"/>
      <c r="Q199" s="67"/>
      <c r="R199" s="67"/>
      <c r="S199" s="67"/>
      <c r="T199" s="68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3" t="s">
        <v>117</v>
      </c>
      <c r="AU199" s="13" t="s">
        <v>80</v>
      </c>
    </row>
    <row r="200" spans="1:65" s="2" customFormat="1" ht="24.2" customHeight="1">
      <c r="A200" s="30"/>
      <c r="B200" s="31"/>
      <c r="C200" s="170" t="s">
        <v>320</v>
      </c>
      <c r="D200" s="170" t="s">
        <v>111</v>
      </c>
      <c r="E200" s="171" t="s">
        <v>321</v>
      </c>
      <c r="F200" s="172" t="s">
        <v>322</v>
      </c>
      <c r="G200" s="173" t="s">
        <v>317</v>
      </c>
      <c r="H200" s="174">
        <v>20</v>
      </c>
      <c r="I200" s="175"/>
      <c r="J200" s="176">
        <f>ROUND(I200*H200,2)</f>
        <v>0</v>
      </c>
      <c r="K200" s="172" t="s">
        <v>115</v>
      </c>
      <c r="L200" s="35"/>
      <c r="M200" s="177" t="s">
        <v>1</v>
      </c>
      <c r="N200" s="178" t="s">
        <v>38</v>
      </c>
      <c r="O200" s="67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81" t="s">
        <v>116</v>
      </c>
      <c r="AT200" s="181" t="s">
        <v>111</v>
      </c>
      <c r="AU200" s="181" t="s">
        <v>80</v>
      </c>
      <c r="AY200" s="13" t="s">
        <v>110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13" t="s">
        <v>80</v>
      </c>
      <c r="BK200" s="182">
        <f>ROUND(I200*H200,2)</f>
        <v>0</v>
      </c>
      <c r="BL200" s="13" t="s">
        <v>116</v>
      </c>
      <c r="BM200" s="181" t="s">
        <v>323</v>
      </c>
    </row>
    <row r="201" spans="1:47" s="2" customFormat="1" ht="11.25">
      <c r="A201" s="30"/>
      <c r="B201" s="31"/>
      <c r="C201" s="32"/>
      <c r="D201" s="183" t="s">
        <v>117</v>
      </c>
      <c r="E201" s="32"/>
      <c r="F201" s="184" t="s">
        <v>324</v>
      </c>
      <c r="G201" s="32"/>
      <c r="H201" s="32"/>
      <c r="I201" s="185"/>
      <c r="J201" s="32"/>
      <c r="K201" s="32"/>
      <c r="L201" s="35"/>
      <c r="M201" s="186"/>
      <c r="N201" s="187"/>
      <c r="O201" s="67"/>
      <c r="P201" s="67"/>
      <c r="Q201" s="67"/>
      <c r="R201" s="67"/>
      <c r="S201" s="67"/>
      <c r="T201" s="68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3" t="s">
        <v>117</v>
      </c>
      <c r="AU201" s="13" t="s">
        <v>80</v>
      </c>
    </row>
    <row r="202" spans="1:65" s="2" customFormat="1" ht="24.2" customHeight="1">
      <c r="A202" s="30"/>
      <c r="B202" s="31"/>
      <c r="C202" s="170" t="s">
        <v>219</v>
      </c>
      <c r="D202" s="170" t="s">
        <v>111</v>
      </c>
      <c r="E202" s="171" t="s">
        <v>325</v>
      </c>
      <c r="F202" s="172" t="s">
        <v>326</v>
      </c>
      <c r="G202" s="173" t="s">
        <v>142</v>
      </c>
      <c r="H202" s="174">
        <v>52</v>
      </c>
      <c r="I202" s="175"/>
      <c r="J202" s="176">
        <f>ROUND(I202*H202,2)</f>
        <v>0</v>
      </c>
      <c r="K202" s="172" t="s">
        <v>115</v>
      </c>
      <c r="L202" s="35"/>
      <c r="M202" s="177" t="s">
        <v>1</v>
      </c>
      <c r="N202" s="178" t="s">
        <v>38</v>
      </c>
      <c r="O202" s="67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81" t="s">
        <v>116</v>
      </c>
      <c r="AT202" s="181" t="s">
        <v>111</v>
      </c>
      <c r="AU202" s="181" t="s">
        <v>80</v>
      </c>
      <c r="AY202" s="13" t="s">
        <v>110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13" t="s">
        <v>80</v>
      </c>
      <c r="BK202" s="182">
        <f>ROUND(I202*H202,2)</f>
        <v>0</v>
      </c>
      <c r="BL202" s="13" t="s">
        <v>116</v>
      </c>
      <c r="BM202" s="181" t="s">
        <v>327</v>
      </c>
    </row>
    <row r="203" spans="1:47" s="2" customFormat="1" ht="11.25">
      <c r="A203" s="30"/>
      <c r="B203" s="31"/>
      <c r="C203" s="32"/>
      <c r="D203" s="183" t="s">
        <v>117</v>
      </c>
      <c r="E203" s="32"/>
      <c r="F203" s="184" t="s">
        <v>328</v>
      </c>
      <c r="G203" s="32"/>
      <c r="H203" s="32"/>
      <c r="I203" s="185"/>
      <c r="J203" s="32"/>
      <c r="K203" s="32"/>
      <c r="L203" s="35"/>
      <c r="M203" s="186"/>
      <c r="N203" s="187"/>
      <c r="O203" s="67"/>
      <c r="P203" s="67"/>
      <c r="Q203" s="67"/>
      <c r="R203" s="67"/>
      <c r="S203" s="67"/>
      <c r="T203" s="68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3" t="s">
        <v>117</v>
      </c>
      <c r="AU203" s="13" t="s">
        <v>80</v>
      </c>
    </row>
    <row r="204" spans="1:65" s="2" customFormat="1" ht="24.2" customHeight="1">
      <c r="A204" s="30"/>
      <c r="B204" s="31"/>
      <c r="C204" s="170" t="s">
        <v>329</v>
      </c>
      <c r="D204" s="170" t="s">
        <v>111</v>
      </c>
      <c r="E204" s="171" t="s">
        <v>330</v>
      </c>
      <c r="F204" s="172" t="s">
        <v>331</v>
      </c>
      <c r="G204" s="173" t="s">
        <v>332</v>
      </c>
      <c r="H204" s="174">
        <v>13</v>
      </c>
      <c r="I204" s="175"/>
      <c r="J204" s="176">
        <f>ROUND(I204*H204,2)</f>
        <v>0</v>
      </c>
      <c r="K204" s="172" t="s">
        <v>115</v>
      </c>
      <c r="L204" s="35"/>
      <c r="M204" s="177" t="s">
        <v>1</v>
      </c>
      <c r="N204" s="178" t="s">
        <v>38</v>
      </c>
      <c r="O204" s="67"/>
      <c r="P204" s="179">
        <f>O204*H204</f>
        <v>0</v>
      </c>
      <c r="Q204" s="179">
        <v>0</v>
      </c>
      <c r="R204" s="179">
        <f>Q204*H204</f>
        <v>0</v>
      </c>
      <c r="S204" s="179">
        <v>0</v>
      </c>
      <c r="T204" s="180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81" t="s">
        <v>116</v>
      </c>
      <c r="AT204" s="181" t="s">
        <v>111</v>
      </c>
      <c r="AU204" s="181" t="s">
        <v>80</v>
      </c>
      <c r="AY204" s="13" t="s">
        <v>110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13" t="s">
        <v>80</v>
      </c>
      <c r="BK204" s="182">
        <f>ROUND(I204*H204,2)</f>
        <v>0</v>
      </c>
      <c r="BL204" s="13" t="s">
        <v>116</v>
      </c>
      <c r="BM204" s="181" t="s">
        <v>333</v>
      </c>
    </row>
    <row r="205" spans="1:47" s="2" customFormat="1" ht="11.25">
      <c r="A205" s="30"/>
      <c r="B205" s="31"/>
      <c r="C205" s="32"/>
      <c r="D205" s="183" t="s">
        <v>117</v>
      </c>
      <c r="E205" s="32"/>
      <c r="F205" s="184" t="s">
        <v>334</v>
      </c>
      <c r="G205" s="32"/>
      <c r="H205" s="32"/>
      <c r="I205" s="185"/>
      <c r="J205" s="32"/>
      <c r="K205" s="32"/>
      <c r="L205" s="35"/>
      <c r="M205" s="186"/>
      <c r="N205" s="187"/>
      <c r="O205" s="67"/>
      <c r="P205" s="67"/>
      <c r="Q205" s="67"/>
      <c r="R205" s="67"/>
      <c r="S205" s="67"/>
      <c r="T205" s="68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3" t="s">
        <v>117</v>
      </c>
      <c r="AU205" s="13" t="s">
        <v>80</v>
      </c>
    </row>
    <row r="206" spans="1:65" s="2" customFormat="1" ht="24.2" customHeight="1">
      <c r="A206" s="30"/>
      <c r="B206" s="31"/>
      <c r="C206" s="170" t="s">
        <v>222</v>
      </c>
      <c r="D206" s="170" t="s">
        <v>111</v>
      </c>
      <c r="E206" s="171" t="s">
        <v>335</v>
      </c>
      <c r="F206" s="172" t="s">
        <v>336</v>
      </c>
      <c r="G206" s="173" t="s">
        <v>142</v>
      </c>
      <c r="H206" s="174">
        <v>52</v>
      </c>
      <c r="I206" s="175"/>
      <c r="J206" s="176">
        <f>ROUND(I206*H206,2)</f>
        <v>0</v>
      </c>
      <c r="K206" s="172" t="s">
        <v>115</v>
      </c>
      <c r="L206" s="35"/>
      <c r="M206" s="177" t="s">
        <v>1</v>
      </c>
      <c r="N206" s="178" t="s">
        <v>38</v>
      </c>
      <c r="O206" s="67"/>
      <c r="P206" s="179">
        <f>O206*H206</f>
        <v>0</v>
      </c>
      <c r="Q206" s="179">
        <v>0</v>
      </c>
      <c r="R206" s="179">
        <f>Q206*H206</f>
        <v>0</v>
      </c>
      <c r="S206" s="179">
        <v>0</v>
      </c>
      <c r="T206" s="180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81" t="s">
        <v>116</v>
      </c>
      <c r="AT206" s="181" t="s">
        <v>111</v>
      </c>
      <c r="AU206" s="181" t="s">
        <v>80</v>
      </c>
      <c r="AY206" s="13" t="s">
        <v>110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3" t="s">
        <v>80</v>
      </c>
      <c r="BK206" s="182">
        <f>ROUND(I206*H206,2)</f>
        <v>0</v>
      </c>
      <c r="BL206" s="13" t="s">
        <v>116</v>
      </c>
      <c r="BM206" s="181" t="s">
        <v>337</v>
      </c>
    </row>
    <row r="207" spans="1:47" s="2" customFormat="1" ht="11.25">
      <c r="A207" s="30"/>
      <c r="B207" s="31"/>
      <c r="C207" s="32"/>
      <c r="D207" s="183" t="s">
        <v>117</v>
      </c>
      <c r="E207" s="32"/>
      <c r="F207" s="184" t="s">
        <v>338</v>
      </c>
      <c r="G207" s="32"/>
      <c r="H207" s="32"/>
      <c r="I207" s="185"/>
      <c r="J207" s="32"/>
      <c r="K207" s="32"/>
      <c r="L207" s="35"/>
      <c r="M207" s="186"/>
      <c r="N207" s="187"/>
      <c r="O207" s="67"/>
      <c r="P207" s="67"/>
      <c r="Q207" s="67"/>
      <c r="R207" s="67"/>
      <c r="S207" s="67"/>
      <c r="T207" s="68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T207" s="13" t="s">
        <v>117</v>
      </c>
      <c r="AU207" s="13" t="s">
        <v>80</v>
      </c>
    </row>
    <row r="208" spans="1:65" s="2" customFormat="1" ht="24.2" customHeight="1">
      <c r="A208" s="30"/>
      <c r="B208" s="31"/>
      <c r="C208" s="170" t="s">
        <v>339</v>
      </c>
      <c r="D208" s="170" t="s">
        <v>111</v>
      </c>
      <c r="E208" s="171" t="s">
        <v>340</v>
      </c>
      <c r="F208" s="172" t="s">
        <v>341</v>
      </c>
      <c r="G208" s="173" t="s">
        <v>332</v>
      </c>
      <c r="H208" s="174">
        <v>13</v>
      </c>
      <c r="I208" s="175"/>
      <c r="J208" s="176">
        <f>ROUND(I208*H208,2)</f>
        <v>0</v>
      </c>
      <c r="K208" s="172" t="s">
        <v>115</v>
      </c>
      <c r="L208" s="35"/>
      <c r="M208" s="177" t="s">
        <v>1</v>
      </c>
      <c r="N208" s="178" t="s">
        <v>38</v>
      </c>
      <c r="O208" s="67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81" t="s">
        <v>116</v>
      </c>
      <c r="AT208" s="181" t="s">
        <v>111</v>
      </c>
      <c r="AU208" s="181" t="s">
        <v>80</v>
      </c>
      <c r="AY208" s="13" t="s">
        <v>110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3" t="s">
        <v>80</v>
      </c>
      <c r="BK208" s="182">
        <f>ROUND(I208*H208,2)</f>
        <v>0</v>
      </c>
      <c r="BL208" s="13" t="s">
        <v>116</v>
      </c>
      <c r="BM208" s="181" t="s">
        <v>342</v>
      </c>
    </row>
    <row r="209" spans="1:47" s="2" customFormat="1" ht="11.25">
      <c r="A209" s="30"/>
      <c r="B209" s="31"/>
      <c r="C209" s="32"/>
      <c r="D209" s="183" t="s">
        <v>117</v>
      </c>
      <c r="E209" s="32"/>
      <c r="F209" s="184" t="s">
        <v>343</v>
      </c>
      <c r="G209" s="32"/>
      <c r="H209" s="32"/>
      <c r="I209" s="185"/>
      <c r="J209" s="32"/>
      <c r="K209" s="32"/>
      <c r="L209" s="35"/>
      <c r="M209" s="186"/>
      <c r="N209" s="187"/>
      <c r="O209" s="67"/>
      <c r="P209" s="67"/>
      <c r="Q209" s="67"/>
      <c r="R209" s="67"/>
      <c r="S209" s="67"/>
      <c r="T209" s="68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3" t="s">
        <v>117</v>
      </c>
      <c r="AU209" s="13" t="s">
        <v>80</v>
      </c>
    </row>
    <row r="210" spans="1:65" s="2" customFormat="1" ht="33" customHeight="1">
      <c r="A210" s="30"/>
      <c r="B210" s="31"/>
      <c r="C210" s="170" t="s">
        <v>227</v>
      </c>
      <c r="D210" s="170" t="s">
        <v>111</v>
      </c>
      <c r="E210" s="171" t="s">
        <v>344</v>
      </c>
      <c r="F210" s="172" t="s">
        <v>345</v>
      </c>
      <c r="G210" s="173" t="s">
        <v>332</v>
      </c>
      <c r="H210" s="174">
        <v>13</v>
      </c>
      <c r="I210" s="175"/>
      <c r="J210" s="176">
        <f>ROUND(I210*H210,2)</f>
        <v>0</v>
      </c>
      <c r="K210" s="172" t="s">
        <v>115</v>
      </c>
      <c r="L210" s="35"/>
      <c r="M210" s="177" t="s">
        <v>1</v>
      </c>
      <c r="N210" s="178" t="s">
        <v>38</v>
      </c>
      <c r="O210" s="67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81" t="s">
        <v>116</v>
      </c>
      <c r="AT210" s="181" t="s">
        <v>111</v>
      </c>
      <c r="AU210" s="181" t="s">
        <v>80</v>
      </c>
      <c r="AY210" s="13" t="s">
        <v>110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3" t="s">
        <v>80</v>
      </c>
      <c r="BK210" s="182">
        <f>ROUND(I210*H210,2)</f>
        <v>0</v>
      </c>
      <c r="BL210" s="13" t="s">
        <v>116</v>
      </c>
      <c r="BM210" s="181" t="s">
        <v>346</v>
      </c>
    </row>
    <row r="211" spans="1:47" s="2" customFormat="1" ht="11.25">
      <c r="A211" s="30"/>
      <c r="B211" s="31"/>
      <c r="C211" s="32"/>
      <c r="D211" s="183" t="s">
        <v>117</v>
      </c>
      <c r="E211" s="32"/>
      <c r="F211" s="184" t="s">
        <v>347</v>
      </c>
      <c r="G211" s="32"/>
      <c r="H211" s="32"/>
      <c r="I211" s="185"/>
      <c r="J211" s="32"/>
      <c r="K211" s="32"/>
      <c r="L211" s="35"/>
      <c r="M211" s="186"/>
      <c r="N211" s="187"/>
      <c r="O211" s="67"/>
      <c r="P211" s="67"/>
      <c r="Q211" s="67"/>
      <c r="R211" s="67"/>
      <c r="S211" s="67"/>
      <c r="T211" s="68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3" t="s">
        <v>117</v>
      </c>
      <c r="AU211" s="13" t="s">
        <v>80</v>
      </c>
    </row>
    <row r="212" spans="1:65" s="2" customFormat="1" ht="24.2" customHeight="1">
      <c r="A212" s="30"/>
      <c r="B212" s="31"/>
      <c r="C212" s="170" t="s">
        <v>348</v>
      </c>
      <c r="D212" s="170" t="s">
        <v>111</v>
      </c>
      <c r="E212" s="171" t="s">
        <v>349</v>
      </c>
      <c r="F212" s="172" t="s">
        <v>350</v>
      </c>
      <c r="G212" s="173" t="s">
        <v>332</v>
      </c>
      <c r="H212" s="174">
        <v>13</v>
      </c>
      <c r="I212" s="175"/>
      <c r="J212" s="176">
        <f>ROUND(I212*H212,2)</f>
        <v>0</v>
      </c>
      <c r="K212" s="172" t="s">
        <v>115</v>
      </c>
      <c r="L212" s="35"/>
      <c r="M212" s="177" t="s">
        <v>1</v>
      </c>
      <c r="N212" s="178" t="s">
        <v>38</v>
      </c>
      <c r="O212" s="67"/>
      <c r="P212" s="179">
        <f>O212*H212</f>
        <v>0</v>
      </c>
      <c r="Q212" s="179">
        <v>0</v>
      </c>
      <c r="R212" s="179">
        <f>Q212*H212</f>
        <v>0</v>
      </c>
      <c r="S212" s="179">
        <v>0</v>
      </c>
      <c r="T212" s="180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81" t="s">
        <v>116</v>
      </c>
      <c r="AT212" s="181" t="s">
        <v>111</v>
      </c>
      <c r="AU212" s="181" t="s">
        <v>80</v>
      </c>
      <c r="AY212" s="13" t="s">
        <v>110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13" t="s">
        <v>80</v>
      </c>
      <c r="BK212" s="182">
        <f>ROUND(I212*H212,2)</f>
        <v>0</v>
      </c>
      <c r="BL212" s="13" t="s">
        <v>116</v>
      </c>
      <c r="BM212" s="181" t="s">
        <v>351</v>
      </c>
    </row>
    <row r="213" spans="1:47" s="2" customFormat="1" ht="11.25">
      <c r="A213" s="30"/>
      <c r="B213" s="31"/>
      <c r="C213" s="32"/>
      <c r="D213" s="183" t="s">
        <v>117</v>
      </c>
      <c r="E213" s="32"/>
      <c r="F213" s="184" t="s">
        <v>352</v>
      </c>
      <c r="G213" s="32"/>
      <c r="H213" s="32"/>
      <c r="I213" s="185"/>
      <c r="J213" s="32"/>
      <c r="K213" s="32"/>
      <c r="L213" s="35"/>
      <c r="M213" s="186"/>
      <c r="N213" s="187"/>
      <c r="O213" s="67"/>
      <c r="P213" s="67"/>
      <c r="Q213" s="67"/>
      <c r="R213" s="67"/>
      <c r="S213" s="67"/>
      <c r="T213" s="68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T213" s="13" t="s">
        <v>117</v>
      </c>
      <c r="AU213" s="13" t="s">
        <v>80</v>
      </c>
    </row>
    <row r="214" spans="1:65" s="2" customFormat="1" ht="24.2" customHeight="1">
      <c r="A214" s="30"/>
      <c r="B214" s="31"/>
      <c r="C214" s="170" t="s">
        <v>230</v>
      </c>
      <c r="D214" s="170" t="s">
        <v>111</v>
      </c>
      <c r="E214" s="171" t="s">
        <v>353</v>
      </c>
      <c r="F214" s="172" t="s">
        <v>354</v>
      </c>
      <c r="G214" s="173" t="s">
        <v>332</v>
      </c>
      <c r="H214" s="174">
        <v>13</v>
      </c>
      <c r="I214" s="175"/>
      <c r="J214" s="176">
        <f>ROUND(I214*H214,2)</f>
        <v>0</v>
      </c>
      <c r="K214" s="172" t="s">
        <v>115</v>
      </c>
      <c r="L214" s="35"/>
      <c r="M214" s="177" t="s">
        <v>1</v>
      </c>
      <c r="N214" s="178" t="s">
        <v>38</v>
      </c>
      <c r="O214" s="67"/>
      <c r="P214" s="179">
        <f>O214*H214</f>
        <v>0</v>
      </c>
      <c r="Q214" s="179">
        <v>0</v>
      </c>
      <c r="R214" s="179">
        <f>Q214*H214</f>
        <v>0</v>
      </c>
      <c r="S214" s="179">
        <v>0</v>
      </c>
      <c r="T214" s="18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81" t="s">
        <v>116</v>
      </c>
      <c r="AT214" s="181" t="s">
        <v>111</v>
      </c>
      <c r="AU214" s="181" t="s">
        <v>80</v>
      </c>
      <c r="AY214" s="13" t="s">
        <v>110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13" t="s">
        <v>80</v>
      </c>
      <c r="BK214" s="182">
        <f>ROUND(I214*H214,2)</f>
        <v>0</v>
      </c>
      <c r="BL214" s="13" t="s">
        <v>116</v>
      </c>
      <c r="BM214" s="181" t="s">
        <v>355</v>
      </c>
    </row>
    <row r="215" spans="1:47" s="2" customFormat="1" ht="11.25">
      <c r="A215" s="30"/>
      <c r="B215" s="31"/>
      <c r="C215" s="32"/>
      <c r="D215" s="183" t="s">
        <v>117</v>
      </c>
      <c r="E215" s="32"/>
      <c r="F215" s="184" t="s">
        <v>356</v>
      </c>
      <c r="G215" s="32"/>
      <c r="H215" s="32"/>
      <c r="I215" s="185"/>
      <c r="J215" s="32"/>
      <c r="K215" s="32"/>
      <c r="L215" s="35"/>
      <c r="M215" s="186"/>
      <c r="N215" s="187"/>
      <c r="O215" s="67"/>
      <c r="P215" s="67"/>
      <c r="Q215" s="67"/>
      <c r="R215" s="67"/>
      <c r="S215" s="67"/>
      <c r="T215" s="68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3" t="s">
        <v>117</v>
      </c>
      <c r="AU215" s="13" t="s">
        <v>80</v>
      </c>
    </row>
    <row r="216" spans="1:65" s="2" customFormat="1" ht="24.2" customHeight="1">
      <c r="A216" s="30"/>
      <c r="B216" s="31"/>
      <c r="C216" s="170" t="s">
        <v>357</v>
      </c>
      <c r="D216" s="170" t="s">
        <v>111</v>
      </c>
      <c r="E216" s="171" t="s">
        <v>358</v>
      </c>
      <c r="F216" s="172" t="s">
        <v>359</v>
      </c>
      <c r="G216" s="173" t="s">
        <v>317</v>
      </c>
      <c r="H216" s="174">
        <v>21</v>
      </c>
      <c r="I216" s="175"/>
      <c r="J216" s="176">
        <f>ROUND(I216*H216,2)</f>
        <v>0</v>
      </c>
      <c r="K216" s="172" t="s">
        <v>115</v>
      </c>
      <c r="L216" s="35"/>
      <c r="M216" s="177" t="s">
        <v>1</v>
      </c>
      <c r="N216" s="178" t="s">
        <v>38</v>
      </c>
      <c r="O216" s="67"/>
      <c r="P216" s="179">
        <f>O216*H216</f>
        <v>0</v>
      </c>
      <c r="Q216" s="179">
        <v>0</v>
      </c>
      <c r="R216" s="179">
        <f>Q216*H216</f>
        <v>0</v>
      </c>
      <c r="S216" s="179">
        <v>0</v>
      </c>
      <c r="T216" s="180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81" t="s">
        <v>116</v>
      </c>
      <c r="AT216" s="181" t="s">
        <v>111</v>
      </c>
      <c r="AU216" s="181" t="s">
        <v>80</v>
      </c>
      <c r="AY216" s="13" t="s">
        <v>110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3" t="s">
        <v>80</v>
      </c>
      <c r="BK216" s="182">
        <f>ROUND(I216*H216,2)</f>
        <v>0</v>
      </c>
      <c r="BL216" s="13" t="s">
        <v>116</v>
      </c>
      <c r="BM216" s="181" t="s">
        <v>360</v>
      </c>
    </row>
    <row r="217" spans="1:47" s="2" customFormat="1" ht="11.25">
      <c r="A217" s="30"/>
      <c r="B217" s="31"/>
      <c r="C217" s="32"/>
      <c r="D217" s="183" t="s">
        <v>117</v>
      </c>
      <c r="E217" s="32"/>
      <c r="F217" s="184" t="s">
        <v>361</v>
      </c>
      <c r="G217" s="32"/>
      <c r="H217" s="32"/>
      <c r="I217" s="185"/>
      <c r="J217" s="32"/>
      <c r="K217" s="32"/>
      <c r="L217" s="35"/>
      <c r="M217" s="186"/>
      <c r="N217" s="187"/>
      <c r="O217" s="67"/>
      <c r="P217" s="67"/>
      <c r="Q217" s="67"/>
      <c r="R217" s="67"/>
      <c r="S217" s="67"/>
      <c r="T217" s="68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T217" s="13" t="s">
        <v>117</v>
      </c>
      <c r="AU217" s="13" t="s">
        <v>80</v>
      </c>
    </row>
    <row r="218" spans="1:65" s="2" customFormat="1" ht="33" customHeight="1">
      <c r="A218" s="30"/>
      <c r="B218" s="31"/>
      <c r="C218" s="170" t="s">
        <v>235</v>
      </c>
      <c r="D218" s="170" t="s">
        <v>111</v>
      </c>
      <c r="E218" s="171" t="s">
        <v>362</v>
      </c>
      <c r="F218" s="172" t="s">
        <v>363</v>
      </c>
      <c r="G218" s="173" t="s">
        <v>142</v>
      </c>
      <c r="H218" s="174">
        <v>12</v>
      </c>
      <c r="I218" s="175"/>
      <c r="J218" s="176">
        <f>ROUND(I218*H218,2)</f>
        <v>0</v>
      </c>
      <c r="K218" s="172" t="s">
        <v>115</v>
      </c>
      <c r="L218" s="35"/>
      <c r="M218" s="177" t="s">
        <v>1</v>
      </c>
      <c r="N218" s="178" t="s">
        <v>38</v>
      </c>
      <c r="O218" s="67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81" t="s">
        <v>116</v>
      </c>
      <c r="AT218" s="181" t="s">
        <v>111</v>
      </c>
      <c r="AU218" s="181" t="s">
        <v>80</v>
      </c>
      <c r="AY218" s="13" t="s">
        <v>110</v>
      </c>
      <c r="BE218" s="182">
        <f>IF(N218="základní",J218,0)</f>
        <v>0</v>
      </c>
      <c r="BF218" s="182">
        <f>IF(N218="snížená",J218,0)</f>
        <v>0</v>
      </c>
      <c r="BG218" s="182">
        <f>IF(N218="zákl. přenesená",J218,0)</f>
        <v>0</v>
      </c>
      <c r="BH218" s="182">
        <f>IF(N218="sníž. přenesená",J218,0)</f>
        <v>0</v>
      </c>
      <c r="BI218" s="182">
        <f>IF(N218="nulová",J218,0)</f>
        <v>0</v>
      </c>
      <c r="BJ218" s="13" t="s">
        <v>80</v>
      </c>
      <c r="BK218" s="182">
        <f>ROUND(I218*H218,2)</f>
        <v>0</v>
      </c>
      <c r="BL218" s="13" t="s">
        <v>116</v>
      </c>
      <c r="BM218" s="181" t="s">
        <v>364</v>
      </c>
    </row>
    <row r="219" spans="1:47" s="2" customFormat="1" ht="11.25">
      <c r="A219" s="30"/>
      <c r="B219" s="31"/>
      <c r="C219" s="32"/>
      <c r="D219" s="183" t="s">
        <v>117</v>
      </c>
      <c r="E219" s="32"/>
      <c r="F219" s="184" t="s">
        <v>365</v>
      </c>
      <c r="G219" s="32"/>
      <c r="H219" s="32"/>
      <c r="I219" s="185"/>
      <c r="J219" s="32"/>
      <c r="K219" s="32"/>
      <c r="L219" s="35"/>
      <c r="M219" s="186"/>
      <c r="N219" s="187"/>
      <c r="O219" s="67"/>
      <c r="P219" s="67"/>
      <c r="Q219" s="67"/>
      <c r="R219" s="67"/>
      <c r="S219" s="67"/>
      <c r="T219" s="68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T219" s="13" t="s">
        <v>117</v>
      </c>
      <c r="AU219" s="13" t="s">
        <v>80</v>
      </c>
    </row>
    <row r="220" spans="1:65" s="2" customFormat="1" ht="16.5" customHeight="1">
      <c r="A220" s="30"/>
      <c r="B220" s="31"/>
      <c r="C220" s="188" t="s">
        <v>366</v>
      </c>
      <c r="D220" s="188" t="s">
        <v>155</v>
      </c>
      <c r="E220" s="189" t="s">
        <v>367</v>
      </c>
      <c r="F220" s="190" t="s">
        <v>368</v>
      </c>
      <c r="G220" s="191" t="s">
        <v>142</v>
      </c>
      <c r="H220" s="192">
        <v>12</v>
      </c>
      <c r="I220" s="193"/>
      <c r="J220" s="194">
        <f>ROUND(I220*H220,2)</f>
        <v>0</v>
      </c>
      <c r="K220" s="190" t="s">
        <v>115</v>
      </c>
      <c r="L220" s="195"/>
      <c r="M220" s="196" t="s">
        <v>1</v>
      </c>
      <c r="N220" s="197" t="s">
        <v>38</v>
      </c>
      <c r="O220" s="67"/>
      <c r="P220" s="179">
        <f>O220*H220</f>
        <v>0</v>
      </c>
      <c r="Q220" s="179">
        <v>0</v>
      </c>
      <c r="R220" s="179">
        <f>Q220*H220</f>
        <v>0</v>
      </c>
      <c r="S220" s="179">
        <v>0</v>
      </c>
      <c r="T220" s="180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81" t="s">
        <v>159</v>
      </c>
      <c r="AT220" s="181" t="s">
        <v>155</v>
      </c>
      <c r="AU220" s="181" t="s">
        <v>80</v>
      </c>
      <c r="AY220" s="13" t="s">
        <v>110</v>
      </c>
      <c r="BE220" s="182">
        <f>IF(N220="základní",J220,0)</f>
        <v>0</v>
      </c>
      <c r="BF220" s="182">
        <f>IF(N220="snížená",J220,0)</f>
        <v>0</v>
      </c>
      <c r="BG220" s="182">
        <f>IF(N220="zákl. přenesená",J220,0)</f>
        <v>0</v>
      </c>
      <c r="BH220" s="182">
        <f>IF(N220="sníž. přenesená",J220,0)</f>
        <v>0</v>
      </c>
      <c r="BI220" s="182">
        <f>IF(N220="nulová",J220,0)</f>
        <v>0</v>
      </c>
      <c r="BJ220" s="13" t="s">
        <v>80</v>
      </c>
      <c r="BK220" s="182">
        <f>ROUND(I220*H220,2)</f>
        <v>0</v>
      </c>
      <c r="BL220" s="13" t="s">
        <v>116</v>
      </c>
      <c r="BM220" s="181" t="s">
        <v>369</v>
      </c>
    </row>
    <row r="221" spans="1:65" s="2" customFormat="1" ht="24.2" customHeight="1">
      <c r="A221" s="30"/>
      <c r="B221" s="31"/>
      <c r="C221" s="170" t="s">
        <v>238</v>
      </c>
      <c r="D221" s="170" t="s">
        <v>111</v>
      </c>
      <c r="E221" s="171" t="s">
        <v>370</v>
      </c>
      <c r="F221" s="172" t="s">
        <v>371</v>
      </c>
      <c r="G221" s="173" t="s">
        <v>317</v>
      </c>
      <c r="H221" s="174">
        <v>21</v>
      </c>
      <c r="I221" s="175"/>
      <c r="J221" s="176">
        <f>ROUND(I221*H221,2)</f>
        <v>0</v>
      </c>
      <c r="K221" s="172" t="s">
        <v>115</v>
      </c>
      <c r="L221" s="35"/>
      <c r="M221" s="177" t="s">
        <v>1</v>
      </c>
      <c r="N221" s="178" t="s">
        <v>38</v>
      </c>
      <c r="O221" s="67"/>
      <c r="P221" s="179">
        <f>O221*H221</f>
        <v>0</v>
      </c>
      <c r="Q221" s="179">
        <v>0</v>
      </c>
      <c r="R221" s="179">
        <f>Q221*H221</f>
        <v>0</v>
      </c>
      <c r="S221" s="179">
        <v>0</v>
      </c>
      <c r="T221" s="180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81" t="s">
        <v>116</v>
      </c>
      <c r="AT221" s="181" t="s">
        <v>111</v>
      </c>
      <c r="AU221" s="181" t="s">
        <v>80</v>
      </c>
      <c r="AY221" s="13" t="s">
        <v>110</v>
      </c>
      <c r="BE221" s="182">
        <f>IF(N221="základní",J221,0)</f>
        <v>0</v>
      </c>
      <c r="BF221" s="182">
        <f>IF(N221="snížená",J221,0)</f>
        <v>0</v>
      </c>
      <c r="BG221" s="182">
        <f>IF(N221="zákl. přenesená",J221,0)</f>
        <v>0</v>
      </c>
      <c r="BH221" s="182">
        <f>IF(N221="sníž. přenesená",J221,0)</f>
        <v>0</v>
      </c>
      <c r="BI221" s="182">
        <f>IF(N221="nulová",J221,0)</f>
        <v>0</v>
      </c>
      <c r="BJ221" s="13" t="s">
        <v>80</v>
      </c>
      <c r="BK221" s="182">
        <f>ROUND(I221*H221,2)</f>
        <v>0</v>
      </c>
      <c r="BL221" s="13" t="s">
        <v>116</v>
      </c>
      <c r="BM221" s="181" t="s">
        <v>372</v>
      </c>
    </row>
    <row r="222" spans="1:47" s="2" customFormat="1" ht="11.25">
      <c r="A222" s="30"/>
      <c r="B222" s="31"/>
      <c r="C222" s="32"/>
      <c r="D222" s="183" t="s">
        <v>117</v>
      </c>
      <c r="E222" s="32"/>
      <c r="F222" s="184" t="s">
        <v>373</v>
      </c>
      <c r="G222" s="32"/>
      <c r="H222" s="32"/>
      <c r="I222" s="185"/>
      <c r="J222" s="32"/>
      <c r="K222" s="32"/>
      <c r="L222" s="35"/>
      <c r="M222" s="186"/>
      <c r="N222" s="187"/>
      <c r="O222" s="67"/>
      <c r="P222" s="67"/>
      <c r="Q222" s="67"/>
      <c r="R222" s="67"/>
      <c r="S222" s="67"/>
      <c r="T222" s="68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T222" s="13" t="s">
        <v>117</v>
      </c>
      <c r="AU222" s="13" t="s">
        <v>80</v>
      </c>
    </row>
    <row r="223" spans="1:65" s="2" customFormat="1" ht="16.5" customHeight="1">
      <c r="A223" s="30"/>
      <c r="B223" s="31"/>
      <c r="C223" s="188" t="s">
        <v>374</v>
      </c>
      <c r="D223" s="188" t="s">
        <v>155</v>
      </c>
      <c r="E223" s="189" t="s">
        <v>375</v>
      </c>
      <c r="F223" s="190" t="s">
        <v>376</v>
      </c>
      <c r="G223" s="191" t="s">
        <v>158</v>
      </c>
      <c r="H223" s="192">
        <v>11</v>
      </c>
      <c r="I223" s="193"/>
      <c r="J223" s="194">
        <f>ROUND(I223*H223,2)</f>
        <v>0</v>
      </c>
      <c r="K223" s="190" t="s">
        <v>1</v>
      </c>
      <c r="L223" s="195"/>
      <c r="M223" s="196" t="s">
        <v>1</v>
      </c>
      <c r="N223" s="197" t="s">
        <v>38</v>
      </c>
      <c r="O223" s="67"/>
      <c r="P223" s="179">
        <f>O223*H223</f>
        <v>0</v>
      </c>
      <c r="Q223" s="179">
        <v>0</v>
      </c>
      <c r="R223" s="179">
        <f>Q223*H223</f>
        <v>0</v>
      </c>
      <c r="S223" s="179">
        <v>0</v>
      </c>
      <c r="T223" s="180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81" t="s">
        <v>159</v>
      </c>
      <c r="AT223" s="181" t="s">
        <v>155</v>
      </c>
      <c r="AU223" s="181" t="s">
        <v>80</v>
      </c>
      <c r="AY223" s="13" t="s">
        <v>110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13" t="s">
        <v>80</v>
      </c>
      <c r="BK223" s="182">
        <f>ROUND(I223*H223,2)</f>
        <v>0</v>
      </c>
      <c r="BL223" s="13" t="s">
        <v>116</v>
      </c>
      <c r="BM223" s="181" t="s">
        <v>377</v>
      </c>
    </row>
    <row r="224" spans="1:65" s="2" customFormat="1" ht="24.2" customHeight="1">
      <c r="A224" s="30"/>
      <c r="B224" s="31"/>
      <c r="C224" s="170" t="s">
        <v>243</v>
      </c>
      <c r="D224" s="170" t="s">
        <v>111</v>
      </c>
      <c r="E224" s="171" t="s">
        <v>378</v>
      </c>
      <c r="F224" s="172" t="s">
        <v>379</v>
      </c>
      <c r="G224" s="173" t="s">
        <v>142</v>
      </c>
      <c r="H224" s="174">
        <v>42</v>
      </c>
      <c r="I224" s="175"/>
      <c r="J224" s="176">
        <f>ROUND(I224*H224,2)</f>
        <v>0</v>
      </c>
      <c r="K224" s="172" t="s">
        <v>115</v>
      </c>
      <c r="L224" s="35"/>
      <c r="M224" s="177" t="s">
        <v>1</v>
      </c>
      <c r="N224" s="178" t="s">
        <v>38</v>
      </c>
      <c r="O224" s="67"/>
      <c r="P224" s="179">
        <f>O224*H224</f>
        <v>0</v>
      </c>
      <c r="Q224" s="179">
        <v>0</v>
      </c>
      <c r="R224" s="179">
        <f>Q224*H224</f>
        <v>0</v>
      </c>
      <c r="S224" s="179">
        <v>0</v>
      </c>
      <c r="T224" s="180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81" t="s">
        <v>116</v>
      </c>
      <c r="AT224" s="181" t="s">
        <v>111</v>
      </c>
      <c r="AU224" s="181" t="s">
        <v>80</v>
      </c>
      <c r="AY224" s="13" t="s">
        <v>110</v>
      </c>
      <c r="BE224" s="182">
        <f>IF(N224="základní",J224,0)</f>
        <v>0</v>
      </c>
      <c r="BF224" s="182">
        <f>IF(N224="snížená",J224,0)</f>
        <v>0</v>
      </c>
      <c r="BG224" s="182">
        <f>IF(N224="zákl. přenesená",J224,0)</f>
        <v>0</v>
      </c>
      <c r="BH224" s="182">
        <f>IF(N224="sníž. přenesená",J224,0)</f>
        <v>0</v>
      </c>
      <c r="BI224" s="182">
        <f>IF(N224="nulová",J224,0)</f>
        <v>0</v>
      </c>
      <c r="BJ224" s="13" t="s">
        <v>80</v>
      </c>
      <c r="BK224" s="182">
        <f>ROUND(I224*H224,2)</f>
        <v>0</v>
      </c>
      <c r="BL224" s="13" t="s">
        <v>116</v>
      </c>
      <c r="BM224" s="181" t="s">
        <v>380</v>
      </c>
    </row>
    <row r="225" spans="1:47" s="2" customFormat="1" ht="11.25">
      <c r="A225" s="30"/>
      <c r="B225" s="31"/>
      <c r="C225" s="32"/>
      <c r="D225" s="183" t="s">
        <v>117</v>
      </c>
      <c r="E225" s="32"/>
      <c r="F225" s="184" t="s">
        <v>381</v>
      </c>
      <c r="G225" s="32"/>
      <c r="H225" s="32"/>
      <c r="I225" s="185"/>
      <c r="J225" s="32"/>
      <c r="K225" s="32"/>
      <c r="L225" s="35"/>
      <c r="M225" s="186"/>
      <c r="N225" s="187"/>
      <c r="O225" s="67"/>
      <c r="P225" s="67"/>
      <c r="Q225" s="67"/>
      <c r="R225" s="67"/>
      <c r="S225" s="67"/>
      <c r="T225" s="68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3" t="s">
        <v>117</v>
      </c>
      <c r="AU225" s="13" t="s">
        <v>80</v>
      </c>
    </row>
    <row r="226" spans="1:65" s="2" customFormat="1" ht="24.2" customHeight="1">
      <c r="A226" s="30"/>
      <c r="B226" s="31"/>
      <c r="C226" s="188" t="s">
        <v>382</v>
      </c>
      <c r="D226" s="188" t="s">
        <v>155</v>
      </c>
      <c r="E226" s="189" t="s">
        <v>383</v>
      </c>
      <c r="F226" s="190" t="s">
        <v>384</v>
      </c>
      <c r="G226" s="191" t="s">
        <v>142</v>
      </c>
      <c r="H226" s="192">
        <v>42</v>
      </c>
      <c r="I226" s="193"/>
      <c r="J226" s="194">
        <f>ROUND(I226*H226,2)</f>
        <v>0</v>
      </c>
      <c r="K226" s="190" t="s">
        <v>115</v>
      </c>
      <c r="L226" s="195"/>
      <c r="M226" s="196" t="s">
        <v>1</v>
      </c>
      <c r="N226" s="197" t="s">
        <v>38</v>
      </c>
      <c r="O226" s="67"/>
      <c r="P226" s="179">
        <f>O226*H226</f>
        <v>0</v>
      </c>
      <c r="Q226" s="179">
        <v>0</v>
      </c>
      <c r="R226" s="179">
        <f>Q226*H226</f>
        <v>0</v>
      </c>
      <c r="S226" s="179">
        <v>0</v>
      </c>
      <c r="T226" s="180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81" t="s">
        <v>159</v>
      </c>
      <c r="AT226" s="181" t="s">
        <v>155</v>
      </c>
      <c r="AU226" s="181" t="s">
        <v>80</v>
      </c>
      <c r="AY226" s="13" t="s">
        <v>110</v>
      </c>
      <c r="BE226" s="182">
        <f>IF(N226="základní",J226,0)</f>
        <v>0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3" t="s">
        <v>80</v>
      </c>
      <c r="BK226" s="182">
        <f>ROUND(I226*H226,2)</f>
        <v>0</v>
      </c>
      <c r="BL226" s="13" t="s">
        <v>116</v>
      </c>
      <c r="BM226" s="181" t="s">
        <v>385</v>
      </c>
    </row>
    <row r="227" spans="1:65" s="2" customFormat="1" ht="24.2" customHeight="1">
      <c r="A227" s="30"/>
      <c r="B227" s="31"/>
      <c r="C227" s="170" t="s">
        <v>116</v>
      </c>
      <c r="D227" s="170" t="s">
        <v>111</v>
      </c>
      <c r="E227" s="171" t="s">
        <v>386</v>
      </c>
      <c r="F227" s="172" t="s">
        <v>387</v>
      </c>
      <c r="G227" s="173" t="s">
        <v>142</v>
      </c>
      <c r="H227" s="174">
        <v>880</v>
      </c>
      <c r="I227" s="175"/>
      <c r="J227" s="176">
        <f>ROUND(I227*H227,2)</f>
        <v>0</v>
      </c>
      <c r="K227" s="172" t="s">
        <v>115</v>
      </c>
      <c r="L227" s="35"/>
      <c r="M227" s="177" t="s">
        <v>1</v>
      </c>
      <c r="N227" s="178" t="s">
        <v>38</v>
      </c>
      <c r="O227" s="67"/>
      <c r="P227" s="179">
        <f>O227*H227</f>
        <v>0</v>
      </c>
      <c r="Q227" s="179">
        <v>0</v>
      </c>
      <c r="R227" s="179">
        <f>Q227*H227</f>
        <v>0</v>
      </c>
      <c r="S227" s="179">
        <v>0</v>
      </c>
      <c r="T227" s="180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81" t="s">
        <v>116</v>
      </c>
      <c r="AT227" s="181" t="s">
        <v>111</v>
      </c>
      <c r="AU227" s="181" t="s">
        <v>80</v>
      </c>
      <c r="AY227" s="13" t="s">
        <v>110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13" t="s">
        <v>80</v>
      </c>
      <c r="BK227" s="182">
        <f>ROUND(I227*H227,2)</f>
        <v>0</v>
      </c>
      <c r="BL227" s="13" t="s">
        <v>116</v>
      </c>
      <c r="BM227" s="181" t="s">
        <v>388</v>
      </c>
    </row>
    <row r="228" spans="1:47" s="2" customFormat="1" ht="11.25">
      <c r="A228" s="30"/>
      <c r="B228" s="31"/>
      <c r="C228" s="32"/>
      <c r="D228" s="183" t="s">
        <v>117</v>
      </c>
      <c r="E228" s="32"/>
      <c r="F228" s="184" t="s">
        <v>389</v>
      </c>
      <c r="G228" s="32"/>
      <c r="H228" s="32"/>
      <c r="I228" s="185"/>
      <c r="J228" s="32"/>
      <c r="K228" s="32"/>
      <c r="L228" s="35"/>
      <c r="M228" s="186"/>
      <c r="N228" s="187"/>
      <c r="O228" s="67"/>
      <c r="P228" s="67"/>
      <c r="Q228" s="67"/>
      <c r="R228" s="67"/>
      <c r="S228" s="67"/>
      <c r="T228" s="68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3" t="s">
        <v>117</v>
      </c>
      <c r="AU228" s="13" t="s">
        <v>80</v>
      </c>
    </row>
    <row r="229" spans="1:65" s="2" customFormat="1" ht="21.75" customHeight="1">
      <c r="A229" s="30"/>
      <c r="B229" s="31"/>
      <c r="C229" s="188" t="s">
        <v>390</v>
      </c>
      <c r="D229" s="188" t="s">
        <v>155</v>
      </c>
      <c r="E229" s="189" t="s">
        <v>391</v>
      </c>
      <c r="F229" s="190" t="s">
        <v>392</v>
      </c>
      <c r="G229" s="191" t="s">
        <v>155</v>
      </c>
      <c r="H229" s="192">
        <v>880</v>
      </c>
      <c r="I229" s="193"/>
      <c r="J229" s="194">
        <f>ROUND(I229*H229,2)</f>
        <v>0</v>
      </c>
      <c r="K229" s="190" t="s">
        <v>1</v>
      </c>
      <c r="L229" s="195"/>
      <c r="M229" s="196" t="s">
        <v>1</v>
      </c>
      <c r="N229" s="197" t="s">
        <v>38</v>
      </c>
      <c r="O229" s="67"/>
      <c r="P229" s="179">
        <f>O229*H229</f>
        <v>0</v>
      </c>
      <c r="Q229" s="179">
        <v>0</v>
      </c>
      <c r="R229" s="179">
        <f>Q229*H229</f>
        <v>0</v>
      </c>
      <c r="S229" s="179">
        <v>0</v>
      </c>
      <c r="T229" s="180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81" t="s">
        <v>159</v>
      </c>
      <c r="AT229" s="181" t="s">
        <v>155</v>
      </c>
      <c r="AU229" s="181" t="s">
        <v>80</v>
      </c>
      <c r="AY229" s="13" t="s">
        <v>110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3" t="s">
        <v>80</v>
      </c>
      <c r="BK229" s="182">
        <f>ROUND(I229*H229,2)</f>
        <v>0</v>
      </c>
      <c r="BL229" s="13" t="s">
        <v>116</v>
      </c>
      <c r="BM229" s="181" t="s">
        <v>393</v>
      </c>
    </row>
    <row r="230" spans="1:65" s="2" customFormat="1" ht="16.5" customHeight="1">
      <c r="A230" s="30"/>
      <c r="B230" s="31"/>
      <c r="C230" s="188" t="s">
        <v>247</v>
      </c>
      <c r="D230" s="188" t="s">
        <v>155</v>
      </c>
      <c r="E230" s="189" t="s">
        <v>394</v>
      </c>
      <c r="F230" s="190" t="s">
        <v>395</v>
      </c>
      <c r="G230" s="191" t="s">
        <v>396</v>
      </c>
      <c r="H230" s="192">
        <v>42</v>
      </c>
      <c r="I230" s="193"/>
      <c r="J230" s="194">
        <f>ROUND(I230*H230,2)</f>
        <v>0</v>
      </c>
      <c r="K230" s="190" t="s">
        <v>1</v>
      </c>
      <c r="L230" s="195"/>
      <c r="M230" s="196" t="s">
        <v>1</v>
      </c>
      <c r="N230" s="197" t="s">
        <v>38</v>
      </c>
      <c r="O230" s="67"/>
      <c r="P230" s="179">
        <f>O230*H230</f>
        <v>0</v>
      </c>
      <c r="Q230" s="179">
        <v>0</v>
      </c>
      <c r="R230" s="179">
        <f>Q230*H230</f>
        <v>0</v>
      </c>
      <c r="S230" s="179">
        <v>0</v>
      </c>
      <c r="T230" s="180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81" t="s">
        <v>159</v>
      </c>
      <c r="AT230" s="181" t="s">
        <v>155</v>
      </c>
      <c r="AU230" s="181" t="s">
        <v>80</v>
      </c>
      <c r="AY230" s="13" t="s">
        <v>110</v>
      </c>
      <c r="BE230" s="182">
        <f>IF(N230="základní",J230,0)</f>
        <v>0</v>
      </c>
      <c r="BF230" s="182">
        <f>IF(N230="snížená",J230,0)</f>
        <v>0</v>
      </c>
      <c r="BG230" s="182">
        <f>IF(N230="zákl. přenesená",J230,0)</f>
        <v>0</v>
      </c>
      <c r="BH230" s="182">
        <f>IF(N230="sníž. přenesená",J230,0)</f>
        <v>0</v>
      </c>
      <c r="BI230" s="182">
        <f>IF(N230="nulová",J230,0)</f>
        <v>0</v>
      </c>
      <c r="BJ230" s="13" t="s">
        <v>80</v>
      </c>
      <c r="BK230" s="182">
        <f>ROUND(I230*H230,2)</f>
        <v>0</v>
      </c>
      <c r="BL230" s="13" t="s">
        <v>116</v>
      </c>
      <c r="BM230" s="181" t="s">
        <v>397</v>
      </c>
    </row>
    <row r="231" spans="1:65" s="2" customFormat="1" ht="24.2" customHeight="1">
      <c r="A231" s="30"/>
      <c r="B231" s="31"/>
      <c r="C231" s="170" t="s">
        <v>398</v>
      </c>
      <c r="D231" s="170" t="s">
        <v>111</v>
      </c>
      <c r="E231" s="171" t="s">
        <v>399</v>
      </c>
      <c r="F231" s="172" t="s">
        <v>400</v>
      </c>
      <c r="G231" s="173" t="s">
        <v>142</v>
      </c>
      <c r="H231" s="174">
        <v>820</v>
      </c>
      <c r="I231" s="175"/>
      <c r="J231" s="176">
        <f>ROUND(I231*H231,2)</f>
        <v>0</v>
      </c>
      <c r="K231" s="172" t="s">
        <v>115</v>
      </c>
      <c r="L231" s="35"/>
      <c r="M231" s="177" t="s">
        <v>1</v>
      </c>
      <c r="N231" s="178" t="s">
        <v>38</v>
      </c>
      <c r="O231" s="67"/>
      <c r="P231" s="179">
        <f>O231*H231</f>
        <v>0</v>
      </c>
      <c r="Q231" s="179">
        <v>0</v>
      </c>
      <c r="R231" s="179">
        <f>Q231*H231</f>
        <v>0</v>
      </c>
      <c r="S231" s="179">
        <v>0</v>
      </c>
      <c r="T231" s="180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81" t="s">
        <v>116</v>
      </c>
      <c r="AT231" s="181" t="s">
        <v>111</v>
      </c>
      <c r="AU231" s="181" t="s">
        <v>80</v>
      </c>
      <c r="AY231" s="13" t="s">
        <v>110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13" t="s">
        <v>80</v>
      </c>
      <c r="BK231" s="182">
        <f>ROUND(I231*H231,2)</f>
        <v>0</v>
      </c>
      <c r="BL231" s="13" t="s">
        <v>116</v>
      </c>
      <c r="BM231" s="181" t="s">
        <v>401</v>
      </c>
    </row>
    <row r="232" spans="1:47" s="2" customFormat="1" ht="11.25">
      <c r="A232" s="30"/>
      <c r="B232" s="31"/>
      <c r="C232" s="32"/>
      <c r="D232" s="183" t="s">
        <v>117</v>
      </c>
      <c r="E232" s="32"/>
      <c r="F232" s="184" t="s">
        <v>402</v>
      </c>
      <c r="G232" s="32"/>
      <c r="H232" s="32"/>
      <c r="I232" s="185"/>
      <c r="J232" s="32"/>
      <c r="K232" s="32"/>
      <c r="L232" s="35"/>
      <c r="M232" s="186"/>
      <c r="N232" s="187"/>
      <c r="O232" s="67"/>
      <c r="P232" s="67"/>
      <c r="Q232" s="67"/>
      <c r="R232" s="67"/>
      <c r="S232" s="67"/>
      <c r="T232" s="68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T232" s="13" t="s">
        <v>117</v>
      </c>
      <c r="AU232" s="13" t="s">
        <v>80</v>
      </c>
    </row>
    <row r="233" spans="1:65" s="2" customFormat="1" ht="24.2" customHeight="1">
      <c r="A233" s="30"/>
      <c r="B233" s="31"/>
      <c r="C233" s="170" t="s">
        <v>259</v>
      </c>
      <c r="D233" s="170" t="s">
        <v>111</v>
      </c>
      <c r="E233" s="171" t="s">
        <v>403</v>
      </c>
      <c r="F233" s="172" t="s">
        <v>404</v>
      </c>
      <c r="G233" s="173" t="s">
        <v>142</v>
      </c>
      <c r="H233" s="174">
        <v>830</v>
      </c>
      <c r="I233" s="175"/>
      <c r="J233" s="176">
        <f>ROUND(I233*H233,2)</f>
        <v>0</v>
      </c>
      <c r="K233" s="172" t="s">
        <v>115</v>
      </c>
      <c r="L233" s="35"/>
      <c r="M233" s="177" t="s">
        <v>1</v>
      </c>
      <c r="N233" s="178" t="s">
        <v>38</v>
      </c>
      <c r="O233" s="67"/>
      <c r="P233" s="179">
        <f>O233*H233</f>
        <v>0</v>
      </c>
      <c r="Q233" s="179">
        <v>0</v>
      </c>
      <c r="R233" s="179">
        <f>Q233*H233</f>
        <v>0</v>
      </c>
      <c r="S233" s="179">
        <v>0</v>
      </c>
      <c r="T233" s="180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81" t="s">
        <v>116</v>
      </c>
      <c r="AT233" s="181" t="s">
        <v>111</v>
      </c>
      <c r="AU233" s="181" t="s">
        <v>80</v>
      </c>
      <c r="AY233" s="13" t="s">
        <v>110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13" t="s">
        <v>80</v>
      </c>
      <c r="BK233" s="182">
        <f>ROUND(I233*H233,2)</f>
        <v>0</v>
      </c>
      <c r="BL233" s="13" t="s">
        <v>116</v>
      </c>
      <c r="BM233" s="181" t="s">
        <v>405</v>
      </c>
    </row>
    <row r="234" spans="1:47" s="2" customFormat="1" ht="11.25">
      <c r="A234" s="30"/>
      <c r="B234" s="31"/>
      <c r="C234" s="32"/>
      <c r="D234" s="183" t="s">
        <v>117</v>
      </c>
      <c r="E234" s="32"/>
      <c r="F234" s="184" t="s">
        <v>406</v>
      </c>
      <c r="G234" s="32"/>
      <c r="H234" s="32"/>
      <c r="I234" s="185"/>
      <c r="J234" s="32"/>
      <c r="K234" s="32"/>
      <c r="L234" s="35"/>
      <c r="M234" s="186"/>
      <c r="N234" s="187"/>
      <c r="O234" s="67"/>
      <c r="P234" s="67"/>
      <c r="Q234" s="67"/>
      <c r="R234" s="67"/>
      <c r="S234" s="67"/>
      <c r="T234" s="68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T234" s="13" t="s">
        <v>117</v>
      </c>
      <c r="AU234" s="13" t="s">
        <v>80</v>
      </c>
    </row>
    <row r="235" spans="1:65" s="2" customFormat="1" ht="24.2" customHeight="1">
      <c r="A235" s="30"/>
      <c r="B235" s="31"/>
      <c r="C235" s="170" t="s">
        <v>407</v>
      </c>
      <c r="D235" s="170" t="s">
        <v>111</v>
      </c>
      <c r="E235" s="171" t="s">
        <v>408</v>
      </c>
      <c r="F235" s="172" t="s">
        <v>409</v>
      </c>
      <c r="G235" s="173" t="s">
        <v>142</v>
      </c>
      <c r="H235" s="174">
        <v>820</v>
      </c>
      <c r="I235" s="175"/>
      <c r="J235" s="176">
        <f>ROUND(I235*H235,2)</f>
        <v>0</v>
      </c>
      <c r="K235" s="172" t="s">
        <v>115</v>
      </c>
      <c r="L235" s="35"/>
      <c r="M235" s="177" t="s">
        <v>1</v>
      </c>
      <c r="N235" s="178" t="s">
        <v>38</v>
      </c>
      <c r="O235" s="67"/>
      <c r="P235" s="179">
        <f>O235*H235</f>
        <v>0</v>
      </c>
      <c r="Q235" s="179">
        <v>0</v>
      </c>
      <c r="R235" s="179">
        <f>Q235*H235</f>
        <v>0</v>
      </c>
      <c r="S235" s="179">
        <v>0</v>
      </c>
      <c r="T235" s="180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81" t="s">
        <v>116</v>
      </c>
      <c r="AT235" s="181" t="s">
        <v>111</v>
      </c>
      <c r="AU235" s="181" t="s">
        <v>80</v>
      </c>
      <c r="AY235" s="13" t="s">
        <v>110</v>
      </c>
      <c r="BE235" s="182">
        <f>IF(N235="základní",J235,0)</f>
        <v>0</v>
      </c>
      <c r="BF235" s="182">
        <f>IF(N235="snížená",J235,0)</f>
        <v>0</v>
      </c>
      <c r="BG235" s="182">
        <f>IF(N235="zákl. přenesená",J235,0)</f>
        <v>0</v>
      </c>
      <c r="BH235" s="182">
        <f>IF(N235="sníž. přenesená",J235,0)</f>
        <v>0</v>
      </c>
      <c r="BI235" s="182">
        <f>IF(N235="nulová",J235,0)</f>
        <v>0</v>
      </c>
      <c r="BJ235" s="13" t="s">
        <v>80</v>
      </c>
      <c r="BK235" s="182">
        <f>ROUND(I235*H235,2)</f>
        <v>0</v>
      </c>
      <c r="BL235" s="13" t="s">
        <v>116</v>
      </c>
      <c r="BM235" s="181" t="s">
        <v>410</v>
      </c>
    </row>
    <row r="236" spans="1:47" s="2" customFormat="1" ht="11.25">
      <c r="A236" s="30"/>
      <c r="B236" s="31"/>
      <c r="C236" s="32"/>
      <c r="D236" s="183" t="s">
        <v>117</v>
      </c>
      <c r="E236" s="32"/>
      <c r="F236" s="184" t="s">
        <v>411</v>
      </c>
      <c r="G236" s="32"/>
      <c r="H236" s="32"/>
      <c r="I236" s="185"/>
      <c r="J236" s="32"/>
      <c r="K236" s="32"/>
      <c r="L236" s="35"/>
      <c r="M236" s="186"/>
      <c r="N236" s="187"/>
      <c r="O236" s="67"/>
      <c r="P236" s="67"/>
      <c r="Q236" s="67"/>
      <c r="R236" s="67"/>
      <c r="S236" s="67"/>
      <c r="T236" s="68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T236" s="13" t="s">
        <v>117</v>
      </c>
      <c r="AU236" s="13" t="s">
        <v>80</v>
      </c>
    </row>
    <row r="237" spans="1:65" s="2" customFormat="1" ht="24.2" customHeight="1">
      <c r="A237" s="30"/>
      <c r="B237" s="31"/>
      <c r="C237" s="188" t="s">
        <v>263</v>
      </c>
      <c r="D237" s="188" t="s">
        <v>155</v>
      </c>
      <c r="E237" s="189" t="s">
        <v>412</v>
      </c>
      <c r="F237" s="190" t="s">
        <v>413</v>
      </c>
      <c r="G237" s="191" t="s">
        <v>142</v>
      </c>
      <c r="H237" s="192">
        <v>820</v>
      </c>
      <c r="I237" s="193"/>
      <c r="J237" s="194">
        <f>ROUND(I237*H237,2)</f>
        <v>0</v>
      </c>
      <c r="K237" s="190" t="s">
        <v>115</v>
      </c>
      <c r="L237" s="195"/>
      <c r="M237" s="196" t="s">
        <v>1</v>
      </c>
      <c r="N237" s="197" t="s">
        <v>38</v>
      </c>
      <c r="O237" s="67"/>
      <c r="P237" s="179">
        <f>O237*H237</f>
        <v>0</v>
      </c>
      <c r="Q237" s="179">
        <v>0</v>
      </c>
      <c r="R237" s="179">
        <f>Q237*H237</f>
        <v>0</v>
      </c>
      <c r="S237" s="179">
        <v>0</v>
      </c>
      <c r="T237" s="180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81" t="s">
        <v>159</v>
      </c>
      <c r="AT237" s="181" t="s">
        <v>155</v>
      </c>
      <c r="AU237" s="181" t="s">
        <v>80</v>
      </c>
      <c r="AY237" s="13" t="s">
        <v>110</v>
      </c>
      <c r="BE237" s="182">
        <f>IF(N237="základní",J237,0)</f>
        <v>0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13" t="s">
        <v>80</v>
      </c>
      <c r="BK237" s="182">
        <f>ROUND(I237*H237,2)</f>
        <v>0</v>
      </c>
      <c r="BL237" s="13" t="s">
        <v>116</v>
      </c>
      <c r="BM237" s="181" t="s">
        <v>414</v>
      </c>
    </row>
    <row r="238" spans="1:65" s="2" customFormat="1" ht="16.5" customHeight="1">
      <c r="A238" s="30"/>
      <c r="B238" s="31"/>
      <c r="C238" s="170" t="s">
        <v>415</v>
      </c>
      <c r="D238" s="170" t="s">
        <v>111</v>
      </c>
      <c r="E238" s="171" t="s">
        <v>416</v>
      </c>
      <c r="F238" s="172" t="s">
        <v>417</v>
      </c>
      <c r="G238" s="173" t="s">
        <v>142</v>
      </c>
      <c r="H238" s="174">
        <v>830</v>
      </c>
      <c r="I238" s="175"/>
      <c r="J238" s="176">
        <f>ROUND(I238*H238,2)</f>
        <v>0</v>
      </c>
      <c r="K238" s="172" t="s">
        <v>115</v>
      </c>
      <c r="L238" s="35"/>
      <c r="M238" s="177" t="s">
        <v>1</v>
      </c>
      <c r="N238" s="178" t="s">
        <v>38</v>
      </c>
      <c r="O238" s="67"/>
      <c r="P238" s="179">
        <f>O238*H238</f>
        <v>0</v>
      </c>
      <c r="Q238" s="179">
        <v>0</v>
      </c>
      <c r="R238" s="179">
        <f>Q238*H238</f>
        <v>0</v>
      </c>
      <c r="S238" s="179">
        <v>0</v>
      </c>
      <c r="T238" s="180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81" t="s">
        <v>116</v>
      </c>
      <c r="AT238" s="181" t="s">
        <v>111</v>
      </c>
      <c r="AU238" s="181" t="s">
        <v>80</v>
      </c>
      <c r="AY238" s="13" t="s">
        <v>110</v>
      </c>
      <c r="BE238" s="182">
        <f>IF(N238="základní",J238,0)</f>
        <v>0</v>
      </c>
      <c r="BF238" s="182">
        <f>IF(N238="snížená",J238,0)</f>
        <v>0</v>
      </c>
      <c r="BG238" s="182">
        <f>IF(N238="zákl. přenesená",J238,0)</f>
        <v>0</v>
      </c>
      <c r="BH238" s="182">
        <f>IF(N238="sníž. přenesená",J238,0)</f>
        <v>0</v>
      </c>
      <c r="BI238" s="182">
        <f>IF(N238="nulová",J238,0)</f>
        <v>0</v>
      </c>
      <c r="BJ238" s="13" t="s">
        <v>80</v>
      </c>
      <c r="BK238" s="182">
        <f>ROUND(I238*H238,2)</f>
        <v>0</v>
      </c>
      <c r="BL238" s="13" t="s">
        <v>116</v>
      </c>
      <c r="BM238" s="181" t="s">
        <v>418</v>
      </c>
    </row>
    <row r="239" spans="1:47" s="2" customFormat="1" ht="11.25">
      <c r="A239" s="30"/>
      <c r="B239" s="31"/>
      <c r="C239" s="32"/>
      <c r="D239" s="183" t="s">
        <v>117</v>
      </c>
      <c r="E239" s="32"/>
      <c r="F239" s="184" t="s">
        <v>419</v>
      </c>
      <c r="G239" s="32"/>
      <c r="H239" s="32"/>
      <c r="I239" s="185"/>
      <c r="J239" s="32"/>
      <c r="K239" s="32"/>
      <c r="L239" s="35"/>
      <c r="M239" s="186"/>
      <c r="N239" s="187"/>
      <c r="O239" s="67"/>
      <c r="P239" s="67"/>
      <c r="Q239" s="67"/>
      <c r="R239" s="67"/>
      <c r="S239" s="67"/>
      <c r="T239" s="68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3" t="s">
        <v>117</v>
      </c>
      <c r="AU239" s="13" t="s">
        <v>80</v>
      </c>
    </row>
    <row r="240" spans="1:65" s="2" customFormat="1" ht="16.5" customHeight="1">
      <c r="A240" s="30"/>
      <c r="B240" s="31"/>
      <c r="C240" s="188" t="s">
        <v>267</v>
      </c>
      <c r="D240" s="188" t="s">
        <v>155</v>
      </c>
      <c r="E240" s="189" t="s">
        <v>420</v>
      </c>
      <c r="F240" s="190" t="s">
        <v>421</v>
      </c>
      <c r="G240" s="191" t="s">
        <v>142</v>
      </c>
      <c r="H240" s="192">
        <v>830</v>
      </c>
      <c r="I240" s="193"/>
      <c r="J240" s="194">
        <f>ROUND(I240*H240,2)</f>
        <v>0</v>
      </c>
      <c r="K240" s="190" t="s">
        <v>115</v>
      </c>
      <c r="L240" s="195"/>
      <c r="M240" s="196" t="s">
        <v>1</v>
      </c>
      <c r="N240" s="197" t="s">
        <v>38</v>
      </c>
      <c r="O240" s="67"/>
      <c r="P240" s="179">
        <f>O240*H240</f>
        <v>0</v>
      </c>
      <c r="Q240" s="179">
        <v>0</v>
      </c>
      <c r="R240" s="179">
        <f>Q240*H240</f>
        <v>0</v>
      </c>
      <c r="S240" s="179">
        <v>0</v>
      </c>
      <c r="T240" s="180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81" t="s">
        <v>159</v>
      </c>
      <c r="AT240" s="181" t="s">
        <v>155</v>
      </c>
      <c r="AU240" s="181" t="s">
        <v>80</v>
      </c>
      <c r="AY240" s="13" t="s">
        <v>110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3" t="s">
        <v>80</v>
      </c>
      <c r="BK240" s="182">
        <f>ROUND(I240*H240,2)</f>
        <v>0</v>
      </c>
      <c r="BL240" s="13" t="s">
        <v>116</v>
      </c>
      <c r="BM240" s="181" t="s">
        <v>422</v>
      </c>
    </row>
    <row r="241" spans="1:65" s="2" customFormat="1" ht="24.2" customHeight="1">
      <c r="A241" s="30"/>
      <c r="B241" s="31"/>
      <c r="C241" s="170" t="s">
        <v>423</v>
      </c>
      <c r="D241" s="170" t="s">
        <v>111</v>
      </c>
      <c r="E241" s="171" t="s">
        <v>424</v>
      </c>
      <c r="F241" s="172" t="s">
        <v>425</v>
      </c>
      <c r="G241" s="173" t="s">
        <v>142</v>
      </c>
      <c r="H241" s="174">
        <v>820</v>
      </c>
      <c r="I241" s="175"/>
      <c r="J241" s="176">
        <f>ROUND(I241*H241,2)</f>
        <v>0</v>
      </c>
      <c r="K241" s="172" t="s">
        <v>115</v>
      </c>
      <c r="L241" s="35"/>
      <c r="M241" s="177" t="s">
        <v>1</v>
      </c>
      <c r="N241" s="178" t="s">
        <v>38</v>
      </c>
      <c r="O241" s="67"/>
      <c r="P241" s="179">
        <f>O241*H241</f>
        <v>0</v>
      </c>
      <c r="Q241" s="179">
        <v>0</v>
      </c>
      <c r="R241" s="179">
        <f>Q241*H241</f>
        <v>0</v>
      </c>
      <c r="S241" s="179">
        <v>0</v>
      </c>
      <c r="T241" s="180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81" t="s">
        <v>116</v>
      </c>
      <c r="AT241" s="181" t="s">
        <v>111</v>
      </c>
      <c r="AU241" s="181" t="s">
        <v>80</v>
      </c>
      <c r="AY241" s="13" t="s">
        <v>110</v>
      </c>
      <c r="BE241" s="182">
        <f>IF(N241="základní",J241,0)</f>
        <v>0</v>
      </c>
      <c r="BF241" s="182">
        <f>IF(N241="snížená",J241,0)</f>
        <v>0</v>
      </c>
      <c r="BG241" s="182">
        <f>IF(N241="zákl. přenesená",J241,0)</f>
        <v>0</v>
      </c>
      <c r="BH241" s="182">
        <f>IF(N241="sníž. přenesená",J241,0)</f>
        <v>0</v>
      </c>
      <c r="BI241" s="182">
        <f>IF(N241="nulová",J241,0)</f>
        <v>0</v>
      </c>
      <c r="BJ241" s="13" t="s">
        <v>80</v>
      </c>
      <c r="BK241" s="182">
        <f>ROUND(I241*H241,2)</f>
        <v>0</v>
      </c>
      <c r="BL241" s="13" t="s">
        <v>116</v>
      </c>
      <c r="BM241" s="181" t="s">
        <v>426</v>
      </c>
    </row>
    <row r="242" spans="1:47" s="2" customFormat="1" ht="11.25">
      <c r="A242" s="30"/>
      <c r="B242" s="31"/>
      <c r="C242" s="32"/>
      <c r="D242" s="183" t="s">
        <v>117</v>
      </c>
      <c r="E242" s="32"/>
      <c r="F242" s="184" t="s">
        <v>427</v>
      </c>
      <c r="G242" s="32"/>
      <c r="H242" s="32"/>
      <c r="I242" s="185"/>
      <c r="J242" s="32"/>
      <c r="K242" s="32"/>
      <c r="L242" s="35"/>
      <c r="M242" s="186"/>
      <c r="N242" s="187"/>
      <c r="O242" s="67"/>
      <c r="P242" s="67"/>
      <c r="Q242" s="67"/>
      <c r="R242" s="67"/>
      <c r="S242" s="67"/>
      <c r="T242" s="68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T242" s="13" t="s">
        <v>117</v>
      </c>
      <c r="AU242" s="13" t="s">
        <v>80</v>
      </c>
    </row>
    <row r="243" spans="1:65" s="2" customFormat="1" ht="16.5" customHeight="1">
      <c r="A243" s="30"/>
      <c r="B243" s="31"/>
      <c r="C243" s="170" t="s">
        <v>271</v>
      </c>
      <c r="D243" s="170" t="s">
        <v>111</v>
      </c>
      <c r="E243" s="171" t="s">
        <v>428</v>
      </c>
      <c r="F243" s="172" t="s">
        <v>429</v>
      </c>
      <c r="G243" s="173" t="s">
        <v>332</v>
      </c>
      <c r="H243" s="174">
        <v>287</v>
      </c>
      <c r="I243" s="175"/>
      <c r="J243" s="176">
        <f>ROUND(I243*H243,2)</f>
        <v>0</v>
      </c>
      <c r="K243" s="172" t="s">
        <v>115</v>
      </c>
      <c r="L243" s="35"/>
      <c r="M243" s="177" t="s">
        <v>1</v>
      </c>
      <c r="N243" s="178" t="s">
        <v>38</v>
      </c>
      <c r="O243" s="67"/>
      <c r="P243" s="179">
        <f>O243*H243</f>
        <v>0</v>
      </c>
      <c r="Q243" s="179">
        <v>0</v>
      </c>
      <c r="R243" s="179">
        <f>Q243*H243</f>
        <v>0</v>
      </c>
      <c r="S243" s="179">
        <v>0</v>
      </c>
      <c r="T243" s="180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81" t="s">
        <v>116</v>
      </c>
      <c r="AT243" s="181" t="s">
        <v>111</v>
      </c>
      <c r="AU243" s="181" t="s">
        <v>80</v>
      </c>
      <c r="AY243" s="13" t="s">
        <v>110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3" t="s">
        <v>80</v>
      </c>
      <c r="BK243" s="182">
        <f>ROUND(I243*H243,2)</f>
        <v>0</v>
      </c>
      <c r="BL243" s="13" t="s">
        <v>116</v>
      </c>
      <c r="BM243" s="181" t="s">
        <v>430</v>
      </c>
    </row>
    <row r="244" spans="1:47" s="2" customFormat="1" ht="11.25">
      <c r="A244" s="30"/>
      <c r="B244" s="31"/>
      <c r="C244" s="32"/>
      <c r="D244" s="183" t="s">
        <v>117</v>
      </c>
      <c r="E244" s="32"/>
      <c r="F244" s="184" t="s">
        <v>431</v>
      </c>
      <c r="G244" s="32"/>
      <c r="H244" s="32"/>
      <c r="I244" s="185"/>
      <c r="J244" s="32"/>
      <c r="K244" s="32"/>
      <c r="L244" s="35"/>
      <c r="M244" s="186"/>
      <c r="N244" s="187"/>
      <c r="O244" s="67"/>
      <c r="P244" s="67"/>
      <c r="Q244" s="67"/>
      <c r="R244" s="67"/>
      <c r="S244" s="67"/>
      <c r="T244" s="68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3" t="s">
        <v>117</v>
      </c>
      <c r="AU244" s="13" t="s">
        <v>80</v>
      </c>
    </row>
    <row r="245" spans="1:65" s="2" customFormat="1" ht="21.75" customHeight="1">
      <c r="A245" s="30"/>
      <c r="B245" s="31"/>
      <c r="C245" s="170" t="s">
        <v>432</v>
      </c>
      <c r="D245" s="170" t="s">
        <v>111</v>
      </c>
      <c r="E245" s="171" t="s">
        <v>433</v>
      </c>
      <c r="F245" s="172" t="s">
        <v>434</v>
      </c>
      <c r="G245" s="173" t="s">
        <v>332</v>
      </c>
      <c r="H245" s="174">
        <v>56</v>
      </c>
      <c r="I245" s="175"/>
      <c r="J245" s="176">
        <f>ROUND(I245*H245,2)</f>
        <v>0</v>
      </c>
      <c r="K245" s="172" t="s">
        <v>115</v>
      </c>
      <c r="L245" s="35"/>
      <c r="M245" s="177" t="s">
        <v>1</v>
      </c>
      <c r="N245" s="178" t="s">
        <v>38</v>
      </c>
      <c r="O245" s="67"/>
      <c r="P245" s="179">
        <f>O245*H245</f>
        <v>0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81" t="s">
        <v>116</v>
      </c>
      <c r="AT245" s="181" t="s">
        <v>111</v>
      </c>
      <c r="AU245" s="181" t="s">
        <v>80</v>
      </c>
      <c r="AY245" s="13" t="s">
        <v>110</v>
      </c>
      <c r="BE245" s="182">
        <f>IF(N245="základní",J245,0)</f>
        <v>0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13" t="s">
        <v>80</v>
      </c>
      <c r="BK245" s="182">
        <f>ROUND(I245*H245,2)</f>
        <v>0</v>
      </c>
      <c r="BL245" s="13" t="s">
        <v>116</v>
      </c>
      <c r="BM245" s="181" t="s">
        <v>435</v>
      </c>
    </row>
    <row r="246" spans="1:47" s="2" customFormat="1" ht="11.25">
      <c r="A246" s="30"/>
      <c r="B246" s="31"/>
      <c r="C246" s="32"/>
      <c r="D246" s="183" t="s">
        <v>117</v>
      </c>
      <c r="E246" s="32"/>
      <c r="F246" s="184" t="s">
        <v>436</v>
      </c>
      <c r="G246" s="32"/>
      <c r="H246" s="32"/>
      <c r="I246" s="185"/>
      <c r="J246" s="32"/>
      <c r="K246" s="32"/>
      <c r="L246" s="35"/>
      <c r="M246" s="186"/>
      <c r="N246" s="187"/>
      <c r="O246" s="67"/>
      <c r="P246" s="67"/>
      <c r="Q246" s="67"/>
      <c r="R246" s="67"/>
      <c r="S246" s="67"/>
      <c r="T246" s="68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T246" s="13" t="s">
        <v>117</v>
      </c>
      <c r="AU246" s="13" t="s">
        <v>80</v>
      </c>
    </row>
    <row r="247" spans="1:65" s="2" customFormat="1" ht="21.75" customHeight="1">
      <c r="A247" s="30"/>
      <c r="B247" s="31"/>
      <c r="C247" s="170" t="s">
        <v>275</v>
      </c>
      <c r="D247" s="170" t="s">
        <v>111</v>
      </c>
      <c r="E247" s="171" t="s">
        <v>437</v>
      </c>
      <c r="F247" s="172" t="s">
        <v>438</v>
      </c>
      <c r="G247" s="173" t="s">
        <v>332</v>
      </c>
      <c r="H247" s="174">
        <v>22</v>
      </c>
      <c r="I247" s="175"/>
      <c r="J247" s="176">
        <f>ROUND(I247*H247,2)</f>
        <v>0</v>
      </c>
      <c r="K247" s="172" t="s">
        <v>115</v>
      </c>
      <c r="L247" s="35"/>
      <c r="M247" s="177" t="s">
        <v>1</v>
      </c>
      <c r="N247" s="178" t="s">
        <v>38</v>
      </c>
      <c r="O247" s="67"/>
      <c r="P247" s="179">
        <f>O247*H247</f>
        <v>0</v>
      </c>
      <c r="Q247" s="179">
        <v>0</v>
      </c>
      <c r="R247" s="179">
        <f>Q247*H247</f>
        <v>0</v>
      </c>
      <c r="S247" s="179">
        <v>0</v>
      </c>
      <c r="T247" s="180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81" t="s">
        <v>116</v>
      </c>
      <c r="AT247" s="181" t="s">
        <v>111</v>
      </c>
      <c r="AU247" s="181" t="s">
        <v>80</v>
      </c>
      <c r="AY247" s="13" t="s">
        <v>110</v>
      </c>
      <c r="BE247" s="182">
        <f>IF(N247="základní",J247,0)</f>
        <v>0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13" t="s">
        <v>80</v>
      </c>
      <c r="BK247" s="182">
        <f>ROUND(I247*H247,2)</f>
        <v>0</v>
      </c>
      <c r="BL247" s="13" t="s">
        <v>116</v>
      </c>
      <c r="BM247" s="181" t="s">
        <v>439</v>
      </c>
    </row>
    <row r="248" spans="1:47" s="2" customFormat="1" ht="11.25">
      <c r="A248" s="30"/>
      <c r="B248" s="31"/>
      <c r="C248" s="32"/>
      <c r="D248" s="183" t="s">
        <v>117</v>
      </c>
      <c r="E248" s="32"/>
      <c r="F248" s="184" t="s">
        <v>440</v>
      </c>
      <c r="G248" s="32"/>
      <c r="H248" s="32"/>
      <c r="I248" s="185"/>
      <c r="J248" s="32"/>
      <c r="K248" s="32"/>
      <c r="L248" s="35"/>
      <c r="M248" s="186"/>
      <c r="N248" s="187"/>
      <c r="O248" s="67"/>
      <c r="P248" s="67"/>
      <c r="Q248" s="67"/>
      <c r="R248" s="67"/>
      <c r="S248" s="67"/>
      <c r="T248" s="68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T248" s="13" t="s">
        <v>117</v>
      </c>
      <c r="AU248" s="13" t="s">
        <v>80</v>
      </c>
    </row>
    <row r="249" spans="1:65" s="2" customFormat="1" ht="24.2" customHeight="1">
      <c r="A249" s="30"/>
      <c r="B249" s="31"/>
      <c r="C249" s="170" t="s">
        <v>441</v>
      </c>
      <c r="D249" s="170" t="s">
        <v>111</v>
      </c>
      <c r="E249" s="171" t="s">
        <v>442</v>
      </c>
      <c r="F249" s="172" t="s">
        <v>443</v>
      </c>
      <c r="G249" s="173" t="s">
        <v>142</v>
      </c>
      <c r="H249" s="174">
        <v>10</v>
      </c>
      <c r="I249" s="175"/>
      <c r="J249" s="176">
        <f>ROUND(I249*H249,2)</f>
        <v>0</v>
      </c>
      <c r="K249" s="172" t="s">
        <v>115</v>
      </c>
      <c r="L249" s="35"/>
      <c r="M249" s="177" t="s">
        <v>1</v>
      </c>
      <c r="N249" s="178" t="s">
        <v>38</v>
      </c>
      <c r="O249" s="67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81" t="s">
        <v>116</v>
      </c>
      <c r="AT249" s="181" t="s">
        <v>111</v>
      </c>
      <c r="AU249" s="181" t="s">
        <v>80</v>
      </c>
      <c r="AY249" s="13" t="s">
        <v>110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13" t="s">
        <v>80</v>
      </c>
      <c r="BK249" s="182">
        <f>ROUND(I249*H249,2)</f>
        <v>0</v>
      </c>
      <c r="BL249" s="13" t="s">
        <v>116</v>
      </c>
      <c r="BM249" s="181" t="s">
        <v>444</v>
      </c>
    </row>
    <row r="250" spans="1:47" s="2" customFormat="1" ht="11.25">
      <c r="A250" s="30"/>
      <c r="B250" s="31"/>
      <c r="C250" s="32"/>
      <c r="D250" s="183" t="s">
        <v>117</v>
      </c>
      <c r="E250" s="32"/>
      <c r="F250" s="184" t="s">
        <v>445</v>
      </c>
      <c r="G250" s="32"/>
      <c r="H250" s="32"/>
      <c r="I250" s="185"/>
      <c r="J250" s="32"/>
      <c r="K250" s="32"/>
      <c r="L250" s="35"/>
      <c r="M250" s="186"/>
      <c r="N250" s="187"/>
      <c r="O250" s="67"/>
      <c r="P250" s="67"/>
      <c r="Q250" s="67"/>
      <c r="R250" s="67"/>
      <c r="S250" s="67"/>
      <c r="T250" s="68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T250" s="13" t="s">
        <v>117</v>
      </c>
      <c r="AU250" s="13" t="s">
        <v>80</v>
      </c>
    </row>
    <row r="251" spans="1:65" s="2" customFormat="1" ht="33" customHeight="1">
      <c r="A251" s="30"/>
      <c r="B251" s="31"/>
      <c r="C251" s="188" t="s">
        <v>284</v>
      </c>
      <c r="D251" s="188" t="s">
        <v>155</v>
      </c>
      <c r="E251" s="189" t="s">
        <v>446</v>
      </c>
      <c r="F251" s="190" t="s">
        <v>447</v>
      </c>
      <c r="G251" s="191" t="s">
        <v>142</v>
      </c>
      <c r="H251" s="192">
        <v>10</v>
      </c>
      <c r="I251" s="193"/>
      <c r="J251" s="194">
        <f>ROUND(I251*H251,2)</f>
        <v>0</v>
      </c>
      <c r="K251" s="190" t="s">
        <v>115</v>
      </c>
      <c r="L251" s="195"/>
      <c r="M251" s="196" t="s">
        <v>1</v>
      </c>
      <c r="N251" s="197" t="s">
        <v>38</v>
      </c>
      <c r="O251" s="67"/>
      <c r="P251" s="179">
        <f>O251*H251</f>
        <v>0</v>
      </c>
      <c r="Q251" s="179">
        <v>0</v>
      </c>
      <c r="R251" s="179">
        <f>Q251*H251</f>
        <v>0</v>
      </c>
      <c r="S251" s="179">
        <v>0</v>
      </c>
      <c r="T251" s="180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81" t="s">
        <v>159</v>
      </c>
      <c r="AT251" s="181" t="s">
        <v>155</v>
      </c>
      <c r="AU251" s="181" t="s">
        <v>80</v>
      </c>
      <c r="AY251" s="13" t="s">
        <v>110</v>
      </c>
      <c r="BE251" s="182">
        <f>IF(N251="základní",J251,0)</f>
        <v>0</v>
      </c>
      <c r="BF251" s="182">
        <f>IF(N251="snížená",J251,0)</f>
        <v>0</v>
      </c>
      <c r="BG251" s="182">
        <f>IF(N251="zákl. přenesená",J251,0)</f>
        <v>0</v>
      </c>
      <c r="BH251" s="182">
        <f>IF(N251="sníž. přenesená",J251,0)</f>
        <v>0</v>
      </c>
      <c r="BI251" s="182">
        <f>IF(N251="nulová",J251,0)</f>
        <v>0</v>
      </c>
      <c r="BJ251" s="13" t="s">
        <v>80</v>
      </c>
      <c r="BK251" s="182">
        <f>ROUND(I251*H251,2)</f>
        <v>0</v>
      </c>
      <c r="BL251" s="13" t="s">
        <v>116</v>
      </c>
      <c r="BM251" s="181" t="s">
        <v>448</v>
      </c>
    </row>
    <row r="252" spans="1:65" s="2" customFormat="1" ht="24.2" customHeight="1">
      <c r="A252" s="30"/>
      <c r="B252" s="31"/>
      <c r="C252" s="170" t="s">
        <v>449</v>
      </c>
      <c r="D252" s="170" t="s">
        <v>111</v>
      </c>
      <c r="E252" s="171" t="s">
        <v>450</v>
      </c>
      <c r="F252" s="172" t="s">
        <v>451</v>
      </c>
      <c r="G252" s="173" t="s">
        <v>142</v>
      </c>
      <c r="H252" s="174">
        <v>10</v>
      </c>
      <c r="I252" s="175"/>
      <c r="J252" s="176">
        <f>ROUND(I252*H252,2)</f>
        <v>0</v>
      </c>
      <c r="K252" s="172" t="s">
        <v>115</v>
      </c>
      <c r="L252" s="35"/>
      <c r="M252" s="177" t="s">
        <v>1</v>
      </c>
      <c r="N252" s="178" t="s">
        <v>38</v>
      </c>
      <c r="O252" s="67"/>
      <c r="P252" s="179">
        <f>O252*H252</f>
        <v>0</v>
      </c>
      <c r="Q252" s="179">
        <v>0</v>
      </c>
      <c r="R252" s="179">
        <f>Q252*H252</f>
        <v>0</v>
      </c>
      <c r="S252" s="179">
        <v>0</v>
      </c>
      <c r="T252" s="180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81" t="s">
        <v>116</v>
      </c>
      <c r="AT252" s="181" t="s">
        <v>111</v>
      </c>
      <c r="AU252" s="181" t="s">
        <v>80</v>
      </c>
      <c r="AY252" s="13" t="s">
        <v>110</v>
      </c>
      <c r="BE252" s="182">
        <f>IF(N252="základní",J252,0)</f>
        <v>0</v>
      </c>
      <c r="BF252" s="182">
        <f>IF(N252="snížená",J252,0)</f>
        <v>0</v>
      </c>
      <c r="BG252" s="182">
        <f>IF(N252="zákl. přenesená",J252,0)</f>
        <v>0</v>
      </c>
      <c r="BH252" s="182">
        <f>IF(N252="sníž. přenesená",J252,0)</f>
        <v>0</v>
      </c>
      <c r="BI252" s="182">
        <f>IF(N252="nulová",J252,0)</f>
        <v>0</v>
      </c>
      <c r="BJ252" s="13" t="s">
        <v>80</v>
      </c>
      <c r="BK252" s="182">
        <f>ROUND(I252*H252,2)</f>
        <v>0</v>
      </c>
      <c r="BL252" s="13" t="s">
        <v>116</v>
      </c>
      <c r="BM252" s="181" t="s">
        <v>452</v>
      </c>
    </row>
    <row r="253" spans="1:47" s="2" customFormat="1" ht="11.25">
      <c r="A253" s="30"/>
      <c r="B253" s="31"/>
      <c r="C253" s="32"/>
      <c r="D253" s="183" t="s">
        <v>117</v>
      </c>
      <c r="E253" s="32"/>
      <c r="F253" s="184" t="s">
        <v>453</v>
      </c>
      <c r="G253" s="32"/>
      <c r="H253" s="32"/>
      <c r="I253" s="185"/>
      <c r="J253" s="32"/>
      <c r="K253" s="32"/>
      <c r="L253" s="35"/>
      <c r="M253" s="186"/>
      <c r="N253" s="187"/>
      <c r="O253" s="67"/>
      <c r="P253" s="67"/>
      <c r="Q253" s="67"/>
      <c r="R253" s="67"/>
      <c r="S253" s="67"/>
      <c r="T253" s="68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T253" s="13" t="s">
        <v>117</v>
      </c>
      <c r="AU253" s="13" t="s">
        <v>80</v>
      </c>
    </row>
    <row r="254" spans="1:65" s="2" customFormat="1" ht="24.2" customHeight="1">
      <c r="A254" s="30"/>
      <c r="B254" s="31"/>
      <c r="C254" s="170" t="s">
        <v>280</v>
      </c>
      <c r="D254" s="170" t="s">
        <v>111</v>
      </c>
      <c r="E254" s="171" t="s">
        <v>454</v>
      </c>
      <c r="F254" s="172" t="s">
        <v>455</v>
      </c>
      <c r="G254" s="173" t="s">
        <v>332</v>
      </c>
      <c r="H254" s="174">
        <v>22</v>
      </c>
      <c r="I254" s="175"/>
      <c r="J254" s="176">
        <f>ROUND(I254*H254,2)</f>
        <v>0</v>
      </c>
      <c r="K254" s="172" t="s">
        <v>115</v>
      </c>
      <c r="L254" s="35"/>
      <c r="M254" s="177" t="s">
        <v>1</v>
      </c>
      <c r="N254" s="178" t="s">
        <v>38</v>
      </c>
      <c r="O254" s="67"/>
      <c r="P254" s="179">
        <f>O254*H254</f>
        <v>0</v>
      </c>
      <c r="Q254" s="179">
        <v>0</v>
      </c>
      <c r="R254" s="179">
        <f>Q254*H254</f>
        <v>0</v>
      </c>
      <c r="S254" s="179">
        <v>0</v>
      </c>
      <c r="T254" s="180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81" t="s">
        <v>116</v>
      </c>
      <c r="AT254" s="181" t="s">
        <v>111</v>
      </c>
      <c r="AU254" s="181" t="s">
        <v>80</v>
      </c>
      <c r="AY254" s="13" t="s">
        <v>110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13" t="s">
        <v>80</v>
      </c>
      <c r="BK254" s="182">
        <f>ROUND(I254*H254,2)</f>
        <v>0</v>
      </c>
      <c r="BL254" s="13" t="s">
        <v>116</v>
      </c>
      <c r="BM254" s="181" t="s">
        <v>456</v>
      </c>
    </row>
    <row r="255" spans="1:47" s="2" customFormat="1" ht="11.25">
      <c r="A255" s="30"/>
      <c r="B255" s="31"/>
      <c r="C255" s="32"/>
      <c r="D255" s="183" t="s">
        <v>117</v>
      </c>
      <c r="E255" s="32"/>
      <c r="F255" s="184" t="s">
        <v>457</v>
      </c>
      <c r="G255" s="32"/>
      <c r="H255" s="32"/>
      <c r="I255" s="185"/>
      <c r="J255" s="32"/>
      <c r="K255" s="32"/>
      <c r="L255" s="35"/>
      <c r="M255" s="186"/>
      <c r="N255" s="187"/>
      <c r="O255" s="67"/>
      <c r="P255" s="67"/>
      <c r="Q255" s="67"/>
      <c r="R255" s="67"/>
      <c r="S255" s="67"/>
      <c r="T255" s="68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T255" s="13" t="s">
        <v>117</v>
      </c>
      <c r="AU255" s="13" t="s">
        <v>80</v>
      </c>
    </row>
    <row r="256" spans="1:65" s="2" customFormat="1" ht="24.2" customHeight="1">
      <c r="A256" s="30"/>
      <c r="B256" s="31"/>
      <c r="C256" s="170" t="s">
        <v>458</v>
      </c>
      <c r="D256" s="170" t="s">
        <v>111</v>
      </c>
      <c r="E256" s="171" t="s">
        <v>459</v>
      </c>
      <c r="F256" s="172" t="s">
        <v>460</v>
      </c>
      <c r="G256" s="173" t="s">
        <v>142</v>
      </c>
      <c r="H256" s="174">
        <v>10</v>
      </c>
      <c r="I256" s="175"/>
      <c r="J256" s="176">
        <f>ROUND(I256*H256,2)</f>
        <v>0</v>
      </c>
      <c r="K256" s="172" t="s">
        <v>115</v>
      </c>
      <c r="L256" s="35"/>
      <c r="M256" s="177" t="s">
        <v>1</v>
      </c>
      <c r="N256" s="178" t="s">
        <v>38</v>
      </c>
      <c r="O256" s="67"/>
      <c r="P256" s="179">
        <f>O256*H256</f>
        <v>0</v>
      </c>
      <c r="Q256" s="179">
        <v>0</v>
      </c>
      <c r="R256" s="179">
        <f>Q256*H256</f>
        <v>0</v>
      </c>
      <c r="S256" s="179">
        <v>0</v>
      </c>
      <c r="T256" s="180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81" t="s">
        <v>116</v>
      </c>
      <c r="AT256" s="181" t="s">
        <v>111</v>
      </c>
      <c r="AU256" s="181" t="s">
        <v>80</v>
      </c>
      <c r="AY256" s="13" t="s">
        <v>110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13" t="s">
        <v>80</v>
      </c>
      <c r="BK256" s="182">
        <f>ROUND(I256*H256,2)</f>
        <v>0</v>
      </c>
      <c r="BL256" s="13" t="s">
        <v>116</v>
      </c>
      <c r="BM256" s="181" t="s">
        <v>461</v>
      </c>
    </row>
    <row r="257" spans="1:47" s="2" customFormat="1" ht="11.25">
      <c r="A257" s="30"/>
      <c r="B257" s="31"/>
      <c r="C257" s="32"/>
      <c r="D257" s="183" t="s">
        <v>117</v>
      </c>
      <c r="E257" s="32"/>
      <c r="F257" s="184" t="s">
        <v>462</v>
      </c>
      <c r="G257" s="32"/>
      <c r="H257" s="32"/>
      <c r="I257" s="185"/>
      <c r="J257" s="32"/>
      <c r="K257" s="32"/>
      <c r="L257" s="35"/>
      <c r="M257" s="186"/>
      <c r="N257" s="187"/>
      <c r="O257" s="67"/>
      <c r="P257" s="67"/>
      <c r="Q257" s="67"/>
      <c r="R257" s="67"/>
      <c r="S257" s="67"/>
      <c r="T257" s="68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T257" s="13" t="s">
        <v>117</v>
      </c>
      <c r="AU257" s="13" t="s">
        <v>80</v>
      </c>
    </row>
    <row r="258" spans="1:65" s="2" customFormat="1" ht="24.2" customHeight="1">
      <c r="A258" s="30"/>
      <c r="B258" s="31"/>
      <c r="C258" s="170" t="s">
        <v>287</v>
      </c>
      <c r="D258" s="170" t="s">
        <v>111</v>
      </c>
      <c r="E258" s="171" t="s">
        <v>463</v>
      </c>
      <c r="F258" s="172" t="s">
        <v>464</v>
      </c>
      <c r="G258" s="173" t="s">
        <v>142</v>
      </c>
      <c r="H258" s="174">
        <v>10</v>
      </c>
      <c r="I258" s="175"/>
      <c r="J258" s="176">
        <f>ROUND(I258*H258,2)</f>
        <v>0</v>
      </c>
      <c r="K258" s="172" t="s">
        <v>115</v>
      </c>
      <c r="L258" s="35"/>
      <c r="M258" s="177" t="s">
        <v>1</v>
      </c>
      <c r="N258" s="178" t="s">
        <v>38</v>
      </c>
      <c r="O258" s="67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81" t="s">
        <v>116</v>
      </c>
      <c r="AT258" s="181" t="s">
        <v>111</v>
      </c>
      <c r="AU258" s="181" t="s">
        <v>80</v>
      </c>
      <c r="AY258" s="13" t="s">
        <v>110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13" t="s">
        <v>80</v>
      </c>
      <c r="BK258" s="182">
        <f>ROUND(I258*H258,2)</f>
        <v>0</v>
      </c>
      <c r="BL258" s="13" t="s">
        <v>116</v>
      </c>
      <c r="BM258" s="181" t="s">
        <v>465</v>
      </c>
    </row>
    <row r="259" spans="1:47" s="2" customFormat="1" ht="11.25">
      <c r="A259" s="30"/>
      <c r="B259" s="31"/>
      <c r="C259" s="32"/>
      <c r="D259" s="183" t="s">
        <v>117</v>
      </c>
      <c r="E259" s="32"/>
      <c r="F259" s="184" t="s">
        <v>466</v>
      </c>
      <c r="G259" s="32"/>
      <c r="H259" s="32"/>
      <c r="I259" s="185"/>
      <c r="J259" s="32"/>
      <c r="K259" s="32"/>
      <c r="L259" s="35"/>
      <c r="M259" s="186"/>
      <c r="N259" s="187"/>
      <c r="O259" s="67"/>
      <c r="P259" s="67"/>
      <c r="Q259" s="67"/>
      <c r="R259" s="67"/>
      <c r="S259" s="67"/>
      <c r="T259" s="68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T259" s="13" t="s">
        <v>117</v>
      </c>
      <c r="AU259" s="13" t="s">
        <v>80</v>
      </c>
    </row>
    <row r="260" spans="2:63" s="11" customFormat="1" ht="25.9" customHeight="1">
      <c r="B260" s="156"/>
      <c r="C260" s="157"/>
      <c r="D260" s="158" t="s">
        <v>72</v>
      </c>
      <c r="E260" s="159" t="s">
        <v>467</v>
      </c>
      <c r="F260" s="159" t="s">
        <v>468</v>
      </c>
      <c r="G260" s="157"/>
      <c r="H260" s="157"/>
      <c r="I260" s="160"/>
      <c r="J260" s="161">
        <f>BK260</f>
        <v>0</v>
      </c>
      <c r="K260" s="157"/>
      <c r="L260" s="162"/>
      <c r="M260" s="163"/>
      <c r="N260" s="164"/>
      <c r="O260" s="164"/>
      <c r="P260" s="165">
        <f>SUM(P261:P281)</f>
        <v>0</v>
      </c>
      <c r="Q260" s="164"/>
      <c r="R260" s="165">
        <f>SUM(R261:R281)</f>
        <v>0</v>
      </c>
      <c r="S260" s="164"/>
      <c r="T260" s="166">
        <f>SUM(T261:T281)</f>
        <v>0</v>
      </c>
      <c r="AR260" s="167" t="s">
        <v>131</v>
      </c>
      <c r="AT260" s="168" t="s">
        <v>72</v>
      </c>
      <c r="AU260" s="168" t="s">
        <v>73</v>
      </c>
      <c r="AY260" s="167" t="s">
        <v>110</v>
      </c>
      <c r="BK260" s="169">
        <f>SUM(BK261:BK281)</f>
        <v>0</v>
      </c>
    </row>
    <row r="261" spans="1:65" s="2" customFormat="1" ht="16.5" customHeight="1">
      <c r="A261" s="30"/>
      <c r="B261" s="31"/>
      <c r="C261" s="188" t="s">
        <v>469</v>
      </c>
      <c r="D261" s="188" t="s">
        <v>155</v>
      </c>
      <c r="E261" s="189" t="s">
        <v>470</v>
      </c>
      <c r="F261" s="190" t="s">
        <v>471</v>
      </c>
      <c r="G261" s="191" t="s">
        <v>472</v>
      </c>
      <c r="H261" s="200"/>
      <c r="I261" s="193"/>
      <c r="J261" s="194">
        <f>ROUND(I261*H261,2)</f>
        <v>0</v>
      </c>
      <c r="K261" s="190" t="s">
        <v>1</v>
      </c>
      <c r="L261" s="195"/>
      <c r="M261" s="196" t="s">
        <v>1</v>
      </c>
      <c r="N261" s="197" t="s">
        <v>38</v>
      </c>
      <c r="O261" s="67"/>
      <c r="P261" s="179">
        <f>O261*H261</f>
        <v>0</v>
      </c>
      <c r="Q261" s="179">
        <v>0</v>
      </c>
      <c r="R261" s="179">
        <f>Q261*H261</f>
        <v>0</v>
      </c>
      <c r="S261" s="179">
        <v>0</v>
      </c>
      <c r="T261" s="180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81" t="s">
        <v>129</v>
      </c>
      <c r="AT261" s="181" t="s">
        <v>155</v>
      </c>
      <c r="AU261" s="181" t="s">
        <v>80</v>
      </c>
      <c r="AY261" s="13" t="s">
        <v>110</v>
      </c>
      <c r="BE261" s="182">
        <f>IF(N261="základní",J261,0)</f>
        <v>0</v>
      </c>
      <c r="BF261" s="182">
        <f>IF(N261="snížená",J261,0)</f>
        <v>0</v>
      </c>
      <c r="BG261" s="182">
        <f>IF(N261="zákl. přenesená",J261,0)</f>
        <v>0</v>
      </c>
      <c r="BH261" s="182">
        <f>IF(N261="sníž. přenesená",J261,0)</f>
        <v>0</v>
      </c>
      <c r="BI261" s="182">
        <f>IF(N261="nulová",J261,0)</f>
        <v>0</v>
      </c>
      <c r="BJ261" s="13" t="s">
        <v>80</v>
      </c>
      <c r="BK261" s="182">
        <f>ROUND(I261*H261,2)</f>
        <v>0</v>
      </c>
      <c r="BL261" s="13" t="s">
        <v>121</v>
      </c>
      <c r="BM261" s="181" t="s">
        <v>473</v>
      </c>
    </row>
    <row r="262" spans="1:65" s="2" customFormat="1" ht="16.5" customHeight="1">
      <c r="A262" s="30"/>
      <c r="B262" s="31"/>
      <c r="C262" s="170" t="s">
        <v>292</v>
      </c>
      <c r="D262" s="170" t="s">
        <v>111</v>
      </c>
      <c r="E262" s="171" t="s">
        <v>474</v>
      </c>
      <c r="F262" s="172" t="s">
        <v>475</v>
      </c>
      <c r="G262" s="173" t="s">
        <v>279</v>
      </c>
      <c r="H262" s="174">
        <v>1</v>
      </c>
      <c r="I262" s="175"/>
      <c r="J262" s="176">
        <f>ROUND(I262*H262,2)</f>
        <v>0</v>
      </c>
      <c r="K262" s="172" t="s">
        <v>115</v>
      </c>
      <c r="L262" s="35"/>
      <c r="M262" s="177" t="s">
        <v>1</v>
      </c>
      <c r="N262" s="178" t="s">
        <v>38</v>
      </c>
      <c r="O262" s="67"/>
      <c r="P262" s="179">
        <f>O262*H262</f>
        <v>0</v>
      </c>
      <c r="Q262" s="179">
        <v>0</v>
      </c>
      <c r="R262" s="179">
        <f>Q262*H262</f>
        <v>0</v>
      </c>
      <c r="S262" s="179">
        <v>0</v>
      </c>
      <c r="T262" s="180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81" t="s">
        <v>121</v>
      </c>
      <c r="AT262" s="181" t="s">
        <v>111</v>
      </c>
      <c r="AU262" s="181" t="s">
        <v>80</v>
      </c>
      <c r="AY262" s="13" t="s">
        <v>110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13" t="s">
        <v>80</v>
      </c>
      <c r="BK262" s="182">
        <f>ROUND(I262*H262,2)</f>
        <v>0</v>
      </c>
      <c r="BL262" s="13" t="s">
        <v>121</v>
      </c>
      <c r="BM262" s="181" t="s">
        <v>476</v>
      </c>
    </row>
    <row r="263" spans="1:47" s="2" customFormat="1" ht="11.25">
      <c r="A263" s="30"/>
      <c r="B263" s="31"/>
      <c r="C263" s="32"/>
      <c r="D263" s="183" t="s">
        <v>117</v>
      </c>
      <c r="E263" s="32"/>
      <c r="F263" s="184" t="s">
        <v>477</v>
      </c>
      <c r="G263" s="32"/>
      <c r="H263" s="32"/>
      <c r="I263" s="185"/>
      <c r="J263" s="32"/>
      <c r="K263" s="32"/>
      <c r="L263" s="35"/>
      <c r="M263" s="186"/>
      <c r="N263" s="187"/>
      <c r="O263" s="67"/>
      <c r="P263" s="67"/>
      <c r="Q263" s="67"/>
      <c r="R263" s="67"/>
      <c r="S263" s="67"/>
      <c r="T263" s="68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T263" s="13" t="s">
        <v>117</v>
      </c>
      <c r="AU263" s="13" t="s">
        <v>80</v>
      </c>
    </row>
    <row r="264" spans="1:65" s="2" customFormat="1" ht="16.5" customHeight="1">
      <c r="A264" s="30"/>
      <c r="B264" s="31"/>
      <c r="C264" s="170" t="s">
        <v>478</v>
      </c>
      <c r="D264" s="170" t="s">
        <v>111</v>
      </c>
      <c r="E264" s="171" t="s">
        <v>479</v>
      </c>
      <c r="F264" s="172" t="s">
        <v>480</v>
      </c>
      <c r="G264" s="173" t="s">
        <v>472</v>
      </c>
      <c r="H264" s="201"/>
      <c r="I264" s="175"/>
      <c r="J264" s="176">
        <f>ROUND(I264*H264,2)</f>
        <v>0</v>
      </c>
      <c r="K264" s="172" t="s">
        <v>115</v>
      </c>
      <c r="L264" s="35"/>
      <c r="M264" s="177" t="s">
        <v>1</v>
      </c>
      <c r="N264" s="178" t="s">
        <v>38</v>
      </c>
      <c r="O264" s="67"/>
      <c r="P264" s="179">
        <f>O264*H264</f>
        <v>0</v>
      </c>
      <c r="Q264" s="179">
        <v>0</v>
      </c>
      <c r="R264" s="179">
        <f>Q264*H264</f>
        <v>0</v>
      </c>
      <c r="S264" s="179">
        <v>0</v>
      </c>
      <c r="T264" s="180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81" t="s">
        <v>121</v>
      </c>
      <c r="AT264" s="181" t="s">
        <v>111</v>
      </c>
      <c r="AU264" s="181" t="s">
        <v>80</v>
      </c>
      <c r="AY264" s="13" t="s">
        <v>110</v>
      </c>
      <c r="BE264" s="182">
        <f>IF(N264="základní",J264,0)</f>
        <v>0</v>
      </c>
      <c r="BF264" s="182">
        <f>IF(N264="snížená",J264,0)</f>
        <v>0</v>
      </c>
      <c r="BG264" s="182">
        <f>IF(N264="zákl. přenesená",J264,0)</f>
        <v>0</v>
      </c>
      <c r="BH264" s="182">
        <f>IF(N264="sníž. přenesená",J264,0)</f>
        <v>0</v>
      </c>
      <c r="BI264" s="182">
        <f>IF(N264="nulová",J264,0)</f>
        <v>0</v>
      </c>
      <c r="BJ264" s="13" t="s">
        <v>80</v>
      </c>
      <c r="BK264" s="182">
        <f>ROUND(I264*H264,2)</f>
        <v>0</v>
      </c>
      <c r="BL264" s="13" t="s">
        <v>121</v>
      </c>
      <c r="BM264" s="181" t="s">
        <v>481</v>
      </c>
    </row>
    <row r="265" spans="1:47" s="2" customFormat="1" ht="11.25">
      <c r="A265" s="30"/>
      <c r="B265" s="31"/>
      <c r="C265" s="32"/>
      <c r="D265" s="183" t="s">
        <v>117</v>
      </c>
      <c r="E265" s="32"/>
      <c r="F265" s="184" t="s">
        <v>482</v>
      </c>
      <c r="G265" s="32"/>
      <c r="H265" s="32"/>
      <c r="I265" s="185"/>
      <c r="J265" s="32"/>
      <c r="K265" s="32"/>
      <c r="L265" s="35"/>
      <c r="M265" s="186"/>
      <c r="N265" s="187"/>
      <c r="O265" s="67"/>
      <c r="P265" s="67"/>
      <c r="Q265" s="67"/>
      <c r="R265" s="67"/>
      <c r="S265" s="67"/>
      <c r="T265" s="68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T265" s="13" t="s">
        <v>117</v>
      </c>
      <c r="AU265" s="13" t="s">
        <v>80</v>
      </c>
    </row>
    <row r="266" spans="1:65" s="2" customFormat="1" ht="16.5" customHeight="1">
      <c r="A266" s="30"/>
      <c r="B266" s="31"/>
      <c r="C266" s="170" t="s">
        <v>296</v>
      </c>
      <c r="D266" s="170" t="s">
        <v>111</v>
      </c>
      <c r="E266" s="171" t="s">
        <v>483</v>
      </c>
      <c r="F266" s="172" t="s">
        <v>484</v>
      </c>
      <c r="G266" s="173" t="s">
        <v>472</v>
      </c>
      <c r="H266" s="201"/>
      <c r="I266" s="175"/>
      <c r="J266" s="176">
        <f>ROUND(I266*H266,2)</f>
        <v>0</v>
      </c>
      <c r="K266" s="172" t="s">
        <v>115</v>
      </c>
      <c r="L266" s="35"/>
      <c r="M266" s="177" t="s">
        <v>1</v>
      </c>
      <c r="N266" s="178" t="s">
        <v>38</v>
      </c>
      <c r="O266" s="67"/>
      <c r="P266" s="179">
        <f>O266*H266</f>
        <v>0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81" t="s">
        <v>121</v>
      </c>
      <c r="AT266" s="181" t="s">
        <v>111</v>
      </c>
      <c r="AU266" s="181" t="s">
        <v>80</v>
      </c>
      <c r="AY266" s="13" t="s">
        <v>110</v>
      </c>
      <c r="BE266" s="182">
        <f>IF(N266="základní",J266,0)</f>
        <v>0</v>
      </c>
      <c r="BF266" s="182">
        <f>IF(N266="snížená",J266,0)</f>
        <v>0</v>
      </c>
      <c r="BG266" s="182">
        <f>IF(N266="zákl. přenesená",J266,0)</f>
        <v>0</v>
      </c>
      <c r="BH266" s="182">
        <f>IF(N266="sníž. přenesená",J266,0)</f>
        <v>0</v>
      </c>
      <c r="BI266" s="182">
        <f>IF(N266="nulová",J266,0)</f>
        <v>0</v>
      </c>
      <c r="BJ266" s="13" t="s">
        <v>80</v>
      </c>
      <c r="BK266" s="182">
        <f>ROUND(I266*H266,2)</f>
        <v>0</v>
      </c>
      <c r="BL266" s="13" t="s">
        <v>121</v>
      </c>
      <c r="BM266" s="181" t="s">
        <v>485</v>
      </c>
    </row>
    <row r="267" spans="1:47" s="2" customFormat="1" ht="11.25">
      <c r="A267" s="30"/>
      <c r="B267" s="31"/>
      <c r="C267" s="32"/>
      <c r="D267" s="183" t="s">
        <v>117</v>
      </c>
      <c r="E267" s="32"/>
      <c r="F267" s="184" t="s">
        <v>486</v>
      </c>
      <c r="G267" s="32"/>
      <c r="H267" s="32"/>
      <c r="I267" s="185"/>
      <c r="J267" s="32"/>
      <c r="K267" s="32"/>
      <c r="L267" s="35"/>
      <c r="M267" s="186"/>
      <c r="N267" s="187"/>
      <c r="O267" s="67"/>
      <c r="P267" s="67"/>
      <c r="Q267" s="67"/>
      <c r="R267" s="67"/>
      <c r="S267" s="67"/>
      <c r="T267" s="68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T267" s="13" t="s">
        <v>117</v>
      </c>
      <c r="AU267" s="13" t="s">
        <v>80</v>
      </c>
    </row>
    <row r="268" spans="1:65" s="2" customFormat="1" ht="16.5" customHeight="1">
      <c r="A268" s="30"/>
      <c r="B268" s="31"/>
      <c r="C268" s="170" t="s">
        <v>487</v>
      </c>
      <c r="D268" s="170" t="s">
        <v>111</v>
      </c>
      <c r="E268" s="171" t="s">
        <v>488</v>
      </c>
      <c r="F268" s="172" t="s">
        <v>489</v>
      </c>
      <c r="G268" s="173" t="s">
        <v>472</v>
      </c>
      <c r="H268" s="201"/>
      <c r="I268" s="175"/>
      <c r="J268" s="176">
        <f>ROUND(I268*H268,2)</f>
        <v>0</v>
      </c>
      <c r="K268" s="172" t="s">
        <v>115</v>
      </c>
      <c r="L268" s="35"/>
      <c r="M268" s="177" t="s">
        <v>1</v>
      </c>
      <c r="N268" s="178" t="s">
        <v>38</v>
      </c>
      <c r="O268" s="67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81" t="s">
        <v>121</v>
      </c>
      <c r="AT268" s="181" t="s">
        <v>111</v>
      </c>
      <c r="AU268" s="181" t="s">
        <v>80</v>
      </c>
      <c r="AY268" s="13" t="s">
        <v>110</v>
      </c>
      <c r="BE268" s="182">
        <f>IF(N268="základní",J268,0)</f>
        <v>0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13" t="s">
        <v>80</v>
      </c>
      <c r="BK268" s="182">
        <f>ROUND(I268*H268,2)</f>
        <v>0</v>
      </c>
      <c r="BL268" s="13" t="s">
        <v>121</v>
      </c>
      <c r="BM268" s="181" t="s">
        <v>490</v>
      </c>
    </row>
    <row r="269" spans="1:47" s="2" customFormat="1" ht="11.25">
      <c r="A269" s="30"/>
      <c r="B269" s="31"/>
      <c r="C269" s="32"/>
      <c r="D269" s="183" t="s">
        <v>117</v>
      </c>
      <c r="E269" s="32"/>
      <c r="F269" s="184" t="s">
        <v>491</v>
      </c>
      <c r="G269" s="32"/>
      <c r="H269" s="32"/>
      <c r="I269" s="185"/>
      <c r="J269" s="32"/>
      <c r="K269" s="32"/>
      <c r="L269" s="35"/>
      <c r="M269" s="186"/>
      <c r="N269" s="187"/>
      <c r="O269" s="67"/>
      <c r="P269" s="67"/>
      <c r="Q269" s="67"/>
      <c r="R269" s="67"/>
      <c r="S269" s="67"/>
      <c r="T269" s="68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T269" s="13" t="s">
        <v>117</v>
      </c>
      <c r="AU269" s="13" t="s">
        <v>80</v>
      </c>
    </row>
    <row r="270" spans="1:65" s="2" customFormat="1" ht="16.5" customHeight="1">
      <c r="A270" s="30"/>
      <c r="B270" s="31"/>
      <c r="C270" s="170" t="s">
        <v>304</v>
      </c>
      <c r="D270" s="170" t="s">
        <v>111</v>
      </c>
      <c r="E270" s="171" t="s">
        <v>492</v>
      </c>
      <c r="F270" s="172" t="s">
        <v>493</v>
      </c>
      <c r="G270" s="173" t="s">
        <v>472</v>
      </c>
      <c r="H270" s="201"/>
      <c r="I270" s="175"/>
      <c r="J270" s="176">
        <f>ROUND(I270*H270,2)</f>
        <v>0</v>
      </c>
      <c r="K270" s="172" t="s">
        <v>1</v>
      </c>
      <c r="L270" s="35"/>
      <c r="M270" s="177" t="s">
        <v>1</v>
      </c>
      <c r="N270" s="178" t="s">
        <v>38</v>
      </c>
      <c r="O270" s="67"/>
      <c r="P270" s="179">
        <f>O270*H270</f>
        <v>0</v>
      </c>
      <c r="Q270" s="179">
        <v>0</v>
      </c>
      <c r="R270" s="179">
        <f>Q270*H270</f>
        <v>0</v>
      </c>
      <c r="S270" s="179">
        <v>0</v>
      </c>
      <c r="T270" s="180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81" t="s">
        <v>121</v>
      </c>
      <c r="AT270" s="181" t="s">
        <v>111</v>
      </c>
      <c r="AU270" s="181" t="s">
        <v>80</v>
      </c>
      <c r="AY270" s="13" t="s">
        <v>110</v>
      </c>
      <c r="BE270" s="182">
        <f>IF(N270="základní",J270,0)</f>
        <v>0</v>
      </c>
      <c r="BF270" s="182">
        <f>IF(N270="snížená",J270,0)</f>
        <v>0</v>
      </c>
      <c r="BG270" s="182">
        <f>IF(N270="zákl. přenesená",J270,0)</f>
        <v>0</v>
      </c>
      <c r="BH270" s="182">
        <f>IF(N270="sníž. přenesená",J270,0)</f>
        <v>0</v>
      </c>
      <c r="BI270" s="182">
        <f>IF(N270="nulová",J270,0)</f>
        <v>0</v>
      </c>
      <c r="BJ270" s="13" t="s">
        <v>80</v>
      </c>
      <c r="BK270" s="182">
        <f>ROUND(I270*H270,2)</f>
        <v>0</v>
      </c>
      <c r="BL270" s="13" t="s">
        <v>121</v>
      </c>
      <c r="BM270" s="181" t="s">
        <v>494</v>
      </c>
    </row>
    <row r="271" spans="1:65" s="2" customFormat="1" ht="16.5" customHeight="1">
      <c r="A271" s="30"/>
      <c r="B271" s="31"/>
      <c r="C271" s="170" t="s">
        <v>495</v>
      </c>
      <c r="D271" s="170" t="s">
        <v>111</v>
      </c>
      <c r="E271" s="171" t="s">
        <v>496</v>
      </c>
      <c r="F271" s="172" t="s">
        <v>497</v>
      </c>
      <c r="G271" s="173" t="s">
        <v>472</v>
      </c>
      <c r="H271" s="201"/>
      <c r="I271" s="175"/>
      <c r="J271" s="176">
        <f>ROUND(I271*H271,2)</f>
        <v>0</v>
      </c>
      <c r="K271" s="172" t="s">
        <v>1</v>
      </c>
      <c r="L271" s="35"/>
      <c r="M271" s="177" t="s">
        <v>1</v>
      </c>
      <c r="N271" s="178" t="s">
        <v>38</v>
      </c>
      <c r="O271" s="67"/>
      <c r="P271" s="179">
        <f>O271*H271</f>
        <v>0</v>
      </c>
      <c r="Q271" s="179">
        <v>0</v>
      </c>
      <c r="R271" s="179">
        <f>Q271*H271</f>
        <v>0</v>
      </c>
      <c r="S271" s="179">
        <v>0</v>
      </c>
      <c r="T271" s="180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81" t="s">
        <v>121</v>
      </c>
      <c r="AT271" s="181" t="s">
        <v>111</v>
      </c>
      <c r="AU271" s="181" t="s">
        <v>80</v>
      </c>
      <c r="AY271" s="13" t="s">
        <v>110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3" t="s">
        <v>80</v>
      </c>
      <c r="BK271" s="182">
        <f>ROUND(I271*H271,2)</f>
        <v>0</v>
      </c>
      <c r="BL271" s="13" t="s">
        <v>121</v>
      </c>
      <c r="BM271" s="181" t="s">
        <v>498</v>
      </c>
    </row>
    <row r="272" spans="1:65" s="2" customFormat="1" ht="24.2" customHeight="1">
      <c r="A272" s="30"/>
      <c r="B272" s="31"/>
      <c r="C272" s="170" t="s">
        <v>308</v>
      </c>
      <c r="D272" s="170" t="s">
        <v>111</v>
      </c>
      <c r="E272" s="171" t="s">
        <v>499</v>
      </c>
      <c r="F272" s="172" t="s">
        <v>500</v>
      </c>
      <c r="G272" s="173" t="s">
        <v>501</v>
      </c>
      <c r="H272" s="174">
        <v>221.69</v>
      </c>
      <c r="I272" s="175"/>
      <c r="J272" s="176">
        <f>ROUND(I272*H272,2)</f>
        <v>0</v>
      </c>
      <c r="K272" s="172" t="s">
        <v>115</v>
      </c>
      <c r="L272" s="35"/>
      <c r="M272" s="177" t="s">
        <v>1</v>
      </c>
      <c r="N272" s="178" t="s">
        <v>38</v>
      </c>
      <c r="O272" s="67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81" t="s">
        <v>121</v>
      </c>
      <c r="AT272" s="181" t="s">
        <v>111</v>
      </c>
      <c r="AU272" s="181" t="s">
        <v>80</v>
      </c>
      <c r="AY272" s="13" t="s">
        <v>110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13" t="s">
        <v>80</v>
      </c>
      <c r="BK272" s="182">
        <f>ROUND(I272*H272,2)</f>
        <v>0</v>
      </c>
      <c r="BL272" s="13" t="s">
        <v>121</v>
      </c>
      <c r="BM272" s="181" t="s">
        <v>502</v>
      </c>
    </row>
    <row r="273" spans="1:47" s="2" customFormat="1" ht="11.25">
      <c r="A273" s="30"/>
      <c r="B273" s="31"/>
      <c r="C273" s="32"/>
      <c r="D273" s="183" t="s">
        <v>117</v>
      </c>
      <c r="E273" s="32"/>
      <c r="F273" s="184" t="s">
        <v>503</v>
      </c>
      <c r="G273" s="32"/>
      <c r="H273" s="32"/>
      <c r="I273" s="185"/>
      <c r="J273" s="32"/>
      <c r="K273" s="32"/>
      <c r="L273" s="35"/>
      <c r="M273" s="186"/>
      <c r="N273" s="187"/>
      <c r="O273" s="67"/>
      <c r="P273" s="67"/>
      <c r="Q273" s="67"/>
      <c r="R273" s="67"/>
      <c r="S273" s="67"/>
      <c r="T273" s="68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T273" s="13" t="s">
        <v>117</v>
      </c>
      <c r="AU273" s="13" t="s">
        <v>80</v>
      </c>
    </row>
    <row r="274" spans="1:65" s="2" customFormat="1" ht="24.2" customHeight="1">
      <c r="A274" s="30"/>
      <c r="B274" s="31"/>
      <c r="C274" s="170" t="s">
        <v>504</v>
      </c>
      <c r="D274" s="170" t="s">
        <v>111</v>
      </c>
      <c r="E274" s="171" t="s">
        <v>505</v>
      </c>
      <c r="F274" s="172" t="s">
        <v>506</v>
      </c>
      <c r="G274" s="173" t="s">
        <v>501</v>
      </c>
      <c r="H274" s="174">
        <v>4433.7</v>
      </c>
      <c r="I274" s="175"/>
      <c r="J274" s="176">
        <f>ROUND(I274*H274,2)</f>
        <v>0</v>
      </c>
      <c r="K274" s="172" t="s">
        <v>115</v>
      </c>
      <c r="L274" s="35"/>
      <c r="M274" s="177" t="s">
        <v>1</v>
      </c>
      <c r="N274" s="178" t="s">
        <v>38</v>
      </c>
      <c r="O274" s="67"/>
      <c r="P274" s="179">
        <f>O274*H274</f>
        <v>0</v>
      </c>
      <c r="Q274" s="179">
        <v>0</v>
      </c>
      <c r="R274" s="179">
        <f>Q274*H274</f>
        <v>0</v>
      </c>
      <c r="S274" s="179">
        <v>0</v>
      </c>
      <c r="T274" s="180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81" t="s">
        <v>121</v>
      </c>
      <c r="AT274" s="181" t="s">
        <v>111</v>
      </c>
      <c r="AU274" s="181" t="s">
        <v>80</v>
      </c>
      <c r="AY274" s="13" t="s">
        <v>110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13" t="s">
        <v>80</v>
      </c>
      <c r="BK274" s="182">
        <f>ROUND(I274*H274,2)</f>
        <v>0</v>
      </c>
      <c r="BL274" s="13" t="s">
        <v>121</v>
      </c>
      <c r="BM274" s="181" t="s">
        <v>507</v>
      </c>
    </row>
    <row r="275" spans="1:47" s="2" customFormat="1" ht="11.25">
      <c r="A275" s="30"/>
      <c r="B275" s="31"/>
      <c r="C275" s="32"/>
      <c r="D275" s="183" t="s">
        <v>117</v>
      </c>
      <c r="E275" s="32"/>
      <c r="F275" s="184" t="s">
        <v>508</v>
      </c>
      <c r="G275" s="32"/>
      <c r="H275" s="32"/>
      <c r="I275" s="185"/>
      <c r="J275" s="32"/>
      <c r="K275" s="32"/>
      <c r="L275" s="35"/>
      <c r="M275" s="186"/>
      <c r="N275" s="187"/>
      <c r="O275" s="67"/>
      <c r="P275" s="67"/>
      <c r="Q275" s="67"/>
      <c r="R275" s="67"/>
      <c r="S275" s="67"/>
      <c r="T275" s="68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T275" s="13" t="s">
        <v>117</v>
      </c>
      <c r="AU275" s="13" t="s">
        <v>80</v>
      </c>
    </row>
    <row r="276" spans="1:65" s="2" customFormat="1" ht="37.9" customHeight="1">
      <c r="A276" s="30"/>
      <c r="B276" s="31"/>
      <c r="C276" s="170" t="s">
        <v>313</v>
      </c>
      <c r="D276" s="170" t="s">
        <v>111</v>
      </c>
      <c r="E276" s="171" t="s">
        <v>509</v>
      </c>
      <c r="F276" s="172" t="s">
        <v>510</v>
      </c>
      <c r="G276" s="173" t="s">
        <v>501</v>
      </c>
      <c r="H276" s="174">
        <v>49.8</v>
      </c>
      <c r="I276" s="175"/>
      <c r="J276" s="176">
        <f>ROUND(I276*H276,2)</f>
        <v>0</v>
      </c>
      <c r="K276" s="172" t="s">
        <v>115</v>
      </c>
      <c r="L276" s="35"/>
      <c r="M276" s="177" t="s">
        <v>1</v>
      </c>
      <c r="N276" s="178" t="s">
        <v>38</v>
      </c>
      <c r="O276" s="67"/>
      <c r="P276" s="179">
        <f>O276*H276</f>
        <v>0</v>
      </c>
      <c r="Q276" s="179">
        <v>0</v>
      </c>
      <c r="R276" s="179">
        <f>Q276*H276</f>
        <v>0</v>
      </c>
      <c r="S276" s="179">
        <v>0</v>
      </c>
      <c r="T276" s="180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81" t="s">
        <v>121</v>
      </c>
      <c r="AT276" s="181" t="s">
        <v>111</v>
      </c>
      <c r="AU276" s="181" t="s">
        <v>80</v>
      </c>
      <c r="AY276" s="13" t="s">
        <v>110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13" t="s">
        <v>80</v>
      </c>
      <c r="BK276" s="182">
        <f>ROUND(I276*H276,2)</f>
        <v>0</v>
      </c>
      <c r="BL276" s="13" t="s">
        <v>121</v>
      </c>
      <c r="BM276" s="181" t="s">
        <v>511</v>
      </c>
    </row>
    <row r="277" spans="1:47" s="2" customFormat="1" ht="11.25">
      <c r="A277" s="30"/>
      <c r="B277" s="31"/>
      <c r="C277" s="32"/>
      <c r="D277" s="183" t="s">
        <v>117</v>
      </c>
      <c r="E277" s="32"/>
      <c r="F277" s="184" t="s">
        <v>512</v>
      </c>
      <c r="G277" s="32"/>
      <c r="H277" s="32"/>
      <c r="I277" s="185"/>
      <c r="J277" s="32"/>
      <c r="K277" s="32"/>
      <c r="L277" s="35"/>
      <c r="M277" s="186"/>
      <c r="N277" s="187"/>
      <c r="O277" s="67"/>
      <c r="P277" s="67"/>
      <c r="Q277" s="67"/>
      <c r="R277" s="67"/>
      <c r="S277" s="67"/>
      <c r="T277" s="68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T277" s="13" t="s">
        <v>117</v>
      </c>
      <c r="AU277" s="13" t="s">
        <v>80</v>
      </c>
    </row>
    <row r="278" spans="1:65" s="2" customFormat="1" ht="44.25" customHeight="1">
      <c r="A278" s="30"/>
      <c r="B278" s="31"/>
      <c r="C278" s="170" t="s">
        <v>513</v>
      </c>
      <c r="D278" s="170" t="s">
        <v>111</v>
      </c>
      <c r="E278" s="171" t="s">
        <v>514</v>
      </c>
      <c r="F278" s="172" t="s">
        <v>515</v>
      </c>
      <c r="G278" s="173" t="s">
        <v>501</v>
      </c>
      <c r="H278" s="174">
        <v>1.8</v>
      </c>
      <c r="I278" s="175"/>
      <c r="J278" s="176">
        <f>ROUND(I278*H278,2)</f>
        <v>0</v>
      </c>
      <c r="K278" s="172" t="s">
        <v>115</v>
      </c>
      <c r="L278" s="35"/>
      <c r="M278" s="177" t="s">
        <v>1</v>
      </c>
      <c r="N278" s="178" t="s">
        <v>38</v>
      </c>
      <c r="O278" s="67"/>
      <c r="P278" s="179">
        <f>O278*H278</f>
        <v>0</v>
      </c>
      <c r="Q278" s="179">
        <v>0</v>
      </c>
      <c r="R278" s="179">
        <f>Q278*H278</f>
        <v>0</v>
      </c>
      <c r="S278" s="179">
        <v>0</v>
      </c>
      <c r="T278" s="180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81" t="s">
        <v>121</v>
      </c>
      <c r="AT278" s="181" t="s">
        <v>111</v>
      </c>
      <c r="AU278" s="181" t="s">
        <v>80</v>
      </c>
      <c r="AY278" s="13" t="s">
        <v>110</v>
      </c>
      <c r="BE278" s="182">
        <f>IF(N278="základní",J278,0)</f>
        <v>0</v>
      </c>
      <c r="BF278" s="182">
        <f>IF(N278="snížená",J278,0)</f>
        <v>0</v>
      </c>
      <c r="BG278" s="182">
        <f>IF(N278="zákl. přenesená",J278,0)</f>
        <v>0</v>
      </c>
      <c r="BH278" s="182">
        <f>IF(N278="sníž. přenesená",J278,0)</f>
        <v>0</v>
      </c>
      <c r="BI278" s="182">
        <f>IF(N278="nulová",J278,0)</f>
        <v>0</v>
      </c>
      <c r="BJ278" s="13" t="s">
        <v>80</v>
      </c>
      <c r="BK278" s="182">
        <f>ROUND(I278*H278,2)</f>
        <v>0</v>
      </c>
      <c r="BL278" s="13" t="s">
        <v>121</v>
      </c>
      <c r="BM278" s="181" t="s">
        <v>516</v>
      </c>
    </row>
    <row r="279" spans="1:47" s="2" customFormat="1" ht="11.25">
      <c r="A279" s="30"/>
      <c r="B279" s="31"/>
      <c r="C279" s="32"/>
      <c r="D279" s="183" t="s">
        <v>117</v>
      </c>
      <c r="E279" s="32"/>
      <c r="F279" s="184" t="s">
        <v>517</v>
      </c>
      <c r="G279" s="32"/>
      <c r="H279" s="32"/>
      <c r="I279" s="185"/>
      <c r="J279" s="32"/>
      <c r="K279" s="32"/>
      <c r="L279" s="35"/>
      <c r="M279" s="186"/>
      <c r="N279" s="187"/>
      <c r="O279" s="67"/>
      <c r="P279" s="67"/>
      <c r="Q279" s="67"/>
      <c r="R279" s="67"/>
      <c r="S279" s="67"/>
      <c r="T279" s="68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T279" s="13" t="s">
        <v>117</v>
      </c>
      <c r="AU279" s="13" t="s">
        <v>80</v>
      </c>
    </row>
    <row r="280" spans="1:65" s="2" customFormat="1" ht="24.2" customHeight="1">
      <c r="A280" s="30"/>
      <c r="B280" s="31"/>
      <c r="C280" s="170" t="s">
        <v>318</v>
      </c>
      <c r="D280" s="170" t="s">
        <v>111</v>
      </c>
      <c r="E280" s="171" t="s">
        <v>518</v>
      </c>
      <c r="F280" s="172" t="s">
        <v>519</v>
      </c>
      <c r="G280" s="173" t="s">
        <v>501</v>
      </c>
      <c r="H280" s="174">
        <v>170.09</v>
      </c>
      <c r="I280" s="175"/>
      <c r="J280" s="176">
        <f>ROUND(I280*H280,2)</f>
        <v>0</v>
      </c>
      <c r="K280" s="172" t="s">
        <v>115</v>
      </c>
      <c r="L280" s="35"/>
      <c r="M280" s="177" t="s">
        <v>1</v>
      </c>
      <c r="N280" s="178" t="s">
        <v>38</v>
      </c>
      <c r="O280" s="67"/>
      <c r="P280" s="179">
        <f>O280*H280</f>
        <v>0</v>
      </c>
      <c r="Q280" s="179">
        <v>0</v>
      </c>
      <c r="R280" s="179">
        <f>Q280*H280</f>
        <v>0</v>
      </c>
      <c r="S280" s="179">
        <v>0</v>
      </c>
      <c r="T280" s="180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81" t="s">
        <v>121</v>
      </c>
      <c r="AT280" s="181" t="s">
        <v>111</v>
      </c>
      <c r="AU280" s="181" t="s">
        <v>80</v>
      </c>
      <c r="AY280" s="13" t="s">
        <v>110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13" t="s">
        <v>80</v>
      </c>
      <c r="BK280" s="182">
        <f>ROUND(I280*H280,2)</f>
        <v>0</v>
      </c>
      <c r="BL280" s="13" t="s">
        <v>121</v>
      </c>
      <c r="BM280" s="181" t="s">
        <v>520</v>
      </c>
    </row>
    <row r="281" spans="1:47" s="2" customFormat="1" ht="11.25">
      <c r="A281" s="30"/>
      <c r="B281" s="31"/>
      <c r="C281" s="32"/>
      <c r="D281" s="183" t="s">
        <v>117</v>
      </c>
      <c r="E281" s="32"/>
      <c r="F281" s="184" t="s">
        <v>521</v>
      </c>
      <c r="G281" s="32"/>
      <c r="H281" s="32"/>
      <c r="I281" s="185"/>
      <c r="J281" s="32"/>
      <c r="K281" s="32"/>
      <c r="L281" s="35"/>
      <c r="M281" s="202"/>
      <c r="N281" s="203"/>
      <c r="O281" s="204"/>
      <c r="P281" s="204"/>
      <c r="Q281" s="204"/>
      <c r="R281" s="204"/>
      <c r="S281" s="204"/>
      <c r="T281" s="205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T281" s="13" t="s">
        <v>117</v>
      </c>
      <c r="AU281" s="13" t="s">
        <v>80</v>
      </c>
    </row>
    <row r="282" spans="1:31" s="2" customFormat="1" ht="6.95" customHeight="1">
      <c r="A282" s="30"/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35"/>
      <c r="M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</row>
  </sheetData>
  <sheetProtection algorithmName="SHA-512" hashValue="/IAJ3PkBK9Oi3vWZlXQsgI17hiqRzUrOInUbFdpQbAQOD73s7jVzeY0I3ew2ALDForlfDes8Kj7B+WxHecnelg==" saltValue="OPe4gAJRIbfCbykvZ6iJqZO/cQtOGSw51xt8f13tMPtBzi6aLTy9BTHDzd4nd6YPKarQ9KBhQUKx9+WOlT0FzA==" spinCount="100000" sheet="1" objects="1" scenarios="1" formatColumns="0" formatRows="0" autoFilter="0"/>
  <autoFilter ref="C118:K28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hyperlinks>
    <hyperlink ref="F122" r:id="rId1" display="https://podminky.urs.cz/item/CS_URS_2023_02/218202016"/>
    <hyperlink ref="F124" r:id="rId2" display="https://podminky.urs.cz/item/CS_URS_2023_02/218204201"/>
    <hyperlink ref="F126" r:id="rId3" display="https://podminky.urs.cz/item/CS_URS_2023_02/218220300"/>
    <hyperlink ref="F128" r:id="rId4" display="https://podminky.urs.cz/item/CS_URS_2023_02/218100003"/>
    <hyperlink ref="F130" r:id="rId5" display="https://podminky.urs.cz/item/CS_URS_2023_02/218100001"/>
    <hyperlink ref="F132" r:id="rId6" display="https://podminky.urs.cz/item/CS_URS_2023_02/218204011"/>
    <hyperlink ref="F134" r:id="rId7" display="https://podminky.urs.cz/item/CS_URS_2023_02/218812065"/>
    <hyperlink ref="F136" r:id="rId8" display="https://podminky.urs.cz/item/CS_URS_2023_02/945421110"/>
    <hyperlink ref="F138" r:id="rId9" display="https://podminky.urs.cz/item/CS_URS_2023_02/210204011"/>
    <hyperlink ref="F141" r:id="rId10" display="https://podminky.urs.cz/item/CS_URS_2023_02/210204105"/>
    <hyperlink ref="F144" r:id="rId11" display="https://podminky.urs.cz/item/CS_URS_2023_02/210203901"/>
    <hyperlink ref="F149" r:id="rId12" display="https://podminky.urs.cz/item/CS_URS_2023_02/741122145"/>
    <hyperlink ref="F152" r:id="rId13" display="https://podminky.urs.cz/item/CS_URS_2023_02/210100156"/>
    <hyperlink ref="F155" r:id="rId14" display="https://podminky.urs.cz/item/CS_URS_2023_02/741410041"/>
    <hyperlink ref="F158" r:id="rId15" display="https://podminky.urs.cz/item/CS_URS_2023_02/210220301"/>
    <hyperlink ref="F162" r:id="rId16" display="https://podminky.urs.cz/item/CS_URS_2023_02/210204201"/>
    <hyperlink ref="F165" r:id="rId17" display="https://podminky.urs.cz/item/CS_URS_2023_02/741122122"/>
    <hyperlink ref="F168" r:id="rId18" display="https://podminky.urs.cz/item/CS_URS_2023_02/210100096"/>
    <hyperlink ref="F170" r:id="rId19" display="https://podminky.urs.cz/item/CS_URS_2023_02/210100101"/>
    <hyperlink ref="F176" r:id="rId20" display="https://podminky.urs.cz/item/CS_URS_2023_02/210203902"/>
    <hyperlink ref="F179" r:id="rId21" display="https://podminky.urs.cz/item/CS_URS_2023_02/210220020"/>
    <hyperlink ref="F182" r:id="rId22" display="https://podminky.urs.cz/item/CS_URS_2023_02/210220302"/>
    <hyperlink ref="F186" r:id="rId23" display="https://podminky.urs.cz/item/CS_URS_2023_02/210280003"/>
    <hyperlink ref="F188" r:id="rId24" display="https://podminky.urs.cz/item/CS_URS_2023_02/210280010"/>
    <hyperlink ref="F190" r:id="rId25" display="https://podminky.urs.cz/item/CS_URS_2023_02/011464000"/>
    <hyperlink ref="F193" r:id="rId26" display="https://podminky.urs.cz/item/CS_URS_2023_02/460010023"/>
    <hyperlink ref="F195" r:id="rId27" display="https://podminky.urs.cz/item/CS_URS_2023_02/460010025"/>
    <hyperlink ref="F197" r:id="rId28" display="https://podminky.urs.cz/item/CS_URS_2023_02/012002000"/>
    <hyperlink ref="F199" r:id="rId29" display="https://podminky.urs.cz/item/CS_URS_2023_02/468051121"/>
    <hyperlink ref="F201" r:id="rId30" display="https://podminky.urs.cz/item/CS_URS_2023_02/460391125"/>
    <hyperlink ref="F203" r:id="rId31" display="https://podminky.urs.cz/item/CS_URS_2023_02/468041123"/>
    <hyperlink ref="F205" r:id="rId32" display="https://podminky.urs.cz/item/CS_URS_2023_02/468011143"/>
    <hyperlink ref="F207" r:id="rId33" display="https://podminky.urs.cz/item/CS_URS_2023_02/468041112"/>
    <hyperlink ref="F209" r:id="rId34" display="https://podminky.urs.cz/item/CS_URS_2023_02/468011131"/>
    <hyperlink ref="F211" r:id="rId35" display="https://podminky.urs.cz/item/CS_URS_2023_02/460871132"/>
    <hyperlink ref="F213" r:id="rId36" display="https://podminky.urs.cz/item/CS_URS_2023_02/460871172"/>
    <hyperlink ref="F215" r:id="rId37" display="https://podminky.urs.cz/item/CS_URS_2023_02/576153311"/>
    <hyperlink ref="F217" r:id="rId38" display="https://podminky.urs.cz/item/CS_URS_2023_02/460141114"/>
    <hyperlink ref="F219" r:id="rId39" display="https://podminky.urs.cz/item/CS_URS_2023_02/871361101"/>
    <hyperlink ref="F222" r:id="rId40" display="https://podminky.urs.cz/item/CS_URS_2023_02/460080013"/>
    <hyperlink ref="F225" r:id="rId41" display="https://podminky.urs.cz/item/CS_URS_2023_02/460520172"/>
    <hyperlink ref="F228" r:id="rId42" display="https://podminky.urs.cz/item/CS_URS_2023_02/460791112"/>
    <hyperlink ref="F232" r:id="rId43" display="https://podminky.urs.cz/item/CS_URS_2023_02/460171174"/>
    <hyperlink ref="F234" r:id="rId44" display="https://podminky.urs.cz/item/CS_URS_2023_02/460661111"/>
    <hyperlink ref="F236" r:id="rId45" display="https://podminky.urs.cz/item/CS_URS_2023_02/460791213"/>
    <hyperlink ref="F239" r:id="rId46" display="https://podminky.urs.cz/item/CS_URS_2023_02/460671113"/>
    <hyperlink ref="F242" r:id="rId47" display="https://podminky.urs.cz/item/CS_URS_2023_02/460451184"/>
    <hyperlink ref="F244" r:id="rId48" display="https://podminky.urs.cz/item/CS_URS_2023_02/460581121"/>
    <hyperlink ref="F246" r:id="rId49" display="https://podminky.urs.cz/item/CS_URS_2023_02/569951133"/>
    <hyperlink ref="F248" r:id="rId50" display="https://podminky.urs.cz/item/CS_URS_2023_02/460281111"/>
    <hyperlink ref="F250" r:id="rId51" display="https://podminky.urs.cz/item/CS_URS_2023_02/460791214"/>
    <hyperlink ref="F253" r:id="rId52" display="https://podminky.urs.cz/item/CS_URS_2023_02/460742131"/>
    <hyperlink ref="F255" r:id="rId53" display="https://podminky.urs.cz/item/CS_URS_2023_02/460281121"/>
    <hyperlink ref="F257" r:id="rId54" display="https://podminky.urs.cz/item/CS_URS_2023_02/460171314"/>
    <hyperlink ref="F259" r:id="rId55" display="https://podminky.urs.cz/item/CS_URS_2023_02/460451324"/>
    <hyperlink ref="F263" r:id="rId56" display="https://podminky.urs.cz/item/CS_URS_2023_02/013254000"/>
    <hyperlink ref="F265" r:id="rId57" display="https://podminky.urs.cz/item/CS_URS_2023_02/034002000"/>
    <hyperlink ref="F267" r:id="rId58" display="https://podminky.urs.cz/item/CS_URS_2023_02/065002000"/>
    <hyperlink ref="F269" r:id="rId59" display="https://podminky.urs.cz/item/CS_URS_2023_02/071103000"/>
    <hyperlink ref="F273" r:id="rId60" display="https://podminky.urs.cz/item/CS_URS_2023_02/469972111"/>
    <hyperlink ref="F275" r:id="rId61" display="https://podminky.urs.cz/item/CS_URS_2023_02/469972121"/>
    <hyperlink ref="F277" r:id="rId62" display="https://podminky.urs.cz/item/CS_URS_2023_02/469973120"/>
    <hyperlink ref="F279" r:id="rId63" display="https://podminky.urs.cz/item/CS_URS_2023_02/469973125"/>
    <hyperlink ref="F281" r:id="rId64" display="https://podminky.urs.cz/item/CS_URS_2023_02/46036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Bečvařík Radek</dc:creator>
  <cp:keywords/>
  <dc:description/>
  <cp:lastModifiedBy>Dušková Jaroslava Ing.</cp:lastModifiedBy>
  <dcterms:created xsi:type="dcterms:W3CDTF">2024-02-27T10:49:22Z</dcterms:created>
  <dcterms:modified xsi:type="dcterms:W3CDTF">2024-02-27T11:26:24Z</dcterms:modified>
  <cp:category/>
  <cp:version/>
  <cp:contentType/>
  <cp:contentStatus/>
</cp:coreProperties>
</file>