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dro\Desktop\KLIENTI\02. Právnické osoby\MTS Bílina\VZ PHM\03 Vysvětlení\Č. 2\"/>
    </mc:Choice>
  </mc:AlternateContent>
  <xr:revisionPtr revIDLastSave="0" documentId="13_ncr:1_{36372317-CAD3-45CC-99D2-824DE7A8BFCD}" xr6:coauthVersionLast="47" xr6:coauthVersionMax="47" xr10:uidLastSave="{00000000-0000-0000-0000-000000000000}"/>
  <bookViews>
    <workbookView xWindow="0" yWindow="456" windowWidth="23040" windowHeight="11784" activeTab="1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4" i="1" l="1"/>
  <c r="C7" i="2"/>
  <c r="E7" i="2" s="1"/>
  <c r="C6" i="2"/>
  <c r="E6" i="2" s="1"/>
  <c r="G34" i="1"/>
  <c r="F34" i="1"/>
  <c r="T34" i="1"/>
  <c r="P25" i="1"/>
  <c r="N34" i="1"/>
  <c r="M34" i="1"/>
  <c r="I25" i="1"/>
  <c r="F6" i="2" l="1"/>
  <c r="G6" i="2" s="1"/>
  <c r="F7" i="2"/>
  <c r="G7" i="2" s="1"/>
  <c r="I7" i="2" s="1"/>
  <c r="B25" i="1"/>
  <c r="I6" i="2" l="1"/>
  <c r="I8" i="2" s="1"/>
</calcChain>
</file>

<file path=xl/sharedStrings.xml><?xml version="1.0" encoding="utf-8"?>
<sst xmlns="http://schemas.openxmlformats.org/spreadsheetml/2006/main" count="129" uniqueCount="34">
  <si>
    <t>Příloha č. 3 Výzvy - Nabídková cena</t>
  </si>
  <si>
    <t>Datum</t>
  </si>
  <si>
    <t>týden</t>
  </si>
  <si>
    <t>BA Natural 95               Kč bez DPH</t>
  </si>
  <si>
    <t>Motorová nafta     Kč bez DPH</t>
  </si>
  <si>
    <t>od</t>
  </si>
  <si>
    <t>-</t>
  </si>
  <si>
    <t>do</t>
  </si>
  <si>
    <t>PHM</t>
  </si>
  <si>
    <t>benzin Natural 95</t>
  </si>
  <si>
    <t>motorová nafta</t>
  </si>
  <si>
    <t>UPOZORNĚNÍ</t>
  </si>
  <si>
    <t>Účastník nesmí v tabulce nic měnit (rozšiřovat či redukovat buňky, sloupce nebo řádky, cokoli mazat, přepisovat, doplňovat).</t>
  </si>
  <si>
    <r>
      <t xml:space="preserve">Předpokládaný odběr PHM (l) za 48 měsíců
</t>
    </r>
    <r>
      <rPr>
        <b/>
        <sz val="11"/>
        <color rgb="FFFF0000"/>
        <rFont val="Calibri"/>
        <family val="2"/>
        <charset val="238"/>
        <scheme val="minor"/>
      </rPr>
      <t>NEVYPLŇUJTE (automatický výpočet)</t>
    </r>
  </si>
  <si>
    <r>
      <t xml:space="preserve">JNC za 1 litr PHM se slevou s DPH (Kč)
</t>
    </r>
    <r>
      <rPr>
        <b/>
        <sz val="11"/>
        <color rgb="FFFF0000"/>
        <rFont val="Calibri"/>
        <family val="2"/>
        <charset val="238"/>
        <scheme val="minor"/>
      </rPr>
      <t>NEVYPLŇUJTE (automatický výpočet)</t>
    </r>
  </si>
  <si>
    <r>
      <t xml:space="preserve">JNC za 1 litr PHM se slevou bez DPH (Kč)
</t>
    </r>
    <r>
      <rPr>
        <b/>
        <sz val="11"/>
        <color rgb="FFFF0000"/>
        <rFont val="Calibri"/>
        <family val="2"/>
        <charset val="238"/>
        <scheme val="minor"/>
      </rPr>
      <t>NEVYPLŇUJTE (automatický výpočet)</t>
    </r>
  </si>
  <si>
    <r>
      <t xml:space="preserve">NABÍDKOVÁ CENA včetně DPH (Kč)
</t>
    </r>
    <r>
      <rPr>
        <b/>
        <sz val="11"/>
        <color rgb="FFFF0000"/>
        <rFont val="Calibri"/>
        <family val="2"/>
        <charset val="238"/>
        <scheme val="minor"/>
      </rPr>
      <t>NEVYPLŇUJTE (automatický výpočet)</t>
    </r>
  </si>
  <si>
    <r>
      <t xml:space="preserve"> DPH (21 %) za 1 litr PHM  se slevou (Kč)
</t>
    </r>
    <r>
      <rPr>
        <b/>
        <sz val="11"/>
        <color rgb="FFFF0000"/>
        <rFont val="Calibri"/>
        <family val="2"/>
        <charset val="238"/>
        <scheme val="minor"/>
      </rPr>
      <t xml:space="preserve">NEVYPLŇUJTE (automatický výpočet)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</t>
    </r>
  </si>
  <si>
    <t>MOLin</t>
  </si>
  <si>
    <t>UCI</t>
  </si>
  <si>
    <t>ZCČ</t>
  </si>
  <si>
    <r>
      <t xml:space="preserve">    Odvíjející se od vývoje indexu</t>
    </r>
    <r>
      <rPr>
        <b/>
        <sz val="11"/>
        <color theme="1"/>
        <rFont val="Calibri"/>
        <family val="2"/>
        <charset val="238"/>
        <scheme val="minor"/>
      </rPr>
      <t xml:space="preserve">: </t>
    </r>
  </si>
  <si>
    <t xml:space="preserve">PRŮMĚRNÉ TÝDENNÍ HODNOTY INDEXU POHONNÝCH HMOT ZA OBDOBÍ ČERVENEC - PROSINEC 2023   </t>
  </si>
  <si>
    <t xml:space="preserve">Průměr z týdenních průměrných hodnot uvedeného indexu pohonných hmot </t>
  </si>
  <si>
    <t>List1: Tabulka Průměrné týdenní hodnoty indexů pohonných hmot za období červenec - prosinec 2023</t>
  </si>
  <si>
    <t xml:space="preserve">* indexem se rozumí index vyplněný dodavatelem do "oranžové" buňky E39 (List1) </t>
  </si>
  <si>
    <r>
      <rPr>
        <b/>
        <sz val="11"/>
        <rFont val="Calibri"/>
        <family val="2"/>
        <charset val="238"/>
        <scheme val="minor"/>
      </rPr>
      <t>Sleva z p</t>
    </r>
    <r>
      <rPr>
        <b/>
        <sz val="11"/>
        <color theme="1"/>
        <rFont val="Calibri"/>
        <family val="2"/>
        <charset val="238"/>
        <scheme val="minor"/>
      </rPr>
      <t>růměrné hodnoty  z týdenních průměrných hodnot vyhlašovaných indexů</t>
    </r>
    <r>
      <rPr>
        <b/>
        <sz val="11"/>
        <color rgb="FFFF0000"/>
        <rFont val="Calibri (Základní text)_x0000_"/>
        <charset val="238"/>
      </rPr>
      <t xml:space="preserve"> pohonných hmot </t>
    </r>
    <r>
      <rPr>
        <b/>
        <sz val="11"/>
        <color theme="1"/>
        <rFont val="Calibri"/>
        <family val="2"/>
        <charset val="238"/>
        <scheme val="minor"/>
      </rPr>
      <t xml:space="preserve">za období červenec - prosinec 2023 na 1 litr PHM bez DPH (Kč)/ přirážka k průměrné hodnotě z týdenních průměrných hodnot vyhlašovaných indexů cen pohonných hmot za období červenec - prosinec 2023 na 1 litr PHM bez DPH (Kč) </t>
    </r>
    <r>
      <rPr>
        <b/>
        <sz val="11"/>
        <color rgb="FFFF0000"/>
        <rFont val="Calibri"/>
        <family val="2"/>
        <charset val="238"/>
        <scheme val="minor"/>
      </rPr>
      <t>**</t>
    </r>
  </si>
  <si>
    <t>List2: tabulka  CELKOVÁ NABÍDKOVÁ CENA</t>
  </si>
  <si>
    <r>
      <rPr>
        <sz val="13"/>
        <color rgb="FFFF0000"/>
        <rFont val="Calibri"/>
        <family val="2"/>
        <charset val="238"/>
        <scheme val="minor"/>
      </rPr>
      <t>**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FF0000"/>
        <rFont val="Calibri"/>
        <family val="2"/>
        <charset val="238"/>
        <scheme val="minor"/>
      </rPr>
      <t>VYPLŇTE, prosím,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FF0000"/>
        <rFont val="Calibri"/>
        <family val="2"/>
        <charset val="238"/>
        <scheme val="minor"/>
      </rPr>
      <t xml:space="preserve">pouze </t>
    </r>
    <r>
      <rPr>
        <b/>
        <sz val="13"/>
        <color theme="9" tint="0.39997558519241921"/>
        <rFont val="Calibri (Základní text)_x0000_"/>
        <charset val="238"/>
      </rPr>
      <t>ZELENĚ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FF0000"/>
        <rFont val="Calibri"/>
        <family val="2"/>
        <charset val="238"/>
        <scheme val="minor"/>
      </rPr>
      <t xml:space="preserve">vyznačené buňky D6 a D7 v tomto Listu 2. Kladná hodnota představuje přirážku, zatímco záporná hodnota představuje slevu k průměrné hodnotě z týdenních průměrných hodnot vyhlašovaných indexů za období červenec - prosinec 2023. Ostatní buňky nevyplňujte - tabulka již obsahuje automatický výpočet. Do buněk C6 a C7 se automaticky dle zadaného typu indexu promítne číselná hodnota z vyžlucených buněk F34 a G34 či M34 a N34 či T34 a U34 z Listu 1 - Tabulka PRŮMĚRNÉ TÝDENNÍ HODNOTY INDEXU POHONNÝCH HMOT ZA OBDOBÍ ČERVENEC - PROSINEC 2023  </t>
    </r>
  </si>
  <si>
    <t>VYPLŇTE v oranžově podbarvené buňce E39 z jakého indexu, v rámci nabídky vycházíte (MOLin, UCI, ZCČ). Volba je vstupem do výpočtu nabídkové ceny na Listu2.</t>
  </si>
  <si>
    <r>
      <t>Průměrná hodnota z týdenních průměrných hodnot  vyhlašovaných indexů pohonných hmot</t>
    </r>
    <r>
      <rPr>
        <b/>
        <sz val="11"/>
        <color rgb="FFFF0000"/>
        <rFont val="Calibri"/>
        <family val="2"/>
        <charset val="238"/>
        <scheme val="minor"/>
      </rPr>
      <t>*</t>
    </r>
    <r>
      <rPr>
        <b/>
        <sz val="11"/>
        <color theme="1"/>
        <rFont val="Calibri"/>
        <family val="2"/>
        <charset val="238"/>
        <scheme val="minor"/>
      </rPr>
      <t xml:space="preserve">  za období červenec - prosinec 2023  za 1 litr PHM bez DPH (Kč) </t>
    </r>
    <r>
      <rPr>
        <b/>
        <sz val="11"/>
        <color rgb="FFFF0000"/>
        <rFont val="Calibri"/>
        <family val="2"/>
        <charset val="238"/>
        <scheme val="minor"/>
      </rPr>
      <t>NEVYPLŇUJTE (automatické přetažení hodnoty z Listu1)</t>
    </r>
  </si>
  <si>
    <t>JNC = jednotková nabídková cena</t>
  </si>
  <si>
    <t>PHM = pohonné hmoty</t>
  </si>
  <si>
    <t xml:space="preserve">CELKOVÁ NABÍDKOVÁ CENA v Kč včetně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</si>
</sst>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&quot;Kč&quot;"/>
  </numFmts>
  <fonts count="25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 (Základní text)_x0000_"/>
      <charset val="238"/>
    </font>
    <font>
      <b/>
      <sz val="11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b/>
      <sz val="13"/>
      <color theme="9" tint="0.39997558519241921"/>
      <name val="Calibri (Základní text)_x0000_"/>
      <charset val="238"/>
    </font>
    <font>
      <b/>
      <sz val="18"/>
      <color theme="1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0.5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8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165" fontId="11" fillId="5" borderId="17" xfId="0" applyNumberFormat="1" applyFont="1" applyFill="1" applyBorder="1" applyAlignment="1">
      <alignment horizontal="center" vertical="center" wrapText="1"/>
    </xf>
    <xf numFmtId="165" fontId="11" fillId="5" borderId="20" xfId="0" applyNumberFormat="1" applyFont="1" applyFill="1" applyBorder="1" applyAlignment="1">
      <alignment horizontal="center" vertical="center" wrapText="1"/>
    </xf>
    <xf numFmtId="165" fontId="10" fillId="6" borderId="9" xfId="0" applyNumberFormat="1" applyFont="1" applyFill="1" applyBorder="1" applyAlignment="1" applyProtection="1">
      <alignment horizontal="center" vertical="center"/>
      <protection locked="0"/>
    </xf>
    <xf numFmtId="165" fontId="10" fillId="6" borderId="13" xfId="0" applyNumberFormat="1" applyFont="1" applyFill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165" fontId="14" fillId="0" borderId="22" xfId="0" applyNumberFormat="1" applyFont="1" applyBorder="1" applyAlignment="1">
      <alignment horizontal="center" vertical="center" wrapText="1"/>
    </xf>
    <xf numFmtId="3" fontId="0" fillId="8" borderId="23" xfId="0" applyNumberForma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 applyProtection="1">
      <alignment horizontal="left"/>
      <protection locked="0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6" fillId="9" borderId="6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/>
    <xf numFmtId="165" fontId="10" fillId="6" borderId="12" xfId="0" applyNumberFormat="1" applyFont="1" applyFill="1" applyBorder="1" applyAlignment="1" applyProtection="1">
      <alignment horizontal="center" vertical="center"/>
      <protection locked="0"/>
    </xf>
    <xf numFmtId="165" fontId="10" fillId="6" borderId="24" xfId="0" applyNumberFormat="1" applyFont="1" applyFill="1" applyBorder="1" applyAlignment="1" applyProtection="1">
      <alignment horizontal="center" vertical="center"/>
      <protection locked="0"/>
    </xf>
    <xf numFmtId="165" fontId="21" fillId="5" borderId="25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0" fillId="10" borderId="0" xfId="0" applyFill="1"/>
    <xf numFmtId="165" fontId="13" fillId="2" borderId="22" xfId="1" applyNumberFormat="1" applyFont="1" applyFill="1" applyBorder="1" applyAlignment="1" applyProtection="1">
      <alignment horizontal="center" vertical="center"/>
    </xf>
    <xf numFmtId="165" fontId="14" fillId="2" borderId="22" xfId="0" applyNumberFormat="1" applyFont="1" applyFill="1" applyBorder="1" applyAlignment="1" applyProtection="1">
      <alignment horizontal="center" vertical="center" wrapText="1"/>
      <protection locked="0"/>
    </xf>
    <xf numFmtId="165" fontId="24" fillId="6" borderId="12" xfId="0" applyNumberFormat="1" applyFont="1" applyFill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textRotation="90"/>
    </xf>
    <xf numFmtId="0" fontId="7" fillId="3" borderId="8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22" fillId="7" borderId="21" xfId="0" applyFont="1" applyFill="1" applyBorder="1" applyAlignment="1">
      <alignment horizontal="center" vertical="center" wrapText="1"/>
    </xf>
    <xf numFmtId="0" fontId="22" fillId="7" borderId="1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7" fillId="0" borderId="0" xfId="0" applyFont="1" applyAlignment="1" applyProtection="1">
      <alignment horizontal="left" wrapText="1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39"/>
  <sheetViews>
    <sheetView topLeftCell="B19" workbookViewId="0">
      <selection activeCell="E39" sqref="E39"/>
    </sheetView>
  </sheetViews>
  <sheetFormatPr defaultColWidth="11.19921875" defaultRowHeight="15.6"/>
  <cols>
    <col min="1" max="1" width="3.59765625" customWidth="1"/>
    <col min="2" max="2" width="9.69921875" customWidth="1"/>
    <col min="3" max="3" width="4.69921875" customWidth="1"/>
    <col min="6" max="7" width="15.59765625" customWidth="1"/>
    <col min="8" max="8" width="4.59765625" customWidth="1"/>
    <col min="10" max="10" width="5.59765625" customWidth="1"/>
    <col min="13" max="14" width="15.59765625" customWidth="1"/>
    <col min="15" max="15" width="4.59765625" customWidth="1"/>
    <col min="17" max="17" width="5.59765625" customWidth="1"/>
    <col min="20" max="21" width="15.59765625" customWidth="1"/>
  </cols>
  <sheetData>
    <row r="1" spans="2:21" ht="23.4">
      <c r="B1" s="27" t="s">
        <v>0</v>
      </c>
      <c r="C1" s="27"/>
      <c r="D1" s="27"/>
      <c r="E1" s="27"/>
    </row>
    <row r="3" spans="2:21" ht="18">
      <c r="B3" s="1" t="s">
        <v>24</v>
      </c>
      <c r="C3" s="1"/>
      <c r="D3" s="1"/>
      <c r="E3" s="1"/>
      <c r="F3" s="1"/>
    </row>
    <row r="4" spans="2:21" ht="16.2" thickBot="1"/>
    <row r="5" spans="2:21" ht="30" customHeight="1">
      <c r="B5" s="40" t="s">
        <v>22</v>
      </c>
      <c r="C5" s="41"/>
      <c r="D5" s="41"/>
      <c r="E5" s="41"/>
      <c r="F5" s="41"/>
      <c r="G5" s="42"/>
      <c r="I5" s="40" t="s">
        <v>22</v>
      </c>
      <c r="J5" s="41"/>
      <c r="K5" s="41"/>
      <c r="L5" s="41"/>
      <c r="M5" s="41"/>
      <c r="N5" s="42"/>
      <c r="P5" s="40" t="s">
        <v>22</v>
      </c>
      <c r="Q5" s="41"/>
      <c r="R5" s="41"/>
      <c r="S5" s="41"/>
      <c r="T5" s="41"/>
      <c r="U5" s="42"/>
    </row>
    <row r="6" spans="2:21" ht="27.75" customHeight="1" thickBot="1">
      <c r="B6" s="43" t="s">
        <v>21</v>
      </c>
      <c r="C6" s="44"/>
      <c r="D6" s="44"/>
      <c r="E6" s="44"/>
      <c r="F6" s="44"/>
      <c r="G6" s="26" t="s">
        <v>18</v>
      </c>
      <c r="I6" s="43" t="s">
        <v>21</v>
      </c>
      <c r="J6" s="44"/>
      <c r="K6" s="44"/>
      <c r="L6" s="44"/>
      <c r="M6" s="44"/>
      <c r="N6" s="26" t="s">
        <v>19</v>
      </c>
      <c r="P6" s="43" t="s">
        <v>21</v>
      </c>
      <c r="Q6" s="44"/>
      <c r="R6" s="44"/>
      <c r="S6" s="44"/>
      <c r="T6" s="44"/>
      <c r="U6" s="26" t="s">
        <v>20</v>
      </c>
    </row>
    <row r="7" spans="2:21">
      <c r="B7" s="45" t="s">
        <v>1</v>
      </c>
      <c r="C7" s="46"/>
      <c r="D7" s="47"/>
      <c r="E7" s="48" t="s">
        <v>2</v>
      </c>
      <c r="F7" s="50" t="s">
        <v>3</v>
      </c>
      <c r="G7" s="50" t="s">
        <v>4</v>
      </c>
      <c r="I7" s="45" t="s">
        <v>1</v>
      </c>
      <c r="J7" s="46"/>
      <c r="K7" s="47"/>
      <c r="L7" s="48" t="s">
        <v>2</v>
      </c>
      <c r="M7" s="50" t="s">
        <v>3</v>
      </c>
      <c r="N7" s="50" t="s">
        <v>4</v>
      </c>
      <c r="P7" s="45" t="s">
        <v>1</v>
      </c>
      <c r="Q7" s="46"/>
      <c r="R7" s="47"/>
      <c r="S7" s="48" t="s">
        <v>2</v>
      </c>
      <c r="T7" s="50" t="s">
        <v>3</v>
      </c>
      <c r="U7" s="50" t="s">
        <v>4</v>
      </c>
    </row>
    <row r="8" spans="2:21" ht="16.2" thickBot="1">
      <c r="B8" s="2" t="s">
        <v>5</v>
      </c>
      <c r="C8" s="3" t="s">
        <v>6</v>
      </c>
      <c r="D8" s="4" t="s">
        <v>7</v>
      </c>
      <c r="E8" s="49"/>
      <c r="F8" s="51"/>
      <c r="G8" s="51"/>
      <c r="I8" s="2" t="s">
        <v>5</v>
      </c>
      <c r="J8" s="3" t="s">
        <v>6</v>
      </c>
      <c r="K8" s="4" t="s">
        <v>7</v>
      </c>
      <c r="L8" s="49"/>
      <c r="M8" s="51"/>
      <c r="N8" s="51"/>
      <c r="P8" s="2" t="s">
        <v>5</v>
      </c>
      <c r="Q8" s="3" t="s">
        <v>6</v>
      </c>
      <c r="R8" s="4" t="s">
        <v>7</v>
      </c>
      <c r="S8" s="49"/>
      <c r="T8" s="51"/>
      <c r="U8" s="51"/>
    </row>
    <row r="9" spans="2:21" ht="16.2" thickBot="1">
      <c r="B9" s="5">
        <v>45111</v>
      </c>
      <c r="C9" s="6" t="s">
        <v>6</v>
      </c>
      <c r="D9" s="7">
        <v>45117</v>
      </c>
      <c r="E9" s="8">
        <v>27</v>
      </c>
      <c r="F9" s="15">
        <v>29.16</v>
      </c>
      <c r="G9" s="28">
        <v>25.146666666666665</v>
      </c>
      <c r="I9" s="5">
        <v>45111</v>
      </c>
      <c r="J9" s="6" t="s">
        <v>6</v>
      </c>
      <c r="K9" s="7">
        <v>45117</v>
      </c>
      <c r="L9" s="8">
        <v>27</v>
      </c>
      <c r="M9" s="15">
        <v>29.160666666666668</v>
      </c>
      <c r="N9" s="28">
        <v>25.146000000000001</v>
      </c>
      <c r="P9" s="5">
        <v>45111</v>
      </c>
      <c r="Q9" s="6" t="s">
        <v>6</v>
      </c>
      <c r="R9" s="7">
        <v>45117</v>
      </c>
      <c r="S9" s="8">
        <v>27</v>
      </c>
      <c r="T9" s="15">
        <v>29.36</v>
      </c>
      <c r="U9" s="28">
        <v>25.35</v>
      </c>
    </row>
    <row r="10" spans="2:21" ht="16.2" thickBot="1">
      <c r="B10" s="9">
        <v>45118</v>
      </c>
      <c r="C10" s="10" t="s">
        <v>6</v>
      </c>
      <c r="D10" s="11">
        <v>45124</v>
      </c>
      <c r="E10" s="12">
        <v>28</v>
      </c>
      <c r="F10" s="15">
        <v>29.218</v>
      </c>
      <c r="G10" s="16">
        <v>25.448</v>
      </c>
      <c r="I10" s="9">
        <v>45118</v>
      </c>
      <c r="J10" s="10" t="s">
        <v>6</v>
      </c>
      <c r="K10" s="11">
        <v>45124</v>
      </c>
      <c r="L10" s="12">
        <v>28</v>
      </c>
      <c r="M10" s="15">
        <v>29.2166</v>
      </c>
      <c r="N10" s="16">
        <v>25.448799999999999</v>
      </c>
      <c r="P10" s="9">
        <v>45118</v>
      </c>
      <c r="Q10" s="10" t="s">
        <v>6</v>
      </c>
      <c r="R10" s="11">
        <v>45124</v>
      </c>
      <c r="S10" s="12">
        <v>28</v>
      </c>
      <c r="T10" s="15">
        <v>29.41</v>
      </c>
      <c r="U10" s="16">
        <v>25.61</v>
      </c>
    </row>
    <row r="11" spans="2:21" ht="16.2" thickBot="1">
      <c r="B11" s="9">
        <v>45125</v>
      </c>
      <c r="C11" s="10" t="s">
        <v>6</v>
      </c>
      <c r="D11" s="11">
        <v>45131</v>
      </c>
      <c r="E11" s="12">
        <v>29</v>
      </c>
      <c r="F11" s="15">
        <v>29.303999999999995</v>
      </c>
      <c r="G11" s="29">
        <v>25.507999999999999</v>
      </c>
      <c r="I11" s="9">
        <v>45125</v>
      </c>
      <c r="J11" s="10" t="s">
        <v>6</v>
      </c>
      <c r="K11" s="11">
        <v>45131</v>
      </c>
      <c r="L11" s="12">
        <v>29</v>
      </c>
      <c r="M11" s="15">
        <v>29.303799999999999</v>
      </c>
      <c r="N11" s="29">
        <v>25.504999999999999</v>
      </c>
      <c r="P11" s="9">
        <v>45125</v>
      </c>
      <c r="Q11" s="10" t="s">
        <v>6</v>
      </c>
      <c r="R11" s="11">
        <v>45131</v>
      </c>
      <c r="S11" s="12">
        <v>29</v>
      </c>
      <c r="T11" s="15">
        <v>29.57</v>
      </c>
      <c r="U11" s="29">
        <v>25.77</v>
      </c>
    </row>
    <row r="12" spans="2:21" ht="16.2" thickBot="1">
      <c r="B12" s="9">
        <v>45132</v>
      </c>
      <c r="C12" s="10" t="s">
        <v>6</v>
      </c>
      <c r="D12" s="11">
        <v>45138</v>
      </c>
      <c r="E12" s="12">
        <v>30</v>
      </c>
      <c r="F12" s="15">
        <v>30.520000000000003</v>
      </c>
      <c r="G12" s="28">
        <v>26.528000000000002</v>
      </c>
      <c r="I12" s="9">
        <v>45132</v>
      </c>
      <c r="J12" s="10" t="s">
        <v>6</v>
      </c>
      <c r="K12" s="11">
        <v>45138</v>
      </c>
      <c r="L12" s="12">
        <v>30</v>
      </c>
      <c r="M12" s="15">
        <v>30.5198</v>
      </c>
      <c r="N12" s="28">
        <v>26.526</v>
      </c>
      <c r="P12" s="9">
        <v>45132</v>
      </c>
      <c r="Q12" s="10" t="s">
        <v>6</v>
      </c>
      <c r="R12" s="11">
        <v>45138</v>
      </c>
      <c r="S12" s="12">
        <v>30</v>
      </c>
      <c r="T12" s="15">
        <v>30.5</v>
      </c>
      <c r="U12" s="28">
        <v>26.55</v>
      </c>
    </row>
    <row r="13" spans="2:21" ht="16.2" thickBot="1">
      <c r="B13" s="9">
        <v>45139</v>
      </c>
      <c r="C13" s="10" t="s">
        <v>6</v>
      </c>
      <c r="D13" s="11">
        <v>45145</v>
      </c>
      <c r="E13" s="12">
        <v>31</v>
      </c>
      <c r="F13" s="15">
        <v>31.286000000000001</v>
      </c>
      <c r="G13" s="16">
        <v>29.431999999999999</v>
      </c>
      <c r="I13" s="9">
        <v>45139</v>
      </c>
      <c r="J13" s="10" t="s">
        <v>6</v>
      </c>
      <c r="K13" s="11">
        <v>45145</v>
      </c>
      <c r="L13" s="12">
        <v>31</v>
      </c>
      <c r="M13" s="15">
        <v>31.285799999999998</v>
      </c>
      <c r="N13" s="16">
        <v>29.428999999999998</v>
      </c>
      <c r="P13" s="9">
        <v>45139</v>
      </c>
      <c r="Q13" s="10" t="s">
        <v>6</v>
      </c>
      <c r="R13" s="11">
        <v>45145</v>
      </c>
      <c r="S13" s="12">
        <v>31</v>
      </c>
      <c r="T13" s="15">
        <v>31.37</v>
      </c>
      <c r="U13" s="16">
        <v>29.75</v>
      </c>
    </row>
    <row r="14" spans="2:21" ht="16.2" thickBot="1">
      <c r="B14" s="9">
        <v>45146</v>
      </c>
      <c r="C14" s="10" t="s">
        <v>6</v>
      </c>
      <c r="D14" s="11">
        <v>45152</v>
      </c>
      <c r="E14" s="12">
        <v>32</v>
      </c>
      <c r="F14" s="15">
        <v>31.268000000000001</v>
      </c>
      <c r="G14" s="16">
        <v>29.713999999999999</v>
      </c>
      <c r="I14" s="9">
        <v>45146</v>
      </c>
      <c r="J14" s="10" t="s">
        <v>6</v>
      </c>
      <c r="K14" s="11">
        <v>45152</v>
      </c>
      <c r="L14" s="12">
        <v>32</v>
      </c>
      <c r="M14" s="15">
        <v>31.267400000000002</v>
      </c>
      <c r="N14" s="16">
        <v>29.713999999999999</v>
      </c>
      <c r="P14" s="9">
        <v>45146</v>
      </c>
      <c r="Q14" s="10" t="s">
        <v>6</v>
      </c>
      <c r="R14" s="11">
        <v>45152</v>
      </c>
      <c r="S14" s="12">
        <v>32</v>
      </c>
      <c r="T14" s="15">
        <v>31.4</v>
      </c>
      <c r="U14" s="16">
        <v>29.97</v>
      </c>
    </row>
    <row r="15" spans="2:21" ht="16.2" thickBot="1">
      <c r="B15" s="9">
        <v>45153</v>
      </c>
      <c r="C15" s="10" t="s">
        <v>6</v>
      </c>
      <c r="D15" s="11">
        <v>45159</v>
      </c>
      <c r="E15" s="12">
        <v>33</v>
      </c>
      <c r="F15" s="15">
        <v>31.666000000000004</v>
      </c>
      <c r="G15" s="28">
        <v>29.545999999999999</v>
      </c>
      <c r="I15" s="9">
        <v>45153</v>
      </c>
      <c r="J15" s="10" t="s">
        <v>6</v>
      </c>
      <c r="K15" s="11">
        <v>45159</v>
      </c>
      <c r="L15" s="12">
        <v>33</v>
      </c>
      <c r="M15" s="15">
        <v>31.665200000000002</v>
      </c>
      <c r="N15" s="28">
        <v>29.547000000000001</v>
      </c>
      <c r="P15" s="9">
        <v>45153</v>
      </c>
      <c r="Q15" s="10" t="s">
        <v>6</v>
      </c>
      <c r="R15" s="11">
        <v>45159</v>
      </c>
      <c r="S15" s="12">
        <v>33</v>
      </c>
      <c r="T15" s="15">
        <v>31.73</v>
      </c>
      <c r="U15" s="28">
        <v>29.89</v>
      </c>
    </row>
    <row r="16" spans="2:21" ht="16.2" thickBot="1">
      <c r="B16" s="9">
        <v>45160</v>
      </c>
      <c r="C16" s="10" t="s">
        <v>6</v>
      </c>
      <c r="D16" s="11">
        <v>45166</v>
      </c>
      <c r="E16" s="12">
        <v>34</v>
      </c>
      <c r="F16" s="15">
        <v>31.756</v>
      </c>
      <c r="G16" s="16">
        <v>29.95</v>
      </c>
      <c r="I16" s="9">
        <v>45160</v>
      </c>
      <c r="J16" s="10" t="s">
        <v>6</v>
      </c>
      <c r="K16" s="11">
        <v>45166</v>
      </c>
      <c r="L16" s="12">
        <v>34</v>
      </c>
      <c r="M16" s="15">
        <v>31.755800000000001</v>
      </c>
      <c r="N16" s="16">
        <v>29.948599999999999</v>
      </c>
      <c r="P16" s="9">
        <v>45160</v>
      </c>
      <c r="Q16" s="10" t="s">
        <v>6</v>
      </c>
      <c r="R16" s="11">
        <v>45166</v>
      </c>
      <c r="S16" s="12">
        <v>34</v>
      </c>
      <c r="T16" s="15">
        <v>31.93</v>
      </c>
      <c r="U16" s="16">
        <v>30.06</v>
      </c>
    </row>
    <row r="17" spans="2:21" ht="16.2" thickBot="1">
      <c r="B17" s="9">
        <v>45167</v>
      </c>
      <c r="C17" s="10" t="s">
        <v>6</v>
      </c>
      <c r="D17" s="11">
        <v>45173</v>
      </c>
      <c r="E17" s="12">
        <v>35</v>
      </c>
      <c r="F17" s="15">
        <v>31.857999999999997</v>
      </c>
      <c r="G17" s="16">
        <v>30.271999999999998</v>
      </c>
      <c r="I17" s="9">
        <v>45167</v>
      </c>
      <c r="J17" s="10" t="s">
        <v>6</v>
      </c>
      <c r="K17" s="11">
        <v>45173</v>
      </c>
      <c r="L17" s="12">
        <v>35</v>
      </c>
      <c r="M17" s="15">
        <v>31.857599999999998</v>
      </c>
      <c r="N17" s="16">
        <v>30.271599999999999</v>
      </c>
      <c r="P17" s="9">
        <v>45167</v>
      </c>
      <c r="Q17" s="10" t="s">
        <v>6</v>
      </c>
      <c r="R17" s="11">
        <v>45173</v>
      </c>
      <c r="S17" s="12">
        <v>35</v>
      </c>
      <c r="T17" s="15">
        <v>32.03</v>
      </c>
      <c r="U17" s="16">
        <v>30.45</v>
      </c>
    </row>
    <row r="18" spans="2:21" ht="16.2" thickBot="1">
      <c r="B18" s="9">
        <v>45174</v>
      </c>
      <c r="C18" s="10" t="s">
        <v>6</v>
      </c>
      <c r="D18" s="11">
        <v>45180</v>
      </c>
      <c r="E18" s="12">
        <v>36</v>
      </c>
      <c r="F18" s="15">
        <v>31.612000000000002</v>
      </c>
      <c r="G18" s="28">
        <v>30.637999999999998</v>
      </c>
      <c r="I18" s="9">
        <v>45174</v>
      </c>
      <c r="J18" s="10" t="s">
        <v>6</v>
      </c>
      <c r="K18" s="11">
        <v>45180</v>
      </c>
      <c r="L18" s="12">
        <v>36</v>
      </c>
      <c r="M18" s="15">
        <v>31.6128</v>
      </c>
      <c r="N18" s="28">
        <v>30.638999999999999</v>
      </c>
      <c r="P18" s="9">
        <v>45174</v>
      </c>
      <c r="Q18" s="10" t="s">
        <v>6</v>
      </c>
      <c r="R18" s="11">
        <v>45180</v>
      </c>
      <c r="S18" s="12">
        <v>36</v>
      </c>
      <c r="T18" s="15">
        <v>32</v>
      </c>
      <c r="U18" s="28">
        <v>31.01</v>
      </c>
    </row>
    <row r="19" spans="2:21" ht="16.2" thickBot="1">
      <c r="B19" s="9">
        <v>45181</v>
      </c>
      <c r="C19" s="10" t="s">
        <v>6</v>
      </c>
      <c r="D19" s="11">
        <v>45187</v>
      </c>
      <c r="E19" s="12">
        <v>37</v>
      </c>
      <c r="F19" s="15">
        <v>32.291999999999994</v>
      </c>
      <c r="G19" s="16">
        <v>32.15</v>
      </c>
      <c r="I19" s="9">
        <v>45181</v>
      </c>
      <c r="J19" s="10" t="s">
        <v>6</v>
      </c>
      <c r="K19" s="11">
        <v>45187</v>
      </c>
      <c r="L19" s="12">
        <v>37</v>
      </c>
      <c r="M19" s="15">
        <v>32.293599999999998</v>
      </c>
      <c r="N19" s="16">
        <v>32.1492</v>
      </c>
      <c r="P19" s="9">
        <v>45181</v>
      </c>
      <c r="Q19" s="10" t="s">
        <v>6</v>
      </c>
      <c r="R19" s="11">
        <v>45187</v>
      </c>
      <c r="S19" s="12">
        <v>37</v>
      </c>
      <c r="T19" s="15">
        <v>32.43</v>
      </c>
      <c r="U19" s="16">
        <v>32.200000000000003</v>
      </c>
    </row>
    <row r="20" spans="2:21" ht="16.2" thickBot="1">
      <c r="B20" s="9">
        <v>45188</v>
      </c>
      <c r="C20" s="10" t="s">
        <v>6</v>
      </c>
      <c r="D20" s="11">
        <v>45194</v>
      </c>
      <c r="E20" s="12">
        <v>38</v>
      </c>
      <c r="F20" s="15">
        <v>32.374000000000002</v>
      </c>
      <c r="G20" s="16">
        <v>32.159999999999997</v>
      </c>
      <c r="I20" s="9">
        <v>45188</v>
      </c>
      <c r="J20" s="10" t="s">
        <v>6</v>
      </c>
      <c r="K20" s="11">
        <v>45194</v>
      </c>
      <c r="L20" s="12">
        <v>38</v>
      </c>
      <c r="M20" s="15">
        <v>32.372799999999998</v>
      </c>
      <c r="N20" s="16">
        <v>32.1584</v>
      </c>
      <c r="P20" s="9">
        <v>45188</v>
      </c>
      <c r="Q20" s="10" t="s">
        <v>6</v>
      </c>
      <c r="R20" s="11">
        <v>45194</v>
      </c>
      <c r="S20" s="12">
        <v>38</v>
      </c>
      <c r="T20" s="15">
        <v>32.69</v>
      </c>
      <c r="U20" s="16">
        <v>32.54</v>
      </c>
    </row>
    <row r="21" spans="2:21" ht="16.2" thickBot="1">
      <c r="B21" s="9">
        <v>45195</v>
      </c>
      <c r="C21" s="10" t="s">
        <v>6</v>
      </c>
      <c r="D21" s="11">
        <v>45201</v>
      </c>
      <c r="E21" s="12">
        <v>39</v>
      </c>
      <c r="F21" s="15">
        <v>31.7075</v>
      </c>
      <c r="G21" s="28">
        <v>31.994999999999997</v>
      </c>
      <c r="I21" s="9">
        <v>45195</v>
      </c>
      <c r="J21" s="10" t="s">
        <v>6</v>
      </c>
      <c r="K21" s="11">
        <v>45201</v>
      </c>
      <c r="L21" s="12">
        <v>39</v>
      </c>
      <c r="M21" s="15">
        <v>31.705249999999999</v>
      </c>
      <c r="N21" s="28">
        <v>31.993749999999999</v>
      </c>
      <c r="P21" s="9">
        <v>45195</v>
      </c>
      <c r="Q21" s="10" t="s">
        <v>6</v>
      </c>
      <c r="R21" s="11">
        <v>45201</v>
      </c>
      <c r="S21" s="12">
        <v>39</v>
      </c>
      <c r="T21" s="15">
        <v>32.25</v>
      </c>
      <c r="U21" s="28">
        <v>32.369999999999997</v>
      </c>
    </row>
    <row r="22" spans="2:21" ht="16.2" thickBot="1">
      <c r="B22" s="9">
        <v>45202</v>
      </c>
      <c r="C22" s="10" t="s">
        <v>6</v>
      </c>
      <c r="D22" s="11">
        <v>45208</v>
      </c>
      <c r="E22" s="12">
        <v>40</v>
      </c>
      <c r="F22" s="15">
        <v>30.3</v>
      </c>
      <c r="G22" s="16">
        <v>31.457999999999998</v>
      </c>
      <c r="I22" s="9">
        <v>45202</v>
      </c>
      <c r="J22" s="10" t="s">
        <v>6</v>
      </c>
      <c r="K22" s="11">
        <v>45208</v>
      </c>
      <c r="L22" s="12">
        <v>40</v>
      </c>
      <c r="M22" s="15">
        <v>30.300999999999998</v>
      </c>
      <c r="N22" s="16">
        <v>31.458599999999997</v>
      </c>
      <c r="P22" s="9">
        <v>45202</v>
      </c>
      <c r="Q22" s="10" t="s">
        <v>6</v>
      </c>
      <c r="R22" s="11">
        <v>45208</v>
      </c>
      <c r="S22" s="12">
        <v>40</v>
      </c>
      <c r="T22" s="15">
        <v>31.03</v>
      </c>
      <c r="U22" s="16">
        <v>32.049999999999997</v>
      </c>
    </row>
    <row r="23" spans="2:21" ht="16.2" thickBot="1">
      <c r="B23" s="9">
        <v>45209</v>
      </c>
      <c r="C23" s="10" t="s">
        <v>6</v>
      </c>
      <c r="D23" s="11">
        <v>45215</v>
      </c>
      <c r="E23" s="12">
        <v>41</v>
      </c>
      <c r="F23" s="15">
        <v>29.913999999999998</v>
      </c>
      <c r="G23" s="16">
        <v>30.862000000000002</v>
      </c>
      <c r="I23" s="9">
        <v>45209</v>
      </c>
      <c r="J23" s="10" t="s">
        <v>6</v>
      </c>
      <c r="K23" s="11">
        <v>45215</v>
      </c>
      <c r="L23" s="12">
        <v>41</v>
      </c>
      <c r="M23" s="15">
        <v>29.913</v>
      </c>
      <c r="N23" s="16">
        <v>30.8614</v>
      </c>
      <c r="P23" s="9">
        <v>45209</v>
      </c>
      <c r="Q23" s="10" t="s">
        <v>6</v>
      </c>
      <c r="R23" s="11">
        <v>45215</v>
      </c>
      <c r="S23" s="12">
        <v>41</v>
      </c>
      <c r="T23" s="15">
        <v>30.19</v>
      </c>
      <c r="U23" s="16">
        <v>31.32</v>
      </c>
    </row>
    <row r="24" spans="2:21" ht="16.2" thickBot="1">
      <c r="B24" s="9">
        <v>45216</v>
      </c>
      <c r="C24" s="10" t="s">
        <v>6</v>
      </c>
      <c r="D24" s="11">
        <v>45222</v>
      </c>
      <c r="E24" s="12">
        <v>42</v>
      </c>
      <c r="F24" s="15">
        <v>30.217999999999996</v>
      </c>
      <c r="G24" s="28">
        <v>31.308000000000003</v>
      </c>
      <c r="I24" s="9">
        <v>45216</v>
      </c>
      <c r="J24" s="10" t="s">
        <v>6</v>
      </c>
      <c r="K24" s="11">
        <v>45222</v>
      </c>
      <c r="L24" s="12">
        <v>42</v>
      </c>
      <c r="M24" s="15">
        <v>30.218400000000003</v>
      </c>
      <c r="N24" s="28">
        <v>31.3078</v>
      </c>
      <c r="P24" s="9">
        <v>45216</v>
      </c>
      <c r="Q24" s="10" t="s">
        <v>6</v>
      </c>
      <c r="R24" s="11">
        <v>45222</v>
      </c>
      <c r="S24" s="12">
        <v>42</v>
      </c>
      <c r="T24" s="15">
        <v>30.37</v>
      </c>
      <c r="U24" s="28">
        <v>31.46</v>
      </c>
    </row>
    <row r="25" spans="2:21" ht="16.2" thickBot="1">
      <c r="B25" s="9">
        <f>D24+1</f>
        <v>45223</v>
      </c>
      <c r="C25" s="10" t="s">
        <v>6</v>
      </c>
      <c r="D25" s="11">
        <v>45229</v>
      </c>
      <c r="E25" s="12">
        <v>43</v>
      </c>
      <c r="F25" s="15">
        <v>30.77</v>
      </c>
      <c r="G25" s="16">
        <v>31.076000000000001</v>
      </c>
      <c r="I25" s="9">
        <f>K24+1</f>
        <v>45223</v>
      </c>
      <c r="J25" s="10" t="s">
        <v>6</v>
      </c>
      <c r="K25" s="11">
        <v>45229</v>
      </c>
      <c r="L25" s="12">
        <v>43</v>
      </c>
      <c r="M25" s="15">
        <v>30.769599999999997</v>
      </c>
      <c r="N25" s="16">
        <v>31.075800000000001</v>
      </c>
      <c r="P25" s="9">
        <f>R24+1</f>
        <v>45223</v>
      </c>
      <c r="Q25" s="10" t="s">
        <v>6</v>
      </c>
      <c r="R25" s="11">
        <v>45229</v>
      </c>
      <c r="S25" s="12">
        <v>43</v>
      </c>
      <c r="T25" s="15">
        <v>30.87</v>
      </c>
      <c r="U25" s="16">
        <v>31.44</v>
      </c>
    </row>
    <row r="26" spans="2:21" ht="16.2" thickBot="1">
      <c r="B26" s="9">
        <v>45230</v>
      </c>
      <c r="C26" s="10" t="s">
        <v>6</v>
      </c>
      <c r="D26" s="11">
        <v>45236</v>
      </c>
      <c r="E26" s="12">
        <v>44</v>
      </c>
      <c r="F26" s="15">
        <v>30.651999999999997</v>
      </c>
      <c r="G26" s="16">
        <v>30.881999999999998</v>
      </c>
      <c r="I26" s="9">
        <v>45230</v>
      </c>
      <c r="J26" s="10" t="s">
        <v>6</v>
      </c>
      <c r="K26" s="11">
        <v>45236</v>
      </c>
      <c r="L26" s="12">
        <v>44</v>
      </c>
      <c r="M26" s="15">
        <v>30.6526</v>
      </c>
      <c r="N26" s="16">
        <v>30.882999999999999</v>
      </c>
      <c r="P26" s="9">
        <v>45230</v>
      </c>
      <c r="Q26" s="10" t="s">
        <v>6</v>
      </c>
      <c r="R26" s="11">
        <v>45236</v>
      </c>
      <c r="S26" s="12">
        <v>44</v>
      </c>
      <c r="T26" s="15">
        <v>30.92</v>
      </c>
      <c r="U26" s="16">
        <v>31.13</v>
      </c>
    </row>
    <row r="27" spans="2:21" ht="16.2" thickBot="1">
      <c r="B27" s="9">
        <v>45237</v>
      </c>
      <c r="C27" s="10" t="s">
        <v>6</v>
      </c>
      <c r="D27" s="11">
        <v>45243</v>
      </c>
      <c r="E27" s="12">
        <v>45</v>
      </c>
      <c r="F27" s="15">
        <v>29.46</v>
      </c>
      <c r="G27" s="28">
        <v>30.225999999999999</v>
      </c>
      <c r="I27" s="9">
        <v>45237</v>
      </c>
      <c r="J27" s="10" t="s">
        <v>6</v>
      </c>
      <c r="K27" s="11">
        <v>45243</v>
      </c>
      <c r="L27" s="12">
        <v>45</v>
      </c>
      <c r="M27" s="15">
        <v>29.46</v>
      </c>
      <c r="N27" s="28">
        <v>30.2254</v>
      </c>
      <c r="P27" s="9">
        <v>45237</v>
      </c>
      <c r="Q27" s="10" t="s">
        <v>6</v>
      </c>
      <c r="R27" s="11">
        <v>45243</v>
      </c>
      <c r="S27" s="12">
        <v>45</v>
      </c>
      <c r="T27" s="15">
        <v>29.95</v>
      </c>
      <c r="U27" s="28">
        <v>30.51</v>
      </c>
    </row>
    <row r="28" spans="2:21" ht="16.2" thickBot="1">
      <c r="B28" s="9">
        <v>45244</v>
      </c>
      <c r="C28" s="10" t="s">
        <v>6</v>
      </c>
      <c r="D28" s="11">
        <v>45250</v>
      </c>
      <c r="E28" s="12">
        <v>46</v>
      </c>
      <c r="F28" s="15">
        <v>29.407499999999999</v>
      </c>
      <c r="G28" s="16">
        <v>29.362499999999997</v>
      </c>
      <c r="I28" s="9">
        <v>45244</v>
      </c>
      <c r="J28" s="10" t="s">
        <v>6</v>
      </c>
      <c r="K28" s="11">
        <v>45250</v>
      </c>
      <c r="L28" s="12">
        <v>46</v>
      </c>
      <c r="M28" s="15">
        <v>29.409749999999999</v>
      </c>
      <c r="N28" s="16">
        <v>29.361999999999998</v>
      </c>
      <c r="P28" s="9">
        <v>45244</v>
      </c>
      <c r="Q28" s="10" t="s">
        <v>6</v>
      </c>
      <c r="R28" s="11">
        <v>45250</v>
      </c>
      <c r="S28" s="12">
        <v>46</v>
      </c>
      <c r="T28" s="15">
        <v>29.54</v>
      </c>
      <c r="U28" s="16">
        <v>29.77</v>
      </c>
    </row>
    <row r="29" spans="2:21" ht="16.2" thickBot="1">
      <c r="B29" s="9">
        <v>45251</v>
      </c>
      <c r="C29" s="10" t="s">
        <v>6</v>
      </c>
      <c r="D29" s="11">
        <v>45257</v>
      </c>
      <c r="E29" s="12">
        <v>47</v>
      </c>
      <c r="F29" s="15">
        <v>28.794</v>
      </c>
      <c r="G29" s="16">
        <v>29.386000000000003</v>
      </c>
      <c r="I29" s="9">
        <v>45251</v>
      </c>
      <c r="J29" s="10" t="s">
        <v>6</v>
      </c>
      <c r="K29" s="11">
        <v>45257</v>
      </c>
      <c r="L29" s="12">
        <v>47</v>
      </c>
      <c r="M29" s="15">
        <v>28.7928</v>
      </c>
      <c r="N29" s="16">
        <v>29.385000000000002</v>
      </c>
      <c r="P29" s="9">
        <v>45251</v>
      </c>
      <c r="Q29" s="10" t="s">
        <v>6</v>
      </c>
      <c r="R29" s="11">
        <v>45257</v>
      </c>
      <c r="S29" s="12">
        <v>47</v>
      </c>
      <c r="T29" s="15">
        <v>29.3</v>
      </c>
      <c r="U29" s="16">
        <v>29.7</v>
      </c>
    </row>
    <row r="30" spans="2:21" ht="16.2" thickBot="1">
      <c r="B30" s="9">
        <v>45258</v>
      </c>
      <c r="C30" s="10" t="s">
        <v>6</v>
      </c>
      <c r="D30" s="11">
        <v>45264</v>
      </c>
      <c r="E30" s="12">
        <v>48</v>
      </c>
      <c r="F30" s="15">
        <v>28.625999999999998</v>
      </c>
      <c r="G30" s="28">
        <v>29.198</v>
      </c>
      <c r="I30" s="9">
        <v>45258</v>
      </c>
      <c r="J30" s="10" t="s">
        <v>6</v>
      </c>
      <c r="K30" s="11">
        <v>45264</v>
      </c>
      <c r="L30" s="12">
        <v>48</v>
      </c>
      <c r="M30" s="15">
        <v>28.626200000000001</v>
      </c>
      <c r="N30" s="28">
        <v>29.196200000000001</v>
      </c>
      <c r="P30" s="9">
        <v>45258</v>
      </c>
      <c r="Q30" s="10" t="s">
        <v>6</v>
      </c>
      <c r="R30" s="11">
        <v>45264</v>
      </c>
      <c r="S30" s="12">
        <v>48</v>
      </c>
      <c r="T30" s="15">
        <v>28.9</v>
      </c>
      <c r="U30" s="28">
        <v>29.51</v>
      </c>
    </row>
    <row r="31" spans="2:21" ht="16.2" thickBot="1">
      <c r="B31" s="9">
        <v>45265</v>
      </c>
      <c r="C31" s="10" t="s">
        <v>6</v>
      </c>
      <c r="D31" s="11">
        <v>45271</v>
      </c>
      <c r="E31" s="12">
        <v>49</v>
      </c>
      <c r="F31" s="15">
        <v>28.095999999999997</v>
      </c>
      <c r="G31" s="16">
        <v>28.582000000000001</v>
      </c>
      <c r="I31" s="9">
        <v>45265</v>
      </c>
      <c r="J31" s="10" t="s">
        <v>6</v>
      </c>
      <c r="K31" s="11">
        <v>45271</v>
      </c>
      <c r="L31" s="12">
        <v>49</v>
      </c>
      <c r="M31" s="15">
        <v>28.0944</v>
      </c>
      <c r="N31" s="16">
        <v>28.579799999999999</v>
      </c>
      <c r="P31" s="9">
        <v>45265</v>
      </c>
      <c r="Q31" s="10" t="s">
        <v>6</v>
      </c>
      <c r="R31" s="11">
        <v>45271</v>
      </c>
      <c r="S31" s="12">
        <v>49</v>
      </c>
      <c r="T31" s="15">
        <v>28.47</v>
      </c>
      <c r="U31" s="16">
        <v>28.94</v>
      </c>
    </row>
    <row r="32" spans="2:21" ht="16.2" thickBot="1">
      <c r="B32" s="9">
        <v>45272</v>
      </c>
      <c r="C32" s="10" t="s">
        <v>6</v>
      </c>
      <c r="D32" s="11">
        <v>45278</v>
      </c>
      <c r="E32" s="12">
        <v>50</v>
      </c>
      <c r="F32" s="15">
        <v>27.442</v>
      </c>
      <c r="G32" s="16">
        <v>28.07</v>
      </c>
      <c r="I32" s="9">
        <v>45272</v>
      </c>
      <c r="J32" s="10" t="s">
        <v>6</v>
      </c>
      <c r="K32" s="11">
        <v>45278</v>
      </c>
      <c r="L32" s="12">
        <v>50</v>
      </c>
      <c r="M32" s="15">
        <v>27.4438</v>
      </c>
      <c r="N32" s="16">
        <v>28.067400000000003</v>
      </c>
      <c r="P32" s="9">
        <v>45272</v>
      </c>
      <c r="Q32" s="10" t="s">
        <v>6</v>
      </c>
      <c r="R32" s="11">
        <v>45278</v>
      </c>
      <c r="S32" s="12">
        <v>50</v>
      </c>
      <c r="T32" s="15">
        <v>27.8</v>
      </c>
      <c r="U32" s="16">
        <v>28.56</v>
      </c>
    </row>
    <row r="33" spans="2:21" ht="16.2" thickBot="1">
      <c r="B33" s="9">
        <v>45279</v>
      </c>
      <c r="C33" s="10" t="s">
        <v>6</v>
      </c>
      <c r="D33" s="11">
        <v>45285</v>
      </c>
      <c r="E33" s="12">
        <v>51</v>
      </c>
      <c r="F33" s="15">
        <v>27.8325</v>
      </c>
      <c r="G33" s="29">
        <v>28.360000000000003</v>
      </c>
      <c r="I33" s="9">
        <v>45279</v>
      </c>
      <c r="J33" s="10" t="s">
        <v>6</v>
      </c>
      <c r="K33" s="11">
        <v>45285</v>
      </c>
      <c r="L33" s="12">
        <v>51</v>
      </c>
      <c r="M33" s="15">
        <v>27.908000000000001</v>
      </c>
      <c r="N33" s="29">
        <v>28.375400000000003</v>
      </c>
      <c r="P33" s="9">
        <v>45279</v>
      </c>
      <c r="Q33" s="10" t="s">
        <v>6</v>
      </c>
      <c r="R33" s="11">
        <v>45285</v>
      </c>
      <c r="S33" s="12">
        <v>51</v>
      </c>
      <c r="T33" s="15">
        <v>28</v>
      </c>
      <c r="U33" s="29">
        <v>28.7</v>
      </c>
    </row>
    <row r="34" spans="2:21" ht="37.200000000000003" customHeight="1" thickBot="1">
      <c r="B34" s="37" t="s">
        <v>23</v>
      </c>
      <c r="C34" s="38"/>
      <c r="D34" s="38"/>
      <c r="E34" s="39"/>
      <c r="F34" s="13">
        <f>IF(ISERROR(AVERAGE(F9:F33)),"Výsledek se vyplní po doplnění všech řádků",AVERAGE(F9:F33))</f>
        <v>30.221340000000005</v>
      </c>
      <c r="G34" s="14">
        <f>IF(ISERROR(AVERAGE(G9:G33)),"Výsledek se vyplní po doplnění všech řádků",AVERAGE(G9:G33))</f>
        <v>29.490326666666665</v>
      </c>
      <c r="I34" s="37" t="s">
        <v>23</v>
      </c>
      <c r="J34" s="38"/>
      <c r="K34" s="38"/>
      <c r="L34" s="39"/>
      <c r="M34" s="13">
        <f>IF(ISERROR(AVERAGE(M9:M33)),"Výsledek se vyplní po doplnění všech řádků",AVERAGE(M9:M33))</f>
        <v>30.224266666666672</v>
      </c>
      <c r="N34" s="14">
        <f>IF(ISERROR(AVERAGE(N9:N33)),"Výsledek se vyplní po doplnění všech řádků",AVERAGE(N9:N33))</f>
        <v>29.490165999999999</v>
      </c>
      <c r="P34" s="37" t="s">
        <v>23</v>
      </c>
      <c r="Q34" s="38"/>
      <c r="R34" s="38"/>
      <c r="S34" s="39"/>
      <c r="T34" s="13">
        <f>IF(ISERROR(AVERAGE(T9:T33)),"Výsledek se vyplní po doplnění všech řádků",AVERAGE(T9:T33))</f>
        <v>30.480399999999996</v>
      </c>
      <c r="U34" s="14">
        <f>IF(ISERROR(AVERAGE(U9:U33)),"Výsledek se vyplní po doplnění všech řádků",AVERAGE(U9:U33))</f>
        <v>29.784400000000002</v>
      </c>
    </row>
    <row r="37" spans="2:21" ht="55.95" customHeight="1">
      <c r="B37" s="52" t="s">
        <v>29</v>
      </c>
      <c r="C37" s="53"/>
      <c r="D37" s="53"/>
      <c r="E37" s="53"/>
      <c r="F37" s="53"/>
      <c r="G37" s="53"/>
    </row>
    <row r="39" spans="2:21">
      <c r="E39" s="33"/>
    </row>
  </sheetData>
  <mergeCells count="22">
    <mergeCell ref="B5:G5"/>
    <mergeCell ref="B6:F6"/>
    <mergeCell ref="B34:E34"/>
    <mergeCell ref="B37:G37"/>
    <mergeCell ref="G7:G8"/>
    <mergeCell ref="F7:F8"/>
    <mergeCell ref="E7:E8"/>
    <mergeCell ref="B7:D7"/>
    <mergeCell ref="I34:L34"/>
    <mergeCell ref="P5:U5"/>
    <mergeCell ref="P6:T6"/>
    <mergeCell ref="P7:R7"/>
    <mergeCell ref="S7:S8"/>
    <mergeCell ref="T7:T8"/>
    <mergeCell ref="U7:U8"/>
    <mergeCell ref="P34:S34"/>
    <mergeCell ref="I5:N5"/>
    <mergeCell ref="I6:M6"/>
    <mergeCell ref="I7:K7"/>
    <mergeCell ref="L7:L8"/>
    <mergeCell ref="M7:M8"/>
    <mergeCell ref="N7:N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52"/>
  <sheetViews>
    <sheetView tabSelected="1" zoomScale="90" zoomScaleNormal="90" workbookViewId="0">
      <selection activeCell="E21" sqref="E21"/>
    </sheetView>
  </sheetViews>
  <sheetFormatPr defaultColWidth="11.19921875" defaultRowHeight="15.6"/>
  <cols>
    <col min="1" max="1" width="4.69921875" customWidth="1"/>
    <col min="2" max="2" width="21" customWidth="1"/>
    <col min="3" max="3" width="32" customWidth="1"/>
    <col min="4" max="4" width="27.69921875" customWidth="1"/>
    <col min="5" max="5" width="22" customWidth="1"/>
    <col min="6" max="6" width="19.69921875" customWidth="1"/>
    <col min="7" max="7" width="23.19921875" customWidth="1"/>
    <col min="8" max="8" width="22.19921875" customWidth="1"/>
    <col min="9" max="9" width="25.69921875" customWidth="1"/>
  </cols>
  <sheetData>
    <row r="2" spans="2:9" ht="18">
      <c r="B2" s="1" t="s">
        <v>27</v>
      </c>
    </row>
    <row r="3" spans="2:9" ht="18">
      <c r="B3" s="1"/>
    </row>
    <row r="5" spans="2:9" ht="173.4" thickBot="1">
      <c r="B5" s="17" t="s">
        <v>8</v>
      </c>
      <c r="C5" s="17" t="s">
        <v>30</v>
      </c>
      <c r="D5" s="17" t="s">
        <v>26</v>
      </c>
      <c r="E5" s="17" t="s">
        <v>15</v>
      </c>
      <c r="F5" s="17" t="s">
        <v>17</v>
      </c>
      <c r="G5" s="17" t="s">
        <v>14</v>
      </c>
      <c r="H5" s="17" t="s">
        <v>13</v>
      </c>
      <c r="I5" s="17" t="s">
        <v>16</v>
      </c>
    </row>
    <row r="6" spans="2:9" ht="42" customHeight="1" thickBot="1">
      <c r="B6" s="18" t="s">
        <v>9</v>
      </c>
      <c r="C6" s="35" t="str">
        <f>IF(List1!E39="molin",List1!F34,IF(List1!E39="UCI",List1!M34,IF(List1!E39="ZCČ",List1!T34,"NEVYPLNĚN INDEX")))</f>
        <v>NEVYPLNĚN INDEX</v>
      </c>
      <c r="D6" s="36"/>
      <c r="E6" s="19" t="e">
        <f>C6+D6</f>
        <v>#VALUE!</v>
      </c>
      <c r="F6" s="34" t="e">
        <f>E6*0.21</f>
        <v>#VALUE!</v>
      </c>
      <c r="G6" s="19" t="e">
        <f>F6+E6</f>
        <v>#VALUE!</v>
      </c>
      <c r="H6" s="20">
        <v>14342</v>
      </c>
      <c r="I6" s="19" t="e">
        <f>G6*H6</f>
        <v>#VALUE!</v>
      </c>
    </row>
    <row r="7" spans="2:9" ht="40.200000000000003" customHeight="1" thickBot="1">
      <c r="B7" s="18" t="s">
        <v>10</v>
      </c>
      <c r="C7" s="35" t="str">
        <f>IF(List1!E39="molin",List1!G34,IF(List1!E39="UCI",List1!N34,IF(List1!E39="ZCČ",List1!U34,"NEVYPLNĚN INDEX")))</f>
        <v>NEVYPLNĚN INDEX</v>
      </c>
      <c r="D7" s="36"/>
      <c r="E7" s="19" t="e">
        <f>C7+D7</f>
        <v>#VALUE!</v>
      </c>
      <c r="F7" s="34" t="e">
        <f>E7*0.21</f>
        <v>#VALUE!</v>
      </c>
      <c r="G7" s="19" t="e">
        <f t="shared" ref="G7" si="0">F7+E7</f>
        <v>#VALUE!</v>
      </c>
      <c r="H7" s="20">
        <v>240534</v>
      </c>
      <c r="I7" s="19" t="e">
        <f>G7*H7</f>
        <v>#VALUE!</v>
      </c>
    </row>
    <row r="8" spans="2:9" ht="40.200000000000003" customHeight="1" thickTop="1" thickBot="1">
      <c r="B8" s="59" t="s">
        <v>33</v>
      </c>
      <c r="C8" s="60"/>
      <c r="D8" s="60"/>
      <c r="E8" s="60"/>
      <c r="F8" s="60"/>
      <c r="G8" s="60"/>
      <c r="H8" s="60"/>
      <c r="I8" s="30" t="e">
        <f>SUM(I6:I7)</f>
        <v>#VALUE!</v>
      </c>
    </row>
    <row r="9" spans="2:9" ht="16.2" thickTop="1"/>
    <row r="10" spans="2:9" ht="16.2">
      <c r="B10" s="61" t="s">
        <v>25</v>
      </c>
      <c r="C10" s="62"/>
      <c r="D10" s="62"/>
      <c r="E10" s="62"/>
      <c r="F10" s="62"/>
      <c r="G10" s="62"/>
      <c r="H10" s="62"/>
      <c r="I10" s="62"/>
    </row>
    <row r="11" spans="2:9" ht="17.399999999999999">
      <c r="B11" s="61"/>
      <c r="C11" s="61"/>
      <c r="D11" s="61"/>
      <c r="E11" s="61"/>
      <c r="F11" s="61"/>
      <c r="G11" s="61"/>
      <c r="H11" s="61"/>
      <c r="I11" s="61"/>
    </row>
    <row r="12" spans="2:9" ht="17.399999999999999">
      <c r="B12" s="21"/>
      <c r="C12" s="22"/>
      <c r="D12" s="22"/>
      <c r="E12" s="22"/>
      <c r="F12" s="22"/>
      <c r="G12" s="22"/>
      <c r="H12" s="22"/>
      <c r="I12" s="22"/>
    </row>
    <row r="13" spans="2:9" ht="61.2" customHeight="1">
      <c r="B13" s="63" t="s">
        <v>28</v>
      </c>
      <c r="C13" s="63"/>
      <c r="D13" s="63"/>
      <c r="E13" s="63"/>
      <c r="F13" s="63"/>
      <c r="G13" s="63"/>
      <c r="H13" s="63"/>
      <c r="I13" s="63"/>
    </row>
    <row r="14" spans="2:9" ht="17.399999999999999">
      <c r="B14" s="23"/>
      <c r="C14" s="23"/>
      <c r="D14" s="23"/>
      <c r="E14" s="23"/>
      <c r="F14" s="23"/>
      <c r="G14" s="24"/>
    </row>
    <row r="15" spans="2:9">
      <c r="B15" s="25"/>
      <c r="C15" s="25"/>
      <c r="D15" s="25"/>
      <c r="E15" s="25"/>
      <c r="F15" s="25"/>
    </row>
    <row r="16" spans="2:9">
      <c r="B16" s="56" t="s">
        <v>11</v>
      </c>
      <c r="C16" s="57"/>
      <c r="D16" s="57"/>
      <c r="E16" s="57"/>
      <c r="F16" s="57"/>
    </row>
    <row r="17" spans="2:6">
      <c r="B17" s="58" t="s">
        <v>12</v>
      </c>
      <c r="C17" s="57"/>
      <c r="D17" s="57"/>
      <c r="E17" s="57"/>
      <c r="F17" s="57"/>
    </row>
    <row r="18" spans="2:6">
      <c r="B18" t="s">
        <v>31</v>
      </c>
    </row>
    <row r="19" spans="2:6">
      <c r="B19" t="s">
        <v>32</v>
      </c>
    </row>
    <row r="20" spans="2:6">
      <c r="C20" s="54"/>
      <c r="D20" s="55"/>
      <c r="E20" s="55"/>
      <c r="F20" s="55"/>
    </row>
    <row r="28" spans="2:6">
      <c r="D28" s="31"/>
    </row>
    <row r="29" spans="2:6">
      <c r="D29" s="31"/>
    </row>
    <row r="30" spans="2:6">
      <c r="D30" s="31"/>
    </row>
    <row r="31" spans="2:6">
      <c r="D31" s="31"/>
    </row>
    <row r="32" spans="2:6">
      <c r="C32" s="32"/>
      <c r="D32" s="31"/>
    </row>
    <row r="33" spans="3:4">
      <c r="C33" s="32"/>
      <c r="D33" s="31"/>
    </row>
    <row r="34" spans="3:4">
      <c r="C34" s="32"/>
      <c r="D34" s="31"/>
    </row>
    <row r="35" spans="3:4">
      <c r="C35" s="32"/>
      <c r="D35" s="31"/>
    </row>
    <row r="36" spans="3:4">
      <c r="D36" s="31"/>
    </row>
    <row r="37" spans="3:4">
      <c r="D37" s="31"/>
    </row>
    <row r="38" spans="3:4">
      <c r="D38" s="31"/>
    </row>
    <row r="39" spans="3:4">
      <c r="D39" s="31"/>
    </row>
    <row r="40" spans="3:4">
      <c r="D40" s="31"/>
    </row>
    <row r="41" spans="3:4">
      <c r="D41" s="31"/>
    </row>
    <row r="42" spans="3:4">
      <c r="D42" s="31"/>
    </row>
    <row r="43" spans="3:4">
      <c r="D43" s="31"/>
    </row>
    <row r="44" spans="3:4">
      <c r="D44" s="31"/>
    </row>
    <row r="45" spans="3:4">
      <c r="D45" s="31"/>
    </row>
    <row r="46" spans="3:4">
      <c r="D46" s="31"/>
    </row>
    <row r="47" spans="3:4">
      <c r="D47" s="31"/>
    </row>
    <row r="48" spans="3:4">
      <c r="D48" s="31"/>
    </row>
    <row r="49" spans="4:4">
      <c r="D49" s="31"/>
    </row>
    <row r="50" spans="4:4">
      <c r="D50" s="31"/>
    </row>
    <row r="51" spans="4:4">
      <c r="D51" s="31"/>
    </row>
    <row r="52" spans="4:4">
      <c r="D52" s="31"/>
    </row>
  </sheetData>
  <mergeCells count="7">
    <mergeCell ref="C20:F20"/>
    <mergeCell ref="B16:F16"/>
    <mergeCell ref="B17:F17"/>
    <mergeCell ref="B8:H8"/>
    <mergeCell ref="B10:I10"/>
    <mergeCell ref="B11:I11"/>
    <mergeCell ref="B13:I13"/>
  </mergeCells>
  <pageMargins left="0.7" right="0.7" top="0.78740157499999996" bottom="0.78740157499999996" header="0.3" footer="0.3"/>
  <pageSetup paperSize="9" orientation="portrait" horizontalDpi="4294967293" verticalDpi="0" r:id="rId1"/>
  <ignoredErrors>
    <ignoredError sqref="C6:C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JUDr. Eliška Podroužková</cp:lastModifiedBy>
  <dcterms:created xsi:type="dcterms:W3CDTF">2024-01-28T14:03:40Z</dcterms:created>
  <dcterms:modified xsi:type="dcterms:W3CDTF">2024-03-05T22:20:38Z</dcterms:modified>
</cp:coreProperties>
</file>