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Kolumbárium" sheetId="2" r:id="rId2"/>
    <sheet name="SO 102 - Hřbitovní zeď" sheetId="3" r:id="rId3"/>
    <sheet name="VON - Vedlejší a ostatní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101 - Kolumbárium'!$C$92:$K$266</definedName>
    <definedName name="_xlnm.Print_Area" localSheetId="1">'SO 101 - Kolumbárium'!$C$4:$J$39,'SO 101 - Kolumbárium'!$C$45:$J$74,'SO 101 - Kolumbárium'!$C$80:$K$266</definedName>
    <definedName name="_xlnm.Print_Titles" localSheetId="1">'SO 101 - Kolumbárium'!$92:$92</definedName>
    <definedName name="_xlnm._FilterDatabase" localSheetId="2" hidden="1">'SO 102 - Hřbitovní zeď'!$C$91:$K$270</definedName>
    <definedName name="_xlnm.Print_Area" localSheetId="2">'SO 102 - Hřbitovní zeď'!$C$4:$J$39,'SO 102 - Hřbitovní zeď'!$C$45:$J$73,'SO 102 - Hřbitovní zeď'!$C$79:$K$270</definedName>
    <definedName name="_xlnm.Print_Titles" localSheetId="2">'SO 102 - Hřbitovní zeď'!$91:$91</definedName>
    <definedName name="_xlnm._FilterDatabase" localSheetId="3" hidden="1">'VON - Vedlejší a ostatní ...'!$C$81:$K$91</definedName>
    <definedName name="_xlnm.Print_Area" localSheetId="3">'VON - Vedlejší a ostatní ...'!$C$4:$J$39,'VON - Vedlejší a ostatní ...'!$C$45:$J$63,'VON - Vedlejší a ostatní ...'!$C$69:$K$91</definedName>
    <definedName name="_xlnm.Print_Titles" localSheetId="3">'VON - Vedlejší a ostatní ...'!$81:$81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89"/>
  <c r="BH89"/>
  <c r="BG89"/>
  <c r="BF89"/>
  <c r="T89"/>
  <c r="T88"/>
  <c r="R89"/>
  <c r="R88"/>
  <c r="P89"/>
  <c r="P88"/>
  <c r="BI85"/>
  <c r="BH85"/>
  <c r="BG85"/>
  <c r="BF85"/>
  <c r="T85"/>
  <c r="T84"/>
  <c r="T83"/>
  <c r="T82"/>
  <c r="R85"/>
  <c r="R84"/>
  <c r="R83"/>
  <c r="R82"/>
  <c r="P85"/>
  <c r="P84"/>
  <c r="P83"/>
  <c r="P82"/>
  <c i="1" r="AU57"/>
  <c i="4" r="J79"/>
  <c r="F76"/>
  <c r="E74"/>
  <c r="J55"/>
  <c r="F52"/>
  <c r="E50"/>
  <c r="J21"/>
  <c r="E21"/>
  <c r="J78"/>
  <c r="J20"/>
  <c r="J18"/>
  <c r="E18"/>
  <c r="F79"/>
  <c r="J17"/>
  <c r="J15"/>
  <c r="E15"/>
  <c r="F78"/>
  <c r="J14"/>
  <c r="J12"/>
  <c r="J52"/>
  <c r="E7"/>
  <c r="E48"/>
  <c i="3" r="J37"/>
  <c r="J36"/>
  <c i="1" r="AY56"/>
  <c i="3" r="J35"/>
  <c i="1" r="AX56"/>
  <c i="3"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T232"/>
  <c r="R233"/>
  <c r="R232"/>
  <c r="P233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J89"/>
  <c r="F86"/>
  <c r="E84"/>
  <c r="J55"/>
  <c r="F52"/>
  <c r="E50"/>
  <c r="J21"/>
  <c r="E21"/>
  <c r="J54"/>
  <c r="J20"/>
  <c r="J18"/>
  <c r="E18"/>
  <c r="F89"/>
  <c r="J17"/>
  <c r="J15"/>
  <c r="E15"/>
  <c r="F88"/>
  <c r="J14"/>
  <c r="J12"/>
  <c r="J86"/>
  <c r="E7"/>
  <c r="E48"/>
  <c i="1" r="AY55"/>
  <c i="2" r="J37"/>
  <c r="J36"/>
  <c r="J35"/>
  <c i="1" r="AX55"/>
  <c i="2"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F87"/>
  <c r="E85"/>
  <c r="J55"/>
  <c r="F52"/>
  <c r="E50"/>
  <c r="J21"/>
  <c r="E21"/>
  <c r="J89"/>
  <c r="J20"/>
  <c r="J18"/>
  <c r="E18"/>
  <c r="F55"/>
  <c r="J17"/>
  <c r="J15"/>
  <c r="E15"/>
  <c r="F54"/>
  <c r="J14"/>
  <c r="J12"/>
  <c r="J52"/>
  <c r="E7"/>
  <c r="E83"/>
  <c i="1" r="L50"/>
  <c r="AM50"/>
  <c r="AM49"/>
  <c r="L49"/>
  <c r="AM47"/>
  <c r="L47"/>
  <c r="L45"/>
  <c r="L44"/>
  <c i="2" r="BK130"/>
  <c r="BK186"/>
  <c i="3" r="BK100"/>
  <c i="4" r="BK85"/>
  <c i="2" r="J145"/>
  <c i="3" r="J118"/>
  <c i="2" r="BK192"/>
  <c i="3" r="BK135"/>
  <c i="2" r="J173"/>
  <c i="3" r="BK180"/>
  <c i="2" r="BK161"/>
  <c i="3" r="J147"/>
  <c i="2" r="J167"/>
  <c r="J244"/>
  <c i="3" r="J153"/>
  <c i="2" r="BK145"/>
  <c i="3" r="J138"/>
  <c r="BK106"/>
  <c i="2" r="F35"/>
  <c r="J158"/>
  <c i="3" r="J100"/>
  <c r="BK230"/>
  <c i="2" r="J179"/>
  <c i="3" r="BK229"/>
  <c i="2" r="J183"/>
  <c r="J120"/>
  <c i="3" r="BK252"/>
  <c r="BK250"/>
  <c r="BK121"/>
  <c i="2" r="BK164"/>
  <c r="J192"/>
  <c i="3" r="J196"/>
  <c i="2" r="BK115"/>
  <c i="3" r="J225"/>
  <c i="2" r="BK158"/>
  <c i="3" r="J227"/>
  <c r="BK186"/>
  <c i="2" r="BK233"/>
  <c r="BK173"/>
  <c i="3" r="J229"/>
  <c i="2" r="J217"/>
  <c r="J152"/>
  <c i="3" r="J215"/>
  <c i="2" r="J155"/>
  <c i="3" r="BK228"/>
  <c i="2" r="J227"/>
  <c i="3" r="BK205"/>
  <c r="BK202"/>
  <c r="J217"/>
  <c i="2" r="BK148"/>
  <c i="3" r="J106"/>
  <c r="J115"/>
  <c i="2" r="BK127"/>
  <c i="3" r="BK257"/>
  <c i="2" r="J176"/>
  <c i="3" r="BK224"/>
  <c i="2" r="BK199"/>
  <c i="3" r="J231"/>
  <c i="2" r="J261"/>
  <c i="3" r="BK95"/>
  <c i="2" r="J115"/>
  <c r="J214"/>
  <c r="BK170"/>
  <c i="3" r="BK231"/>
  <c i="2" r="J102"/>
  <c r="BK183"/>
  <c i="3" r="BK145"/>
  <c r="BK129"/>
  <c r="J97"/>
  <c r="BK115"/>
  <c i="4" r="BK89"/>
  <c i="2" r="J148"/>
  <c r="J105"/>
  <c i="3" r="BK225"/>
  <c i="1" r="AS54"/>
  <c i="2" r="BK105"/>
  <c i="3" r="J222"/>
  <c r="BK158"/>
  <c i="2" r="J207"/>
  <c i="3" r="BK132"/>
  <c i="2" r="BK195"/>
  <c i="3" r="J226"/>
  <c r="BK147"/>
  <c r="J252"/>
  <c r="BK174"/>
  <c i="2" r="BK136"/>
  <c r="BK247"/>
  <c r="BK190"/>
  <c i="3" r="BK242"/>
  <c r="BK255"/>
  <c i="2" r="BK219"/>
  <c r="F37"/>
  <c i="3" r="J189"/>
  <c i="2" r="BK176"/>
  <c i="3" r="J177"/>
  <c r="BK217"/>
  <c i="2" r="BK230"/>
  <c i="3" r="BK208"/>
  <c i="2" r="BK236"/>
  <c r="J209"/>
  <c i="3" r="J164"/>
  <c r="BK227"/>
  <c i="2" r="J233"/>
  <c i="3" r="J135"/>
  <c i="2" r="BK142"/>
  <c r="BK217"/>
  <c r="BK188"/>
  <c i="3" r="BK177"/>
  <c r="BK268"/>
  <c i="2" r="J188"/>
  <c i="3" r="BK183"/>
  <c r="BK109"/>
  <c r="J132"/>
  <c r="J125"/>
  <c i="2" r="BK207"/>
  <c i="3" r="BK223"/>
  <c i="2" r="BK152"/>
  <c r="J136"/>
  <c i="3" r="J257"/>
  <c r="J174"/>
  <c r="J237"/>
  <c r="BK153"/>
  <c i="2" r="BK264"/>
  <c r="J130"/>
  <c r="BK258"/>
  <c i="3" r="BK192"/>
  <c r="J260"/>
  <c i="2" r="J225"/>
  <c i="3" r="BK150"/>
  <c r="BK125"/>
  <c r="J242"/>
  <c r="BK233"/>
  <c i="2" r="BK253"/>
  <c r="J190"/>
  <c i="3" r="J199"/>
  <c r="BK103"/>
  <c i="2" r="J230"/>
  <c i="3" r="J158"/>
  <c r="BK211"/>
  <c i="2" r="BK167"/>
  <c i="3" r="BK215"/>
  <c r="J211"/>
  <c r="BK138"/>
  <c i="2" r="J242"/>
  <c r="BK261"/>
  <c i="3" r="J268"/>
  <c i="2" r="J109"/>
  <c i="3" r="BK141"/>
  <c i="2" r="BK222"/>
  <c i="3" r="BK260"/>
  <c i="2" r="F34"/>
  <c r="J222"/>
  <c r="BK155"/>
  <c r="J186"/>
  <c i="3" r="J192"/>
  <c i="2" r="BK179"/>
  <c i="3" r="J219"/>
  <c r="J230"/>
  <c r="BK144"/>
  <c i="2" r="J164"/>
  <c r="BK139"/>
  <c i="3" r="J205"/>
  <c r="BK111"/>
  <c i="2" r="BK239"/>
  <c r="BK244"/>
  <c r="J99"/>
  <c i="3" r="BK247"/>
  <c i="2" r="BK250"/>
  <c i="3" r="J245"/>
  <c i="2" r="J195"/>
  <c r="BK202"/>
  <c i="3" r="BK219"/>
  <c r="J263"/>
  <c i="2" r="BK227"/>
  <c i="3" r="BK196"/>
  <c i="2" r="J142"/>
  <c i="3" r="BK263"/>
  <c i="2" r="J253"/>
  <c i="4" r="J85"/>
  <c i="2" r="J236"/>
  <c i="4" r="J89"/>
  <c i="3" r="J121"/>
  <c r="BK161"/>
  <c i="2" r="J199"/>
  <c i="3" r="BK266"/>
  <c i="2" r="BK212"/>
  <c i="3" r="J186"/>
  <c i="2" r="J247"/>
  <c i="3" r="J111"/>
  <c r="J141"/>
  <c i="2" r="BK204"/>
  <c r="BK123"/>
  <c i="3" r="J155"/>
  <c i="2" r="BK225"/>
  <c r="J123"/>
  <c i="3" r="BK245"/>
  <c r="BK189"/>
  <c i="2" r="BK133"/>
  <c r="F36"/>
  <c i="3" r="BK170"/>
  <c r="J240"/>
  <c r="J208"/>
  <c i="2" r="J170"/>
  <c r="J250"/>
  <c i="3" r="J144"/>
  <c i="2" r="J96"/>
  <c i="3" r="BK237"/>
  <c i="2" r="BK96"/>
  <c i="3" r="BK226"/>
  <c r="J95"/>
  <c r="J161"/>
  <c r="J145"/>
  <c i="2" r="BK242"/>
  <c r="J204"/>
  <c r="J255"/>
  <c i="3" r="J150"/>
  <c r="J129"/>
  <c i="2" r="J133"/>
  <c i="3" r="J109"/>
  <c i="2" r="J34"/>
  <c r="BK120"/>
  <c i="3" r="BK168"/>
  <c i="2" r="J258"/>
  <c i="3" r="BK199"/>
  <c i="2" r="J219"/>
  <c r="J264"/>
  <c r="J127"/>
  <c r="BK209"/>
  <c i="3" r="J247"/>
  <c r="BK97"/>
  <c r="J168"/>
  <c r="BK164"/>
  <c r="J180"/>
  <c r="BK240"/>
  <c r="J223"/>
  <c i="2" r="J212"/>
  <c r="BK255"/>
  <c i="3" r="J233"/>
  <c r="BK118"/>
  <c i="2" r="BK102"/>
  <c r="J112"/>
  <c i="3" r="BK222"/>
  <c i="2" r="J161"/>
  <c i="3" r="J266"/>
  <c r="J202"/>
  <c i="2" r="J202"/>
  <c r="J239"/>
  <c r="BK109"/>
  <c i="3" r="J103"/>
  <c r="J183"/>
  <c i="2" r="BK112"/>
  <c i="3" r="J170"/>
  <c i="2" r="BK214"/>
  <c i="3" r="J228"/>
  <c i="2" r="BK99"/>
  <c i="3" r="BK155"/>
  <c r="J224"/>
  <c r="J255"/>
  <c i="2" r="J139"/>
  <c i="3" r="J250"/>
  <c i="2" l="1" r="P126"/>
  <c r="R182"/>
  <c r="T221"/>
  <c r="R138"/>
  <c r="T198"/>
  <c r="BK257"/>
  <c r="J257"/>
  <c r="J73"/>
  <c r="R160"/>
  <c r="T229"/>
  <c r="R95"/>
  <c r="P151"/>
  <c r="BK229"/>
  <c r="J229"/>
  <c r="J71"/>
  <c r="T126"/>
  <c r="T182"/>
  <c r="BK221"/>
  <c r="J221"/>
  <c r="J70"/>
  <c i="3" r="P128"/>
  <c i="2" r="P160"/>
  <c r="P229"/>
  <c i="3" r="BK140"/>
  <c r="J140"/>
  <c r="J63"/>
  <c r="R167"/>
  <c i="2" r="BK138"/>
  <c r="J138"/>
  <c r="J63"/>
  <c r="P198"/>
  <c r="R257"/>
  <c i="3" r="BK94"/>
  <c r="J94"/>
  <c r="J61"/>
  <c r="T173"/>
  <c i="2" r="BK95"/>
  <c r="J95"/>
  <c r="J61"/>
  <c r="BK151"/>
  <c r="J151"/>
  <c r="J64"/>
  <c r="R246"/>
  <c i="3" r="BK173"/>
  <c r="J173"/>
  <c r="J66"/>
  <c i="2" r="R126"/>
  <c r="P182"/>
  <c r="T246"/>
  <c i="3" r="T140"/>
  <c r="R214"/>
  <c r="P265"/>
  <c i="2" r="P138"/>
  <c r="R198"/>
  <c r="P257"/>
  <c i="3" r="P94"/>
  <c r="T128"/>
  <c r="R157"/>
  <c r="BK167"/>
  <c r="J167"/>
  <c r="J65"/>
  <c r="T214"/>
  <c r="R259"/>
  <c i="2" r="BK160"/>
  <c r="J160"/>
  <c r="J65"/>
  <c r="R221"/>
  <c i="3" r="T94"/>
  <c r="T93"/>
  <c r="P157"/>
  <c r="P214"/>
  <c r="P259"/>
  <c i="2" r="T160"/>
  <c r="BK246"/>
  <c r="J246"/>
  <c r="J72"/>
  <c i="3" r="R140"/>
  <c r="P167"/>
  <c r="P236"/>
  <c r="P235"/>
  <c r="T265"/>
  <c i="2" r="BK126"/>
  <c r="J126"/>
  <c r="J62"/>
  <c r="BK182"/>
  <c r="J182"/>
  <c r="J66"/>
  <c r="R229"/>
  <c i="3" r="R128"/>
  <c r="T157"/>
  <c r="T167"/>
  <c r="BK236"/>
  <c r="T259"/>
  <c i="2" r="P95"/>
  <c r="P94"/>
  <c r="R151"/>
  <c r="P221"/>
  <c i="3" r="P140"/>
  <c r="R173"/>
  <c r="T236"/>
  <c r="T235"/>
  <c r="BK265"/>
  <c r="J265"/>
  <c r="J72"/>
  <c i="2" r="T138"/>
  <c r="BK198"/>
  <c r="BK197"/>
  <c r="J197"/>
  <c r="J68"/>
  <c r="T257"/>
  <c i="3" r="R94"/>
  <c r="BK157"/>
  <c r="J157"/>
  <c r="J64"/>
  <c r="BK214"/>
  <c r="J214"/>
  <c r="J67"/>
  <c r="BK259"/>
  <c r="J259"/>
  <c r="J71"/>
  <c i="2" r="T95"/>
  <c r="T94"/>
  <c r="T151"/>
  <c r="P246"/>
  <c i="3" r="BK128"/>
  <c r="J128"/>
  <c r="J62"/>
  <c r="P173"/>
  <c r="R236"/>
  <c r="R235"/>
  <c r="R265"/>
  <c i="2" r="BK194"/>
  <c r="J194"/>
  <c r="J67"/>
  <c i="3" r="BK232"/>
  <c r="J232"/>
  <c r="J68"/>
  <c i="4" r="BK84"/>
  <c r="J84"/>
  <c r="J61"/>
  <c r="BK88"/>
  <c r="J88"/>
  <c r="J62"/>
  <c i="3" r="J236"/>
  <c r="J70"/>
  <c i="4" r="F55"/>
  <c r="F54"/>
  <c r="J54"/>
  <c r="J76"/>
  <c r="E72"/>
  <c r="BE89"/>
  <c r="BE85"/>
  <c i="3" r="BE183"/>
  <c r="BE205"/>
  <c r="BE217"/>
  <c r="BE224"/>
  <c r="J52"/>
  <c r="BE222"/>
  <c r="BE226"/>
  <c r="BE231"/>
  <c r="E82"/>
  <c r="BE95"/>
  <c r="BE141"/>
  <c r="BE155"/>
  <c r="BE174"/>
  <c r="BE228"/>
  <c r="BE252"/>
  <c i="2" r="BK94"/>
  <c r="J94"/>
  <c r="J60"/>
  <c i="3" r="BE115"/>
  <c r="BE180"/>
  <c r="BE186"/>
  <c r="BE215"/>
  <c r="BE237"/>
  <c r="BE245"/>
  <c r="BE260"/>
  <c r="F55"/>
  <c r="BE121"/>
  <c r="BE138"/>
  <c r="BE145"/>
  <c r="BE199"/>
  <c r="BE202"/>
  <c r="BE223"/>
  <c r="F54"/>
  <c r="BE103"/>
  <c r="BE129"/>
  <c r="BE168"/>
  <c r="BE192"/>
  <c r="BE233"/>
  <c r="BE266"/>
  <c r="BE106"/>
  <c r="BE196"/>
  <c r="BE225"/>
  <c r="BE240"/>
  <c r="BE257"/>
  <c r="BE118"/>
  <c r="BE150"/>
  <c r="BE164"/>
  <c r="BE227"/>
  <c r="BE247"/>
  <c r="BE263"/>
  <c r="J88"/>
  <c r="BE153"/>
  <c r="BE177"/>
  <c r="BE229"/>
  <c r="BE250"/>
  <c r="BE255"/>
  <c r="BE268"/>
  <c r="BE189"/>
  <c r="BE242"/>
  <c r="BE125"/>
  <c r="BE135"/>
  <c r="BE219"/>
  <c i="2" r="J198"/>
  <c r="J69"/>
  <c i="3" r="BE161"/>
  <c r="BE111"/>
  <c r="BE147"/>
  <c r="BE170"/>
  <c r="BE208"/>
  <c r="BE97"/>
  <c r="BE109"/>
  <c r="BE132"/>
  <c r="BE144"/>
  <c r="BE211"/>
  <c r="BE230"/>
  <c r="BE100"/>
  <c r="BE158"/>
  <c i="2" r="J54"/>
  <c r="BE202"/>
  <c r="BE219"/>
  <c r="BE222"/>
  <c r="BE230"/>
  <c r="F89"/>
  <c r="BE96"/>
  <c r="BE102"/>
  <c r="BE115"/>
  <c r="BE130"/>
  <c r="BE136"/>
  <c r="BE139"/>
  <c r="BE164"/>
  <c r="BE167"/>
  <c r="BE186"/>
  <c r="BE190"/>
  <c r="BE192"/>
  <c r="BE244"/>
  <c r="BE250"/>
  <c r="BE261"/>
  <c i="1" r="BC55"/>
  <c i="2" r="J87"/>
  <c r="BE120"/>
  <c r="BE170"/>
  <c i="1" r="BA55"/>
  <c i="2" r="BE264"/>
  <c i="1" r="BB55"/>
  <c i="2" r="E48"/>
  <c r="BE123"/>
  <c r="BE158"/>
  <c r="BE255"/>
  <c r="BE258"/>
  <c r="F90"/>
  <c r="BE142"/>
  <c r="BE145"/>
  <c r="BE148"/>
  <c r="BE152"/>
  <c r="BE179"/>
  <c r="BE199"/>
  <c r="BE207"/>
  <c r="BE212"/>
  <c r="BE214"/>
  <c r="BE217"/>
  <c r="BE233"/>
  <c r="BE242"/>
  <c r="BE247"/>
  <c r="BE105"/>
  <c r="BE112"/>
  <c r="BE133"/>
  <c r="BE173"/>
  <c r="BE188"/>
  <c r="BE195"/>
  <c r="BE204"/>
  <c r="BE209"/>
  <c r="BE225"/>
  <c r="BE227"/>
  <c r="BE239"/>
  <c r="BE253"/>
  <c r="BE99"/>
  <c r="BE155"/>
  <c r="BE161"/>
  <c r="BE176"/>
  <c r="BE183"/>
  <c i="1" r="AW55"/>
  <c i="2" r="BE109"/>
  <c r="BE127"/>
  <c r="BE236"/>
  <c i="1" r="BD55"/>
  <c i="4" r="F37"/>
  <c i="1" r="BD57"/>
  <c i="3" r="J34"/>
  <c i="1" r="AW56"/>
  <c i="4" r="F34"/>
  <c i="1" r="BA57"/>
  <c i="3" r="F35"/>
  <c i="1" r="BB56"/>
  <c i="3" r="F37"/>
  <c i="1" r="BD56"/>
  <c i="3" r="F36"/>
  <c i="1" r="BC56"/>
  <c i="3" r="F34"/>
  <c i="1" r="BA56"/>
  <c i="4" r="F35"/>
  <c i="1" r="BB57"/>
  <c i="4" r="F36"/>
  <c i="1" r="BC57"/>
  <c i="4" r="J34"/>
  <c i="1" r="AW57"/>
  <c i="3" l="1" r="R93"/>
  <c r="R92"/>
  <c r="BK93"/>
  <c r="J93"/>
  <c r="J60"/>
  <c r="T92"/>
  <c r="BK235"/>
  <c r="J235"/>
  <c r="J69"/>
  <c r="P93"/>
  <c r="P92"/>
  <c i="1" r="AU56"/>
  <c i="2" r="P197"/>
  <c r="P93"/>
  <c i="1" r="AU55"/>
  <c i="2" r="T197"/>
  <c r="T93"/>
  <c r="R197"/>
  <c r="R94"/>
  <c i="4" r="BK83"/>
  <c r="J83"/>
  <c r="J60"/>
  <c i="3" r="BK92"/>
  <c r="J92"/>
  <c r="J59"/>
  <c i="2" r="BK93"/>
  <c r="J93"/>
  <c r="J59"/>
  <c r="F33"/>
  <c i="1" r="AZ55"/>
  <c i="3" r="F33"/>
  <c i="1" r="AZ56"/>
  <c i="2" r="J33"/>
  <c i="1" r="AV55"/>
  <c r="AT55"/>
  <c i="3" r="J33"/>
  <c i="1" r="AV56"/>
  <c r="AT56"/>
  <c r="BB54"/>
  <c r="W31"/>
  <c i="4" r="J33"/>
  <c i="1" r="AV57"/>
  <c r="AT57"/>
  <c r="BC54"/>
  <c r="W32"/>
  <c r="BA54"/>
  <c r="AW54"/>
  <c r="AK30"/>
  <c i="4" r="F33"/>
  <c i="1" r="AZ57"/>
  <c r="BD54"/>
  <c r="W33"/>
  <c i="2" l="1" r="R93"/>
  <c i="4" r="BK82"/>
  <c r="J82"/>
  <c r="J59"/>
  <c i="1" r="AU54"/>
  <c r="W30"/>
  <c i="2" r="J30"/>
  <c i="1" r="AG55"/>
  <c i="3" r="J30"/>
  <c i="1" r="AG56"/>
  <c r="AN56"/>
  <c r="AY54"/>
  <c r="AZ54"/>
  <c r="W29"/>
  <c r="AX54"/>
  <c i="3" l="1" r="J39"/>
  <c i="2" r="J39"/>
  <c i="1" r="AN55"/>
  <c i="4" r="J30"/>
  <c i="1" r="AG57"/>
  <c r="AG54"/>
  <c r="AK26"/>
  <c r="AV54"/>
  <c r="AK29"/>
  <c r="AK35"/>
  <c i="4" l="1" r="J39"/>
  <c i="1" r="AN57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<sst xmlns="http://schemas.openxmlformats.org/spreadsheetml/2006/main">
  <si>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</si>
  <si>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</si>
  <si>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</si>
  <si>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</si>
  <si>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</si>
  <si>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{36bfb0a0-9850-4a28-ad36-7335b28f14df}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</si>
  <si>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</si>
  <si>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</si>
  <si>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</si>
  <si>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</si>
  <si>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</si>
  <si>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</si>
  <si>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</si>
  <si>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</si>
  <si>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EKS-001-2024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</si>
  <si>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</si>
  <si>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</si>
  <si>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Kolumbárium A2 na pozemku p.č.2003/5 v k.ú.Bílina</t>
  </si>
  <si>
    <t>KSO:</t>
  </si>
  <si>
    <t>801 26</t>
  </si>
  <si>
    <t>CC-CZ:</t>
  </si>
  <si>
    <t>12614</t>
  </si>
  <si>
    <t>Místo:</t>
  </si>
  <si>
    <t>Bílina, okr.Teplice</t>
  </si>
  <si>
    <t>Datum:</t>
  </si>
  <si>
    <t>4. 1. 2024</t>
  </si>
  <si>
    <t>CZ-CPV:</t>
  </si>
  <si>
    <t>45300000-0</t>
  </si>
  <si>
    <t>CZ-CPA:</t>
  </si>
  <si>
    <t>41.00.28</t>
  </si>
  <si>
    <t>Zadavatel:</t>
  </si>
  <si>
    <t>IČ:</t>
  </si>
  <si>
    <t>00266230</t>
  </si>
  <si>
    <t>Město Bílina, Břežánská 50/1, Bílina</t>
  </si>
  <si>
    <t>DIČ:</t>
  </si>
  <si>
    <t>CZ00266230</t>
  </si>
  <si>
    <t>Uchazeč:</t>
  </si>
  <si>
    <t>Vyplň údaj</t>
  </si>
  <si>
    <t>Projektant:</t>
  </si>
  <si>
    <t>25423126</t>
  </si>
  <si>
    <t>PS projekty s.r.o., 14.října 291/4, Teplice</t>
  </si>
  <si>
    <t>CZ25423126</t>
  </si>
  <si>
    <t>True</t>
  </si>
  <si>
    <t>Zpracovatel:</t>
  </si>
  <si>
    <t>11944668</t>
  </si>
  <si>
    <t>STAVINVEST KMS s.r.o., Studentská 285/22, Bílina</t>
  </si>
  <si>
    <t>CZ11944668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</si>
  <si>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</si>
  <si>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</si>
  <si>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</si>
  <si>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</si>
  <si>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</si>
  <si>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</si>
  <si>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</si>
  <si>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</si>
  <si>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</si>
  <si>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</si>
  <si>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</si>
  <si>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</si>
  <si>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</si>
  <si>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</si>
  <si>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</si>
  <si>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</si>
  <si>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</si>
  <si>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</si>
  <si>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</si>
  <si>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</si>
  <si>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</si>
  <si>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</si>
  <si>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</si>
  <si>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</si>
  <si>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</si>
  <si>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</si>
  <si>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</si>
  <si>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</si>
  <si>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</si>
  <si>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</si>
  <si>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</si>
  <si>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</si>
  <si>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</si>
  <si>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</si>
  <si>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</si>
  <si>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</si>
  <si>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</si>
  <si>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</si>
  <si>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</si>
  <si>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</si>
  <si>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</si>
  <si>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</si>
  <si>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</si>
  <si>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Kolumbárium</t>
  </si>
  <si>
    <t>STA</t>
  </si>
  <si>
    <t>1</t>
  </si>
  <si>
    <t>{aea7aacd-1257-4349-9c55-72ea63be4ea1}</t>
  </si>
  <si>
    <t>2</t>
  </si>
  <si>
    <t>SO 102</t>
  </si>
  <si>
    <t>Hřbitovní zeď</t>
  </si>
  <si>
    <t>{fab1a429-4cd3-4d0a-9d8b-a53125adc8e3}</t>
  </si>
  <si>
    <t>VON</t>
  </si>
  <si>
    <t>Vedlejší a ostatní náklady</t>
  </si>
  <si>
    <t>{489ea653-d46a-471d-8af6-d750ed3116af}</t>
  </si>
  <si>
    <t>KRYCÍ LIST SOUPISU PRACÍ</t>
  </si>
  <si>
    <t>Objekt:</t>
  </si>
  <si>
    <t>SO 101 - Kolumbárium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</si>
  <si>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</si>
  <si>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</si>
  <si>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</si>
  <si>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</si>
  <si>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</si>
  <si>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</si>
  <si>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</si>
  <si>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</si>
  <si>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</si>
  <si>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</si>
  <si>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</si>
  <si>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</si>
  <si>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</si>
  <si>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</si>
  <si>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</si>
  <si>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</si>
  <si>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</si>
  <si>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</si>
  <si>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</si>
  <si>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</si>
  <si>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</si>
  <si>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</si>
  <si>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</si>
  <si>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</si>
  <si>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</si>
  <si>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</si>
  <si>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</si>
  <si>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</si>
  <si>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</si>
  <si>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</si>
  <si>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</si>
  <si>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</si>
  <si>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</si>
  <si>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</si>
  <si>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</si>
  <si>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</si>
  <si>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122251101</t>
  </si>
  <si>
    <t>Odkopávky a prokopávky nezapažené strojně v hornině třídy těžitelnosti I skupiny 3 do 20 m3</t>
  </si>
  <si>
    <t>m3</t>
  </si>
  <si>
    <t>CS ÚRS 2024 01</t>
  </si>
  <si>
    <t>4</t>
  </si>
  <si>
    <t>-620920904</t>
  </si>
  <si>
    <t>Online PSC</t>
  </si>
  <si>
    <t>https://podminky.urs.cz/item/CS_URS_2024_01/122251101</t>
  </si>
  <si>
    <t>VV</t>
  </si>
  <si>
    <t>"odkopávka pro souvrství nové zpvněné plochy ze zámkové dlažby" 48,0*0,25</t>
  </si>
  <si>
    <t>132251102</t>
  </si>
  <si>
    <t>Hloubení nezapažených rýh šířky do 800 mm strojně s urovnáním dna do předepsaného profilu a spádu v hornině třídy těžitelnosti I skupiny 3 přes 20 do 50 m3</t>
  </si>
  <si>
    <t>-1916361301</t>
  </si>
  <si>
    <t>https://podminky.urs.cz/item/CS_URS_2024_01/132251102</t>
  </si>
  <si>
    <t>"výkop rýhy pro základové pasy" (9,2*0,8+10,2*1,8)/2*1,0+(9,955*0,8+10,955*1,8)/2*1,0+(7,685*0,8+8,185*1,8)/2*1,0</t>
  </si>
  <si>
    <t>3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</si>
  <si>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</si>
  <si>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</si>
  <si>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1858774157</t>
  </si>
  <si>
    <t>https://podminky.urs.cz/item/CS_URS_2024_01/162351104</t>
  </si>
  <si>
    <t>"odvoz výkopku z rýh na mezideponii" 37,142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</si>
  <si>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</si>
  <si>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</si>
  <si>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-89283236</t>
  </si>
  <si>
    <t>https://podminky.urs.cz/item/CS_URS_2024_01/162751117</t>
  </si>
  <si>
    <t>"odvoz přebytečného objemu výkopku z rýh pro základové pasy" 37,142-24,572</t>
  </si>
  <si>
    <t>"odvoz výkopku z odkopávky pro zpevněnou plochu" 12,0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</si>
  <si>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</si>
  <si>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</si>
  <si>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</si>
  <si>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1777459873</t>
  </si>
  <si>
    <t>https://podminky.urs.cz/item/CS_URS_2024_01/162751119</t>
  </si>
  <si>
    <t>24,57*6 'Přepočtené koeficientem množství</t>
  </si>
  <si>
    <t>6</t>
  </si>
  <si>
    <t>167151101</t>
  </si>
  <si>
    <t>Nakládání, skládání a překládání neulehlého výkopku nebo sypaniny strojně nakládání, množství do 100 m3, z horniny třídy těžitelnosti I, skupiny 1 až 3</t>
  </si>
  <si>
    <t>-538189188</t>
  </si>
  <si>
    <t>https://podminky.urs.cz/item/CS_URS_2024_01/167151101</t>
  </si>
  <si>
    <t>"nakládání výkopku na mezideponii" 37,412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</si>
  <si>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</si>
  <si>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</si>
  <si>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</si>
  <si>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</si>
  <si>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1483328313</t>
  </si>
  <si>
    <t>https://podminky.urs.cz/item/CS_URS_2024_01/171201231</t>
  </si>
  <si>
    <t>"uložení přebytečného objemu výkopku z rýh pro základové pasy" 37,142-24,572</t>
  </si>
  <si>
    <t>"uložení výkopku z odkopávky pro zpevněnou plochu" 12,0</t>
  </si>
  <si>
    <t>24,57*1,75 'Přepočtené koeficientem množství</t>
  </si>
  <si>
    <t>8</t>
  </si>
  <si>
    <t>174151101</t>
  </si>
  <si>
    <t>Zásyp sypaninou z jakékoliv horniny strojně s uložením výkopku ve vrstvách se zhutněním jam, šachet, rýh nebo kolem objektů v těchto vykopávkách</t>
  </si>
  <si>
    <t>-1068637361</t>
  </si>
  <si>
    <t>https://podminky.urs.cz/item/CS_URS_2024_01/174151101</t>
  </si>
  <si>
    <t>"zpětný zásyp kolem základových pasů" 37,142-(1,257+11,313)</t>
  </si>
  <si>
    <t>9</t>
  </si>
  <si>
    <t>181951112</t>
  </si>
  <si>
    <t>Úprava pláně vyrovnáním výškových rozdílů strojně v hornině třídy těžitelnosti I, skupiny 1 až 3 se zhutněním</t>
  </si>
  <si>
    <t>m2</t>
  </si>
  <si>
    <t>-491202939</t>
  </si>
  <si>
    <t>https://podminky.urs.cz/item/CS_URS_2024_01/181951112</t>
  </si>
  <si>
    <t>"úprava pláně nové plochy ze zámkové dlažby" 48,0</t>
  </si>
  <si>
    <t>Zakládání</t>
  </si>
  <si>
    <t>10</t>
  </si>
  <si>
    <t>271572211</t>
  </si>
  <si>
    <t>Podsyp pod základové konstrukce se zhutněním a urovnáním povrchu ze štěrkopísku netříděného</t>
  </si>
  <si>
    <t>150996789</t>
  </si>
  <si>
    <t>https://podminky.urs.cz/item/CS_URS_2024_01/271572211</t>
  </si>
  <si>
    <t>"podsyp základových pasů tl.100mm" (8,6+9,355+7,185)*0,50*0,10</t>
  </si>
  <si>
    <t>11</t>
  </si>
  <si>
    <t>274313711</t>
  </si>
  <si>
    <t>Základy z betonu prostého pasy betonu kamenem neprokládaného tř. C 20/25</t>
  </si>
  <si>
    <t>2065303982</t>
  </si>
  <si>
    <t>https://podminky.urs.cz/item/CS_URS_2024_01/274313711</t>
  </si>
  <si>
    <t>"základové pasy š.500mm v.900mm" (8,6+9,355+7,185)*0,50*0,90</t>
  </si>
  <si>
    <t>274351121</t>
  </si>
  <si>
    <t>Bednění základů pasů rovné zřízení</t>
  </si>
  <si>
    <t>-776612380</t>
  </si>
  <si>
    <t>https://podminky.urs.cz/item/CS_URS_2024_01/274351121</t>
  </si>
  <si>
    <t>"základové pasy š.500mm v.900mm" (8,6*2+0,5*2+9,355+7,555+0,50+7,185+8,985+0,5)*0,90</t>
  </si>
  <si>
    <t>13</t>
  </si>
  <si>
    <t>274351122</t>
  </si>
  <si>
    <t>Bednění základů pasů rovné odstranění</t>
  </si>
  <si>
    <t>-1613030924</t>
  </si>
  <si>
    <t>https://podminky.urs.cz/item/CS_URS_2024_01/274351122</t>
  </si>
  <si>
    <t>Svislé a kompletní konstrukce</t>
  </si>
  <si>
    <t>14</t>
  </si>
  <si>
    <t>311237141</t>
  </si>
  <si>
    <t>Zdivo jednovrstvé tepelně izolační z cihel děrovaných broušených na tenkovrstvou maltu, součinitel prostupu tepla U přes 0,18 do 0,22, tl. zdiva 440 mm</t>
  </si>
  <si>
    <t>1184491847</t>
  </si>
  <si>
    <t>https://podminky.urs.cz/item/CS_URS_2024_01/311237141</t>
  </si>
  <si>
    <t>"zdivo kolumbária" 8,6*2,3+(9,355+7,2)*2,15-(0,45*0,5*80+0,9*0,5*32)</t>
  </si>
  <si>
    <t>15</t>
  </si>
  <si>
    <t>311238939</t>
  </si>
  <si>
    <t>Založení zdiva z broušených cihel na zakládací maltu, tlouštky zdiva přes 300 do 380 mm</t>
  </si>
  <si>
    <t>m</t>
  </si>
  <si>
    <t>-9266051</t>
  </si>
  <si>
    <t>https://podminky.urs.cz/item/CS_URS_2024_01/311238939</t>
  </si>
  <si>
    <t>"1.vrstva zdiva" 6,59*2</t>
  </si>
  <si>
    <t>16</t>
  </si>
  <si>
    <t>311238969</t>
  </si>
  <si>
    <t>Zakládací vrstva z hydrofobizovaných broušených cihel s integrovanou izolací výšky 250 mm, tloušťky 380 mm</t>
  </si>
  <si>
    <t>1609203501</t>
  </si>
  <si>
    <t>https://podminky.urs.cz/item/CS_URS_2024_01/311238969</t>
  </si>
  <si>
    <t>"1.vrstva zdiva" 6,59*0,25*2</t>
  </si>
  <si>
    <t>17</t>
  </si>
  <si>
    <t>317231125</t>
  </si>
  <si>
    <t>Zdivo z cihel pálených římsové z cihel plných dl. 290 mm P 20 až 25, na maltu ze suché směsi 5 MPa</t>
  </si>
  <si>
    <t>939590547</t>
  </si>
  <si>
    <t>https://podminky.urs.cz/item/CS_URS_2024_01/317231125</t>
  </si>
  <si>
    <t>"zdivo koruny/římsy" (8,85+9,605+7,5)*0,65*0,25</t>
  </si>
  <si>
    <t>Komunikace pozemní</t>
  </si>
  <si>
    <t>18</t>
  </si>
  <si>
    <t>564750001</t>
  </si>
  <si>
    <t>Podklad nebo kryt z kameniva hrubého drceného vel. 8-16 mm s rozprostřením a zhutněním plochy jednotlivě do 100 m2, po zhutnění tl. 150 mm</t>
  </si>
  <si>
    <t>-2081514884</t>
  </si>
  <si>
    <t>https://podminky.urs.cz/item/CS_URS_2024_01/564750001</t>
  </si>
  <si>
    <t>"souvrství nové zpvněné plochy ze zámkové dlažby" 48,0</t>
  </si>
  <si>
    <t>19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</si>
  <si>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</si>
  <si>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</si>
  <si>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2143700704</t>
  </si>
  <si>
    <t>https://podminky.urs.cz/item/CS_URS_2024_01/596211110</t>
  </si>
  <si>
    <t>20</t>
  </si>
  <si>
    <t>M</t>
  </si>
  <si>
    <t>59245018</t>
  </si>
  <si>
    <t>dlažba skladebná betonová 200x100mm tl 60mm přírodní</t>
  </si>
  <si>
    <t>1140631117</t>
  </si>
  <si>
    <t>48*1,03 'Přepočtené koeficientem množství</t>
  </si>
  <si>
    <t>Úpravy povrchů, podlahy a osazování výplní</t>
  </si>
  <si>
    <t>622131101</t>
  </si>
  <si>
    <t>Podkladní a spojovací vrstva vnějších omítaných ploch cementový postřik nanášený ručně celoplošně stěn</t>
  </si>
  <si>
    <t>-1386130815</t>
  </si>
  <si>
    <t>https://podminky.urs.cz/item/CS_URS_2024_01/622131101</t>
  </si>
  <si>
    <t>"povrchová úprava zdiva (výměra dle čl.5 TZ)" 45,0</t>
  </si>
  <si>
    <t>22</t>
  </si>
  <si>
    <t>622131111</t>
  </si>
  <si>
    <t>Podkladní a spojovací vrstva vnějších omítaných ploch polymercementový spojovací můstek nanášený ručně stěn</t>
  </si>
  <si>
    <t>-2050517025</t>
  </si>
  <si>
    <t>https://podminky.urs.cz/item/CS_URS_2024_01/622131111</t>
  </si>
  <si>
    <t>23</t>
  </si>
  <si>
    <t>622131121</t>
  </si>
  <si>
    <t>Podkladní a spojovací vrstva vnějších omítaných ploch penetrace nanášená ručně stěn</t>
  </si>
  <si>
    <t>-1796382033</t>
  </si>
  <si>
    <t>https://podminky.urs.cz/item/CS_URS_2024_01/622131121</t>
  </si>
  <si>
    <t>24</t>
  </si>
  <si>
    <t>622142001</t>
  </si>
  <si>
    <t>Pletivo vnějších ploch v ploše nebo pruzích, na plném podkladu sklovláknité vtlačené do tmelu stěn</t>
  </si>
  <si>
    <t>174339807</t>
  </si>
  <si>
    <t>https://podminky.urs.cz/item/CS_URS_2024_01/622142001</t>
  </si>
  <si>
    <t>"pletivo na tepelnou izolaci 1.řady zdiva s přetažením na zdivo v.200mm" (8,6+7,2+9,0)*0,45</t>
  </si>
  <si>
    <t>25</t>
  </si>
  <si>
    <t>622322141</t>
  </si>
  <si>
    <t>Omítka vápenocementová lehčená vnějších ploch nanášená ručně dvouvrstvá, tloušťky jádrové omítky do 15 mm a tloušťky štuku do 3 mm štuková stěn</t>
  </si>
  <si>
    <t>-1013203709</t>
  </si>
  <si>
    <t>https://podminky.urs.cz/item/CS_URS_2024_01/622322141</t>
  </si>
  <si>
    <t>26</t>
  </si>
  <si>
    <t>632451435</t>
  </si>
  <si>
    <t>Potěr pískocementový běžný tl. přes 20 do 30 mm tř. C 20</t>
  </si>
  <si>
    <t>-2121005900</t>
  </si>
  <si>
    <t>https://podminky.urs.cz/item/CS_URS_2024_01/632451435</t>
  </si>
  <si>
    <t>"spádový potěr horního líce římsového zdiva (podklad po oplechování)" 8,85*0,65+(9,27+7,47)*0,65</t>
  </si>
  <si>
    <t>27</t>
  </si>
  <si>
    <t>637121112</t>
  </si>
  <si>
    <t>Okapový chodník z kameniva s udusáním a urovnáním povrchu z kačírku tl. 150 mm</t>
  </si>
  <si>
    <t>-804981238</t>
  </si>
  <si>
    <t>https://podminky.urs.cz/item/CS_URS_2024_01/637121112</t>
  </si>
  <si>
    <t>"plocha stromové mísy stávajcí břízy" 4,0</t>
  </si>
  <si>
    <t>Ostatní konstrukce a práce, bourání</t>
  </si>
  <si>
    <t>28</t>
  </si>
  <si>
    <t>916331112</t>
  </si>
  <si>
    <t>Osazení zahradního obrubníku betonového s ložem tl. od 50 do 100 mm z betonu prostého tř. C 12/15 s boční opěrou z betonu prostého tř. C 12/15</t>
  </si>
  <si>
    <t>-186714113</t>
  </si>
  <si>
    <t>https://podminky.urs.cz/item/CS_URS_2024_01/916331112</t>
  </si>
  <si>
    <t>"lemování nové zpvněné plochy ze zámkové dlažby" 41,0</t>
  </si>
  <si>
    <t>29</t>
  </si>
  <si>
    <t>59217001</t>
  </si>
  <si>
    <t>obrubník zahradní betonový 1000x50x250mm</t>
  </si>
  <si>
    <t>1738719966</t>
  </si>
  <si>
    <t>41*1,05 'Přepočtené koeficientem množství</t>
  </si>
  <si>
    <t>30</t>
  </si>
  <si>
    <t>936001002</t>
  </si>
  <si>
    <t>Montáž prvků městské a zahradní architektury hmotnosti přes 0,1 do 1,5 t</t>
  </si>
  <si>
    <t>kus</t>
  </si>
  <si>
    <t>-553701812</t>
  </si>
  <si>
    <t>https://podminky.urs.cz/item/CS_URS_2024_01/936001002</t>
  </si>
  <si>
    <t>31</t>
  </si>
  <si>
    <t>Mat/9-45x50</t>
  </si>
  <si>
    <t>kolumbáriový prvek z betonu tř.C30/37-XF2, vnější rozměr 450/500/450mm, nerezová prosklená dvířka s ornamentem, zamykání FAB s 2ks klíčů</t>
  </si>
  <si>
    <t>-1293543701</t>
  </si>
  <si>
    <t>"celkový počet" 80</t>
  </si>
  <si>
    <t>32</t>
  </si>
  <si>
    <t>Mat/9-90x50</t>
  </si>
  <si>
    <t>kolumbáriový prvek z betonu tř.C30/37-XF2, vnější rozměr 900/500/450mm, nerezová prosklená dvířka s ornamentem, zamykání FAB s 2ks klíčů</t>
  </si>
  <si>
    <t>-499850103</t>
  </si>
  <si>
    <t>"celkový počet" 32</t>
  </si>
  <si>
    <t>998</t>
  </si>
  <si>
    <t>Přesun hmot</t>
  </si>
  <si>
    <t>33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</si>
  <si>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</si>
  <si>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</si>
  <si>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2137386812</t>
  </si>
  <si>
    <t>https://podminky.urs.cz/item/CS_URS_2024_01/998232110</t>
  </si>
  <si>
    <t>PSV</t>
  </si>
  <si>
    <t>Práce a dodávky PSV</t>
  </si>
  <si>
    <t>711</t>
  </si>
  <si>
    <t>Izolace proti vodě, vlhkosti a plynům</t>
  </si>
  <si>
    <t>34</t>
  </si>
  <si>
    <t>711111001</t>
  </si>
  <si>
    <t>Provedení izolace proti zemní vlhkosti natěradly a tmely za studena na ploše vodorovné V nátěrem penetračním</t>
  </si>
  <si>
    <t>-1278601445</t>
  </si>
  <si>
    <t>https://podminky.urs.cz/item/CS_URS_2024_01/711111001</t>
  </si>
  <si>
    <t>"hydroizolace horního líce základových pasů" (8,6+9,355+7,185)*0,50</t>
  </si>
  <si>
    <t>35</t>
  </si>
  <si>
    <t>11163150</t>
  </si>
  <si>
    <t>lak penetrační asfaltový</t>
  </si>
  <si>
    <t>1151039012</t>
  </si>
  <si>
    <t>12,57*0,0003 'Přepočtené koeficientem množství</t>
  </si>
  <si>
    <t>36</t>
  </si>
  <si>
    <t>711112001</t>
  </si>
  <si>
    <t>Provedení izolace proti zemní vlhkosti natěradly a tmely za studena na ploše svislé S nátěrem penetračním</t>
  </si>
  <si>
    <t>-407042851</t>
  </si>
  <si>
    <t>https://podminky.urs.cz/item/CS_URS_2024_01/711112001</t>
  </si>
  <si>
    <t>"hydroizolace 1.řady zdiva vč.zpětného spoje" (8,6*2+0,38*2+9,355+7,555+0,38+7,20+9,0+0,38)*(0,25+0,06)</t>
  </si>
  <si>
    <t>37</t>
  </si>
  <si>
    <t>2014543982</t>
  </si>
  <si>
    <t>16,067*0,00034 'Přepočtené koeficientem množství</t>
  </si>
  <si>
    <t>38</t>
  </si>
  <si>
    <t>711141559</t>
  </si>
  <si>
    <t>Provedení izolace proti zemní vlhkosti pásy přitavením NAIP na ploše vodorovné V</t>
  </si>
  <si>
    <t>-1513571008</t>
  </si>
  <si>
    <t>https://podminky.urs.cz/item/CS_URS_2024_01/711141559</t>
  </si>
  <si>
    <t>39</t>
  </si>
  <si>
    <t>62832001</t>
  </si>
  <si>
    <t>pás asfaltový natavitelný oxidovaný s vložkou ze skleněné rohože typu V60 s jemnozrnným minerálním posypem tl 3,5mm</t>
  </si>
  <si>
    <t>-1445440918</t>
  </si>
  <si>
    <t>12,57*1,1655 'Přepočtené koeficientem množství</t>
  </si>
  <si>
    <t>40</t>
  </si>
  <si>
    <t>711142559</t>
  </si>
  <si>
    <t>Provedení izolace proti zemní vlhkosti pásy přitavením NAIP na ploše svislé S</t>
  </si>
  <si>
    <t>-236424148</t>
  </si>
  <si>
    <t>https://podminky.urs.cz/item/CS_URS_2024_01/711142559</t>
  </si>
  <si>
    <t>41</t>
  </si>
  <si>
    <t>-1725338409</t>
  </si>
  <si>
    <t>16,067*1,221 'Přepočtené koeficientem množství</t>
  </si>
  <si>
    <t>42</t>
  </si>
  <si>
    <t>998711201</t>
  </si>
  <si>
    <t>Přesun hmot pro izolace proti vodě, vlhkosti a plynům stanovený procentní sazbou (%) z ceny vodorovná dopravní vzdálenost do 50 m základní v objektech výšky do 6 m</t>
  </si>
  <si>
    <t>%</t>
  </si>
  <si>
    <t>-1868875872</t>
  </si>
  <si>
    <t>https://podminky.urs.cz/item/CS_URS_2024_01/998711201</t>
  </si>
  <si>
    <t>713</t>
  </si>
  <si>
    <t>Izolace tepelné</t>
  </si>
  <si>
    <t>43</t>
  </si>
  <si>
    <t>713131141</t>
  </si>
  <si>
    <t>Montáž tepelné izolace stěn rohožemi, pásy, deskami, dílci, bloky (izolační materiál ve specifikaci) lepením celoplošně bez mechanického kotvení</t>
  </si>
  <si>
    <t>-1135127188</t>
  </si>
  <si>
    <t>https://podminky.urs.cz/item/CS_URS_2024_01/713131141</t>
  </si>
  <si>
    <t>"tepelná izolace 1.řady zdiva" (8,6+7,2+9,0)*0,25</t>
  </si>
  <si>
    <t>44</t>
  </si>
  <si>
    <t>28376012</t>
  </si>
  <si>
    <t>deska perimetrická fasádní soklová 150kPa λ=0,035 tl 40mm</t>
  </si>
  <si>
    <t>902577273</t>
  </si>
  <si>
    <t>6,2*1,1 'Přepočtené koeficientem množství</t>
  </si>
  <si>
    <t>45</t>
  </si>
  <si>
    <t>998713201</t>
  </si>
  <si>
    <t>Přesun hmot pro izolace tepelné stanovený procentní sazbou (%) z ceny vodorovná dopravní vzdálenost do 50 m s užitím mechanizace v objektech výšky do 6 m</t>
  </si>
  <si>
    <t>-2136664006</t>
  </si>
  <si>
    <t>https://podminky.urs.cz/item/CS_URS_2024_01/998713201</t>
  </si>
  <si>
    <t>762</t>
  </si>
  <si>
    <t>Konstrukce tesařské</t>
  </si>
  <si>
    <t>46</t>
  </si>
  <si>
    <t>762081351</t>
  </si>
  <si>
    <t>Hoblování hraněného řeziva zabudovaného do konstrukce jednostranné hranoly, průřezové plochy do 120 cm2</t>
  </si>
  <si>
    <t>-1819236477</t>
  </si>
  <si>
    <t>https://podminky.urs.cz/item/CS_URS_2024_01/762081351</t>
  </si>
  <si>
    <t>"zhoblování nosných hranolů klempířského prvku 01/K do spádu" 26,1*2</t>
  </si>
  <si>
    <t>47</t>
  </si>
  <si>
    <t>762083122</t>
  </si>
  <si>
    <t>Impregnace řeziva máčením proti dřevokaznému hmyzu, houbám a plísním, třída ohrožení 3 a 4 (dřevo v exteriéru)</t>
  </si>
  <si>
    <t>760729340</t>
  </si>
  <si>
    <t>https://podminky.urs.cz/item/CS_URS_2024_01/762083122</t>
  </si>
  <si>
    <t>"celkový objem" 0,669</t>
  </si>
  <si>
    <t>48</t>
  </si>
  <si>
    <t>762713110</t>
  </si>
  <si>
    <t>Montáž prostorových vázaných konstrukcí z řeziva hraněného nebo polohraněného průřezové plochy do 120 cm2</t>
  </si>
  <si>
    <t>-1310803926</t>
  </si>
  <si>
    <t>https://podminky.urs.cz/item/CS_URS_2024_01/762713110</t>
  </si>
  <si>
    <t>"nosné hranoly klempířského prvku 01/K (prováděné v rámci I.fáze stavby)" 26,1*2</t>
  </si>
  <si>
    <t>49</t>
  </si>
  <si>
    <t>60512126</t>
  </si>
  <si>
    <t>hranol stavební řezivo průřezu do 120cm2 dl 6-8m</t>
  </si>
  <si>
    <t>-1735474549</t>
  </si>
  <si>
    <t>"nosné hranoly klempířského prvku 01/K" 26,1*0,10*0,10+26,1*0,12*0,12</t>
  </si>
  <si>
    <t>0,637*1,05 'Přepočtené koeficientem množství</t>
  </si>
  <si>
    <t>50</t>
  </si>
  <si>
    <t>762795000</t>
  </si>
  <si>
    <t>Spojovací prostředky prostorových vázaných konstrukcí hřebíky, svorníky, fixační prkna</t>
  </si>
  <si>
    <t>1203757404</t>
  </si>
  <si>
    <t>https://podminky.urs.cz/item/CS_URS_2024_01/762795000</t>
  </si>
  <si>
    <t>51</t>
  </si>
  <si>
    <t>998762201</t>
  </si>
  <si>
    <t>Přesun hmot pro konstrukce tesařské stanovený procentní sazbou (%) z ceny vodorovná dopravní vzdálenost do 50 m s užitím mechanizace v objektech výšky do 6 m</t>
  </si>
  <si>
    <t>-503035364</t>
  </si>
  <si>
    <t>https://podminky.urs.cz/item/CS_URS_2024_01/998762201</t>
  </si>
  <si>
    <t>764</t>
  </si>
  <si>
    <t>Konstrukce klempířské</t>
  </si>
  <si>
    <t>52</t>
  </si>
  <si>
    <t>764245411</t>
  </si>
  <si>
    <t>Oplechování horních ploch zdí a nadezdívek (atik) z titanzinkového předzvětralého plechu celoplošně lepené přes rš 800 mm</t>
  </si>
  <si>
    <t>465678279</t>
  </si>
  <si>
    <t>https://podminky.urs.cz/item/CS_URS_2024_01/764245411</t>
  </si>
  <si>
    <t>"dle specifikace klempířských výrobků - pol.02/K" 26,1*0,84</t>
  </si>
  <si>
    <t>53</t>
  </si>
  <si>
    <t>764248411</t>
  </si>
  <si>
    <t>Oplechování říms a ozdobných prvků z titanzinkového předzvětralého plechu rovných, bez rohů mechanicky kotvené přes rš 670 mm</t>
  </si>
  <si>
    <t>563379433</t>
  </si>
  <si>
    <t>https://podminky.urs.cz/item/CS_URS_2024_01/764248411</t>
  </si>
  <si>
    <t>"dle specifikace klempířských výrobků - pol.01/K" 25,7*0,765</t>
  </si>
  <si>
    <t>54</t>
  </si>
  <si>
    <t>Kalkulace 764-001</t>
  </si>
  <si>
    <t>Frézování drážky 10/10mm ve svislém zdivu pro zapuštění klempířského prvku 01/K vč.zatemlení TPT</t>
  </si>
  <si>
    <t>76288211</t>
  </si>
  <si>
    <t>"dle specifikace klempířských výrobků - pol.01/K" 25,7</t>
  </si>
  <si>
    <t>55</t>
  </si>
  <si>
    <t>998764201</t>
  </si>
  <si>
    <t>Přesun hmot pro konstrukce klempířské stanovený procentní sazbou (%) z ceny vodorovná dopravní vzdálenost do 50 m s užitím mechanizace v objektech výšky do 6 m</t>
  </si>
  <si>
    <t>273012316</t>
  </si>
  <si>
    <t>https://podminky.urs.cz/item/CS_URS_2024_01/998764201</t>
  </si>
  <si>
    <t>783</t>
  </si>
  <si>
    <t>Dokončovací práce - nátěry</t>
  </si>
  <si>
    <t>56</t>
  </si>
  <si>
    <t>783801403</t>
  </si>
  <si>
    <t>Příprava podkladu omítek před provedením nátěru oprášení</t>
  </si>
  <si>
    <t>-99469348</t>
  </si>
  <si>
    <t>https://podminky.urs.cz/item/CS_URS_2024_01/783801403</t>
  </si>
  <si>
    <t>57</t>
  </si>
  <si>
    <t>783823133</t>
  </si>
  <si>
    <t>Penetrační nátěr omítek hladkých omítek hladkých, zrnitých tenkovrstvých nebo štukových stupně členitosti 1 a 2 silikátový</t>
  </si>
  <si>
    <t>1438883869</t>
  </si>
  <si>
    <t>https://podminky.urs.cz/item/CS_URS_2024_01/783823133</t>
  </si>
  <si>
    <t>58</t>
  </si>
  <si>
    <t>783827123</t>
  </si>
  <si>
    <t>Krycí (ochranný ) nátěr omítek jednonásobný hladkých omítek hladkých, zrnitých tenkovrstvých nebo štukových stupně členitosti 1 a 2 silikátový</t>
  </si>
  <si>
    <t>343067325</t>
  </si>
  <si>
    <t>https://podminky.urs.cz/item/CS_URS_2024_01/783827123</t>
  </si>
  <si>
    <t>SO 102 - Hřbitovní zeď</t>
  </si>
  <si>
    <t xml:space="preserve">    96 - Bourání konstrukcí</t>
  </si>
  <si>
    <t xml:space="preserve">    997 - Přesun sutě</t>
  </si>
  <si>
    <t>111209111</t>
  </si>
  <si>
    <t>Spálení proutí, klestu z prořezávek a odstraněných křovin pro jakoukoliv dřevinu</t>
  </si>
  <si>
    <t>163301492</t>
  </si>
  <si>
    <t>https://podminky.urs.cz/item/CS_URS_2024_01/111209111</t>
  </si>
  <si>
    <t>111211101</t>
  </si>
  <si>
    <t>Odstranění křovin a stromů s odstraněním kořenů ručně průměru kmene do 100 mm jakékoliv plochy v rovině nebo ve svahu o sklonu do 1:5</t>
  </si>
  <si>
    <t>-356432120</t>
  </si>
  <si>
    <t>https://podminky.urs.cz/item/CS_URS_2024_01/111211101</t>
  </si>
  <si>
    <t>"odstranění náletových dřevin" 28,0</t>
  </si>
  <si>
    <t>112101101</t>
  </si>
  <si>
    <t>Odstranění stromů s odřezáním kmene a s odvětvením listnatých, průměru kmene přes 100 do 300 mm</t>
  </si>
  <si>
    <t>-545489979</t>
  </si>
  <si>
    <t>https://podminky.urs.cz/item/CS_URS_2024_01/112101101</t>
  </si>
  <si>
    <t>"kácení stávajících stromů nad rozsah náletových dřevin" 10</t>
  </si>
  <si>
    <t>112111111</t>
  </si>
  <si>
    <t>Spálení větví stromů všech druhů stromů o průměru kmene přes 0,10 m na hromadách</t>
  </si>
  <si>
    <t>-1461934837</t>
  </si>
  <si>
    <t>https://podminky.urs.cz/item/CS_URS_2024_01/112111111</t>
  </si>
  <si>
    <t>"likvidace stávajících stromů nad rozsah náletových dřevin" 10</t>
  </si>
  <si>
    <t>112211111</t>
  </si>
  <si>
    <t>Spálení pařezů na hromadách průměru přes 0,10 do 0,30 m</t>
  </si>
  <si>
    <t>740185089</t>
  </si>
  <si>
    <t>https://podminky.urs.cz/item/CS_URS_2024_01/112211111</t>
  </si>
  <si>
    <t>112251101</t>
  </si>
  <si>
    <t>Odstranění pařezů strojně s jejich vykopáním nebo vytrháním průměru přes 100 do 300 mm</t>
  </si>
  <si>
    <t>422640347</t>
  </si>
  <si>
    <t>https://podminky.urs.cz/item/CS_URS_2024_01/112251101</t>
  </si>
  <si>
    <t>132212131</t>
  </si>
  <si>
    <t>Hloubení nezapažených rýh šířky do 800 mm ručně s urovnáním dna do předepsaného profilu a spádu v hornině třídy těžitelnosti I skupiny 3 soudržných</t>
  </si>
  <si>
    <t>-198003733</t>
  </si>
  <si>
    <t>https://podminky.urs.cz/item/CS_URS_2024_01/132212131</t>
  </si>
  <si>
    <t>"výkop rýh pro základové pasy mimo původní odstraňované základy" (5,46+1,0*2)*0,5*0,9</t>
  </si>
  <si>
    <t>"dokopávka a úprava rýh po původních odstraňovaných základech" (8,88+9,43+13,735)*0,35*0,15</t>
  </si>
  <si>
    <t>-338397199</t>
  </si>
  <si>
    <t>"odvoz přebytečného objemu výkopku z rýh pro základové pasy" 5,039</t>
  </si>
  <si>
    <t>-525238243</t>
  </si>
  <si>
    <t>5,039*6 'Přepočtené koeficientem množství</t>
  </si>
  <si>
    <t>-519862726</t>
  </si>
  <si>
    <t>"uložení přebytečného objemu výkopku z rýh pro základové pasy" 5,039</t>
  </si>
  <si>
    <t>5,039*1,75 'Přepočtené koeficientem množství</t>
  </si>
  <si>
    <t>184813211</t>
  </si>
  <si>
    <t>Ochranné oplocení kořenové zóny stromu v rovině nebo na svahu do 1:5, výšky do 1500 mm</t>
  </si>
  <si>
    <t>768008756</t>
  </si>
  <si>
    <t>https://podminky.urs.cz/item/CS_URS_2024_01/184813211</t>
  </si>
  <si>
    <t>"ochrana kořenového systému ponechávané břízy" 1,3*2+5,46</t>
  </si>
  <si>
    <t>876448263</t>
  </si>
  <si>
    <t>"podsyp základových pasů tl.100mm" (13,955+9,35+1,3+5,46+1,3+8,58)*0,40*0,10</t>
  </si>
  <si>
    <t>514538244</t>
  </si>
  <si>
    <t>"základové pasy š.400mm v.800mm" (13,955+9,35+1,3+5,46+1,3+8,58)*0,40*0,80</t>
  </si>
  <si>
    <t>-2143228450</t>
  </si>
  <si>
    <t>"základové pasy š.400mm v.800mm" (13,955+9,35+1,3+5,46+1,3+8,58)*2*0,80</t>
  </si>
  <si>
    <t>-134093318</t>
  </si>
  <si>
    <t>311113144</t>
  </si>
  <si>
    <t>Nadzákladové zdi z betonových tvárnic ztraceného bednění hladkých, včetně výplně z betonu třídy C 20/25, tloušťky zdiva přes 250 do 300 mm</t>
  </si>
  <si>
    <t>-800883419</t>
  </si>
  <si>
    <t>https://podminky.urs.cz/item/CS_URS_2024_01/311113144</t>
  </si>
  <si>
    <t>"nová plotová zeď" (13,955+9,35+1,3+5,46+1,3+8,58)*2,1</t>
  </si>
  <si>
    <t>311113144-Př</t>
  </si>
  <si>
    <t>Příplatek za lepení neprobetonovaných tvárnic mrazuvzdornou tenkovrstvou maltou</t>
  </si>
  <si>
    <t>-1206777606</t>
  </si>
  <si>
    <t>58932910</t>
  </si>
  <si>
    <t>beton C 20/25 X0XC2 kamenivo frakce 0/22</t>
  </si>
  <si>
    <t>CS ÚRS 2023 02</t>
  </si>
  <si>
    <t>-2020064237</t>
  </si>
  <si>
    <t xml:space="preserve">"odpočet probetonování"  -17,45311</t>
  </si>
  <si>
    <t>330321510</t>
  </si>
  <si>
    <t>Sloupy, pilíře, táhla, rámové stojky, vzpěry z betonu železového (bez výztuže) bez zvláštních nároků na vliv prostředí tř. C 20/25</t>
  </si>
  <si>
    <t>-837736941</t>
  </si>
  <si>
    <t>https://podminky.urs.cz/item/CS_URS_2024_01/330321510</t>
  </si>
  <si>
    <t>"probetonování pilířů integrovaných ve zdivu" 0,42*0,22*2,1*22</t>
  </si>
  <si>
    <t>331361821</t>
  </si>
  <si>
    <t>Výztuž sloupů, pilířů, rámových stojek, táhel nebo vzpěr hranatých svislých nebo šikmých (odkloněných) z betonářské oceli 10 505 (R) nebo BSt 500</t>
  </si>
  <si>
    <t>611920655</t>
  </si>
  <si>
    <t>https://podminky.urs.cz/item/CS_URS_2024_01/331361821</t>
  </si>
  <si>
    <t>"výztuž pilířů profil R10 dl.2600mm celkem 91ks +5% prostřih" 2,6*91*0,617*1,05/1000</t>
  </si>
  <si>
    <t>348262404.R</t>
  </si>
  <si>
    <t>Ploty z betonových bloků - montáž krycí desky lepené mrazuvzdornou tenkovrstvou maltou</t>
  </si>
  <si>
    <t>403440426</t>
  </si>
  <si>
    <t xml:space="preserve"> "celková délka" 13,955+9,35+1,3+5,46+1,3+8,58</t>
  </si>
  <si>
    <t>CSB.0057196.URS</t>
  </si>
  <si>
    <t>plotová stříška betonová hladká rozměr dl./š./v.=500/400/55mm, odstín přírodní</t>
  </si>
  <si>
    <t>506781314</t>
  </si>
  <si>
    <t>"celkový počet" 86</t>
  </si>
  <si>
    <t>632481215</t>
  </si>
  <si>
    <t>Separační vrstva k oddělení podlahových vrstev z geotextilie</t>
  </si>
  <si>
    <t>1265947949</t>
  </si>
  <si>
    <t>https://podminky.urs.cz/item/CS_URS_2024_01/632481215</t>
  </si>
  <si>
    <t>"plocha výklenku nové plotové zdi" 6,3</t>
  </si>
  <si>
    <t>-980564039</t>
  </si>
  <si>
    <t>637311131</t>
  </si>
  <si>
    <t>Okapový chodník z obrubníků betonových zahradních, se zalitím spár cementovou maltou do lože z betonu prostého</t>
  </si>
  <si>
    <t>513847150</t>
  </si>
  <si>
    <t>https://podminky.urs.cz/item/CS_URS_2024_01/637311131</t>
  </si>
  <si>
    <t>"lemování plocha výklenku nové plotové zdi" 3,2</t>
  </si>
  <si>
    <t>919731123</t>
  </si>
  <si>
    <t>Zarovnání styčné plochy podkladu nebo krytu podél vybourané části komunikace nebo zpevněné plochy živičné tl. přes 100 do 200 mm</t>
  </si>
  <si>
    <t>464760621</t>
  </si>
  <si>
    <t>https://podminky.urs.cz/item/CS_URS_2024_01/919731123</t>
  </si>
  <si>
    <t>919735113</t>
  </si>
  <si>
    <t>Řezání stávajícího živičného krytu nebo podkladu hloubky přes 100 do 150 mm</t>
  </si>
  <si>
    <t>-1085025807</t>
  </si>
  <si>
    <t>https://podminky.urs.cz/item/CS_URS_2024_01/919735113</t>
  </si>
  <si>
    <t>"separační řez stávajícího asfaltového chodníku" 2,5</t>
  </si>
  <si>
    <t>96</t>
  </si>
  <si>
    <t>Bourání konstrukcí</t>
  </si>
  <si>
    <t>113107131</t>
  </si>
  <si>
    <t>Odstranění podkladů nebo krytů ručně s přemístěním hmot na skládku na vzdálenost do 3 m nebo s naložením na dopravní prostředek z betonu prostého, o tl. vrstvy přes 100 do 150 mm</t>
  </si>
  <si>
    <t>966930768</t>
  </si>
  <si>
    <t>https://podminky.urs.cz/item/CS_URS_2024_01/113107131</t>
  </si>
  <si>
    <t>"odstranění stávajících chodníkových ploch betonových" 48,0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</si>
  <si>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</si>
  <si>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</si>
  <si>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881430819</t>
  </si>
  <si>
    <t>https://podminky.urs.cz/item/CS_URS_2024_01/113107143</t>
  </si>
  <si>
    <t>"odstranění stávajících chodníkových ploch asfaltových" 5,0</t>
  </si>
  <si>
    <t>113202111</t>
  </si>
  <si>
    <t>Vytrhání obrub s vybouráním lože, s přemístěním hmot na skládku na vzdálenost do 3 m nebo s naložením na dopravní prostředek z krajníků nebo obrubníků stojatých</t>
  </si>
  <si>
    <t>-1892007146</t>
  </si>
  <si>
    <t>https://podminky.urs.cz/item/CS_URS_2024_01/113202111</t>
  </si>
  <si>
    <t>"celková délka" 16,0</t>
  </si>
  <si>
    <t>113203111</t>
  </si>
  <si>
    <t>Vytrhání obrub s vybouráním lože, s přemístěním hmot na skládku na vzdálenost do 3 m nebo s naložením na dopravní prostředek z dlažebních kostek</t>
  </si>
  <si>
    <t>622477057</t>
  </si>
  <si>
    <t>https://podminky.urs.cz/item/CS_URS_2024_01/113203111</t>
  </si>
  <si>
    <t>"celková délka" 28,0</t>
  </si>
  <si>
    <t>978059641</t>
  </si>
  <si>
    <t>Odsekání obkladů stěn včetně otlučení podkladní omítky až na zdivo z obkládaček vnějších, z jakýchkoliv materiálů, plochy přes 1 m2</t>
  </si>
  <si>
    <t>-1833348348</t>
  </si>
  <si>
    <t>https://podminky.urs.cz/item/CS_URS_2024_01/978059641</t>
  </si>
  <si>
    <t>"odstranění obkladu soklu původních kolumbárií" ((6,0+0,55*2)*0,485)*3</t>
  </si>
  <si>
    <t>981511111</t>
  </si>
  <si>
    <t>Demolice konstrukcí objektů postupným rozebíráním zdiva na maltu vápennou nebo vápenocementovou z cihel, tvárnic, kamene, zdiva smíšeného nebo hrázděného</t>
  </si>
  <si>
    <t>-1648637003</t>
  </si>
  <si>
    <t>https://podminky.urs.cz/item/CS_URS_2024_01/981511111</t>
  </si>
  <si>
    <t>"bourání stávající plotové zdi" (23,5+14,0)*2,2*0,30</t>
  </si>
  <si>
    <t>981511116</t>
  </si>
  <si>
    <t>Demolice konstrukcí objektů postupným rozebíráním konstrukcí z betonu prostého</t>
  </si>
  <si>
    <t>1209759646</t>
  </si>
  <si>
    <t>https://podminky.urs.cz/item/CS_URS_2024_01/981511116</t>
  </si>
  <si>
    <t xml:space="preserve">"bourání základových pasů stávající plotové zdi"  (23,5+14,0)*0,95*0,30</t>
  </si>
  <si>
    <t>"bourání soklů původních kolumbárií" 6,0*0,55*1,1*3</t>
  </si>
  <si>
    <t>981511114</t>
  </si>
  <si>
    <t>Demolice konstrukcí objektů postupným rozebíráním konstrukcí ze železobetonu</t>
  </si>
  <si>
    <t>341364662</t>
  </si>
  <si>
    <t>https://podminky.urs.cz/item/CS_URS_2024_01/981511114</t>
  </si>
  <si>
    <t xml:space="preserve">"bourání krycích desek stávajících kolumbárií"  (6,0*0,6*0,10 )*3</t>
  </si>
  <si>
    <t>762331811</t>
  </si>
  <si>
    <t>Demontáž vázaných konstrukcí krovů sklonu do 60° z hranolů, hranolků, fošen, průřezové plochy do 120 cm2</t>
  </si>
  <si>
    <t>-962083601</t>
  </si>
  <si>
    <t>https://podminky.urs.cz/item/CS_URS_2024_01/762331811</t>
  </si>
  <si>
    <t>"nosné hranoly klempířského prvku 01/K (provedené v rámci I.fáze stavby)" 26,1*2</t>
  </si>
  <si>
    <t>764002861</t>
  </si>
  <si>
    <t>Demontáž klempířských konstrukcí oplechování říms do suti</t>
  </si>
  <si>
    <t>-2062497291</t>
  </si>
  <si>
    <t>https://podminky.urs.cz/item/CS_URS_2024_01/764002861</t>
  </si>
  <si>
    <t>"dle specifikace klempířských výrobků - pol.01/K (demontáž oplechování provedené v I.fázi prací)" 25,7*0,765</t>
  </si>
  <si>
    <t>765211815</t>
  </si>
  <si>
    <t>Demontáž krytiny keramické na požárních zdech, římsách, atikách šířky do 40 cm hladké (bobrovky) se zvětralou maltou do suti</t>
  </si>
  <si>
    <t>-317519285</t>
  </si>
  <si>
    <t>https://podminky.urs.cz/item/CS_URS_2024_01/765211815</t>
  </si>
  <si>
    <t>"demontáž krytiny stávající plotové zdi" 23,5+14,0</t>
  </si>
  <si>
    <t>767996801</t>
  </si>
  <si>
    <t>Demontáž ostatních zámečnických konstrukcí rozebráním o hmotnosti jednotlivých dílů do 50 kg</t>
  </si>
  <si>
    <t>kg</t>
  </si>
  <si>
    <t>1078800439</t>
  </si>
  <si>
    <t>https://podminky.urs.cz/item/CS_URS_2024_01/767996801</t>
  </si>
  <si>
    <t>"demontáž dvířek stávajících kolumbárií" 1,25*39*3</t>
  </si>
  <si>
    <t>787600801</t>
  </si>
  <si>
    <t>Vysklívání oken a dveří skla plochého, plochy do 1 m2</t>
  </si>
  <si>
    <t>-1840463440</t>
  </si>
  <si>
    <t>https://podminky.urs.cz/item/CS_URS_2024_01/787600801</t>
  </si>
  <si>
    <t>"vysklívání stávajících kolumbárií" 0,45*0,45*117</t>
  </si>
  <si>
    <t>997</t>
  </si>
  <si>
    <t>Přesun sutě</t>
  </si>
  <si>
    <t>997006012</t>
  </si>
  <si>
    <t>Úprava stavebního odpadu třídění ruční</t>
  </si>
  <si>
    <t>2084644551</t>
  </si>
  <si>
    <t>https://podminky.urs.cz/item/CS_URS_2024_01/997006012</t>
  </si>
  <si>
    <t>997006512</t>
  </si>
  <si>
    <t>Vodorovná doprava suti na skládku s naložením na dopravní prostředek a složením přes 100 m do 1 km</t>
  </si>
  <si>
    <t>-279103335</t>
  </si>
  <si>
    <t>https://podminky.urs.cz/item/CS_URS_2024_01/997006512</t>
  </si>
  <si>
    <t>997006519</t>
  </si>
  <si>
    <t>Vodorovná doprava suti na skládku Příplatek k ceně -6512 za každý další i započatý 1 km</t>
  </si>
  <si>
    <t>-1184027089</t>
  </si>
  <si>
    <t>https://podminky.urs.cz/item/CS_URS_2024_01/997006519</t>
  </si>
  <si>
    <t>120,882*15 'Přepočtené koeficientem množství</t>
  </si>
  <si>
    <t>94620170</t>
  </si>
  <si>
    <t>poplatek za uložení stavebního odpadu dřevěného zatříděného kódem 17 02 01</t>
  </si>
  <si>
    <t>-185276375</t>
  </si>
  <si>
    <t>94620180</t>
  </si>
  <si>
    <t>poplatek za uložení stavebního odpadu ze skla zatříděného kódem 17 02 02</t>
  </si>
  <si>
    <t>-1586312110</t>
  </si>
  <si>
    <t>94620230</t>
  </si>
  <si>
    <t>poplatek za uložení stavebního odpadu keramického zatříděného kódem 17 01 03</t>
  </si>
  <si>
    <t>303807755</t>
  </si>
  <si>
    <t>94621000</t>
  </si>
  <si>
    <t>poplatek za uložení stavebního odpadu betonového zatříděného kódem 17 01 01 na recyklační skládku</t>
  </si>
  <si>
    <t>-1551258720</t>
  </si>
  <si>
    <t>94621001</t>
  </si>
  <si>
    <t>poplatek za uložení stavebního odpadu železobetonového zatříděného kódem 17 01 01 na recyklační skládku</t>
  </si>
  <si>
    <t>-2128937655</t>
  </si>
  <si>
    <t>94621002</t>
  </si>
  <si>
    <t>poplatek za uložení stavebního odpadu cihelného zatříděného kódem 17 01 02 na recyklační skládku</t>
  </si>
  <si>
    <t>1186388595</t>
  </si>
  <si>
    <t>94621003</t>
  </si>
  <si>
    <t>poplatek za uložení stavebního odpadu keramického zatříděného kódem 17 01 03 na recyklační skládku</t>
  </si>
  <si>
    <t>-1016595146</t>
  </si>
  <si>
    <t>94621006</t>
  </si>
  <si>
    <t>poplatek za uložení stavebního odpadu z asfaltových směsí bez obsahu dehtu zatříděného kódem 17 03 02 na recyklační skládku</t>
  </si>
  <si>
    <t>368806807</t>
  </si>
  <si>
    <t>94621007</t>
  </si>
  <si>
    <t>poplatek za uložení stavebního odpadu zeminy a kamení zatříděného kódem 17 05 04 na recyklační skládku</t>
  </si>
  <si>
    <t>-420024316</t>
  </si>
  <si>
    <t>Kalkulace 997-001</t>
  </si>
  <si>
    <t>Odpočet výtěžnosti kovoých konstrukcí (recyklace ve sběrných surovinách)</t>
  </si>
  <si>
    <t>-1455778856</t>
  </si>
  <si>
    <t>1128632699</t>
  </si>
  <si>
    <t>1400494729</t>
  </si>
  <si>
    <t xml:space="preserve">"hydroizolace horního líce základových pasů"  (13,955+9,35+1,3+5,46+1,3+8,58)*0,40</t>
  </si>
  <si>
    <t>1644264895</t>
  </si>
  <si>
    <t>15,978*0,0003 'Přepočtené koeficientem množství</t>
  </si>
  <si>
    <t>-475618050</t>
  </si>
  <si>
    <t>"hydroizolace zdiva vč.zpětného spoje na rubu zdi a přetažení na základový pas v.100mm na líci zdi" 39,95*(0,24*2+0,10*2)</t>
  </si>
  <si>
    <t>-355551248</t>
  </si>
  <si>
    <t>27,166*0,00034 'Přepočtené koeficientem množství</t>
  </si>
  <si>
    <t>59</t>
  </si>
  <si>
    <t>1999709273</t>
  </si>
  <si>
    <t>60</t>
  </si>
  <si>
    <t>1554524905</t>
  </si>
  <si>
    <t>15,978*1,1655 'Přepočtené koeficientem množství</t>
  </si>
  <si>
    <t>61</t>
  </si>
  <si>
    <t>1580675882</t>
  </si>
  <si>
    <t>62</t>
  </si>
  <si>
    <t>-263794458</t>
  </si>
  <si>
    <t>27,166*1,221 'Přepočtené koeficientem množství</t>
  </si>
  <si>
    <t>63</t>
  </si>
  <si>
    <t>-179476679</t>
  </si>
  <si>
    <t>64</t>
  </si>
  <si>
    <t>2130869046</t>
  </si>
  <si>
    <t>"dle specifikace klempířských výrobků - pol.01/K (oplechování provedené v II.fázi prací)" 25,7*0,765</t>
  </si>
  <si>
    <t>65</t>
  </si>
  <si>
    <t>-1691252384</t>
  </si>
  <si>
    <t>66</t>
  </si>
  <si>
    <t>783801401</t>
  </si>
  <si>
    <t>Příprava podkladu omítek před provedením nátěru ometení</t>
  </si>
  <si>
    <t>1540964821</t>
  </si>
  <si>
    <t>https://podminky.urs.cz/item/CS_URS_2024_01/783801401</t>
  </si>
  <si>
    <t>67</t>
  </si>
  <si>
    <t>783826605</t>
  </si>
  <si>
    <t>Hydrofobizační nátěr omítek silikonový, transparentní, povrchů hladkých betonových povrchů nebo povrchů z desek na bázi dřeva (dřevovláknitých apod.)</t>
  </si>
  <si>
    <t>580262770</t>
  </si>
  <si>
    <t>https://podminky.urs.cz/item/CS_URS_2024_01/783826605</t>
  </si>
  <si>
    <t>"hydrofobizační nátěr krycích desek" 39,945*(0,205*2+0,03*2)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</si>
  <si>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</si>
  <si>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</si>
  <si>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</si>
  <si>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</si>
  <si>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</si>
  <si>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</si>
  <si>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</si>
  <si>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</si>
  <si>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013294000</t>
  </si>
  <si>
    <t>Ostatní dokumentace</t>
  </si>
  <si>
    <t>sbr</t>
  </si>
  <si>
    <t>1024</t>
  </si>
  <si>
    <t>-52797298</t>
  </si>
  <si>
    <t>https://podminky.urs.cz/item/CS_URS_2024_01/013294000</t>
  </si>
  <si>
    <t>P</t>
  </si>
  <si>
    <t>Poznámka k položce:_x000d_
Položka obsahuje náklady na vypracování výrobní/dílenské dokumentace dílčích částí stavby (např.klempířské nbo záměčnické konstrukce apod.) v rozsahu potřebném pro realizaci výrobku.</t>
  </si>
  <si>
    <t>VRN3</t>
  </si>
  <si>
    <t>Zařízení staveniště</t>
  </si>
  <si>
    <t>030001000</t>
  </si>
  <si>
    <t>2029802126</t>
  </si>
  <si>
    <t>https://podminky.urs.cz/item/CS_URS_2024_01/030001000</t>
  </si>
  <si>
    <t xml:space="preserve">Poznámka k položce:_x000d_
Položka obsahuje zejména náklady na :_x000d_
- administrativní,  sociální a skladovací zařízení (kanceláře, šatny, umývárny, jídelny, mobilní WC s příp. čištěním odpadních vod,   mobilní sklady a přístřešky pro skladování materiálu)_x000d_
- provizorní komunikace (silnice, chodníky, lávky, můstky, rampy v jakémkoli materiálovém provedení)_x000d_
- připojení zařízení staveniště na inženýrské sítě vč.nákladů na energie_x000d_
- oplocení, osvětlení, ostraha zařízení staveniště v nezbytném rozsahu_x000d_
- opatření na nezbytnou ochranu sousedních pozemků a staveb_x000d_
- pronájem ploch a poplatky za užívání veřejného prostranství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</si>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</sst>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jpg" /><Relationship Id="rId2" Type="http://schemas.openxmlformats.org/officeDocument/2006/relationships/image" Target="../media/image13.jpg" /><Relationship Id="rId3" Type="http://schemas.openxmlformats.org/officeDocument/2006/relationships/image" Target="../media/image1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4</xdr:row>
      <xdr:rowOff>34925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42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79</xdr:row>
      <xdr:rowOff>0</xdr:rowOff>
    </xdr:from>
    <xdr:to>
      <xdr:col>9</xdr:col>
      <xdr:colOff>1215390</xdr:colOff>
      <xdr:row>80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78</xdr:row>
      <xdr:rowOff>0</xdr:rowOff>
    </xdr:from>
    <xdr:to>
      <xdr:col>9</xdr:col>
      <xdr:colOff>1215390</xdr:colOff>
      <xdr:row>79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69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1" TargetMode="External" /><Relationship Id="rId2" Type="http://schemas.openxmlformats.org/officeDocument/2006/relationships/hyperlink" Target="https://podminky.urs.cz/item/CS_URS_2024_01/132251102" TargetMode="External" /><Relationship Id="rId3" Type="http://schemas.openxmlformats.org/officeDocument/2006/relationships/hyperlink" Target="https://podminky.urs.cz/item/CS_URS_2024_01/162351104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6715110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81951112" TargetMode="External" /><Relationship Id="rId10" Type="http://schemas.openxmlformats.org/officeDocument/2006/relationships/hyperlink" Target="https://podminky.urs.cz/item/CS_URS_2024_01/271572211" TargetMode="External" /><Relationship Id="rId11" Type="http://schemas.openxmlformats.org/officeDocument/2006/relationships/hyperlink" Target="https://podminky.urs.cz/item/CS_URS_2024_01/274313711" TargetMode="External" /><Relationship Id="rId12" Type="http://schemas.openxmlformats.org/officeDocument/2006/relationships/hyperlink" Target="https://podminky.urs.cz/item/CS_URS_2024_01/274351121" TargetMode="External" /><Relationship Id="rId13" Type="http://schemas.openxmlformats.org/officeDocument/2006/relationships/hyperlink" Target="https://podminky.urs.cz/item/CS_URS_2024_01/274351122" TargetMode="External" /><Relationship Id="rId14" Type="http://schemas.openxmlformats.org/officeDocument/2006/relationships/hyperlink" Target="https://podminky.urs.cz/item/CS_URS_2024_01/311237141" TargetMode="External" /><Relationship Id="rId15" Type="http://schemas.openxmlformats.org/officeDocument/2006/relationships/hyperlink" Target="https://podminky.urs.cz/item/CS_URS_2024_01/311238939" TargetMode="External" /><Relationship Id="rId16" Type="http://schemas.openxmlformats.org/officeDocument/2006/relationships/hyperlink" Target="https://podminky.urs.cz/item/CS_URS_2024_01/311238969" TargetMode="External" /><Relationship Id="rId17" Type="http://schemas.openxmlformats.org/officeDocument/2006/relationships/hyperlink" Target="https://podminky.urs.cz/item/CS_URS_2024_01/317231125" TargetMode="External" /><Relationship Id="rId18" Type="http://schemas.openxmlformats.org/officeDocument/2006/relationships/hyperlink" Target="https://podminky.urs.cz/item/CS_URS_2024_01/564750001" TargetMode="External" /><Relationship Id="rId19" Type="http://schemas.openxmlformats.org/officeDocument/2006/relationships/hyperlink" Target="https://podminky.urs.cz/item/CS_URS_2024_01/596211110" TargetMode="External" /><Relationship Id="rId20" Type="http://schemas.openxmlformats.org/officeDocument/2006/relationships/hyperlink" Target="https://podminky.urs.cz/item/CS_URS_2024_01/622131101" TargetMode="External" /><Relationship Id="rId21" Type="http://schemas.openxmlformats.org/officeDocument/2006/relationships/hyperlink" Target="https://podminky.urs.cz/item/CS_URS_2024_01/622131111" TargetMode="External" /><Relationship Id="rId22" Type="http://schemas.openxmlformats.org/officeDocument/2006/relationships/hyperlink" Target="https://podminky.urs.cz/item/CS_URS_2024_01/622131121" TargetMode="External" /><Relationship Id="rId23" Type="http://schemas.openxmlformats.org/officeDocument/2006/relationships/hyperlink" Target="https://podminky.urs.cz/item/CS_URS_2024_01/622142001" TargetMode="External" /><Relationship Id="rId24" Type="http://schemas.openxmlformats.org/officeDocument/2006/relationships/hyperlink" Target="https://podminky.urs.cz/item/CS_URS_2024_01/622322141" TargetMode="External" /><Relationship Id="rId25" Type="http://schemas.openxmlformats.org/officeDocument/2006/relationships/hyperlink" Target="https://podminky.urs.cz/item/CS_URS_2024_01/632451435" TargetMode="External" /><Relationship Id="rId26" Type="http://schemas.openxmlformats.org/officeDocument/2006/relationships/hyperlink" Target="https://podminky.urs.cz/item/CS_URS_2024_01/637121112" TargetMode="External" /><Relationship Id="rId27" Type="http://schemas.openxmlformats.org/officeDocument/2006/relationships/hyperlink" Target="https://podminky.urs.cz/item/CS_URS_2024_01/916331112" TargetMode="External" /><Relationship Id="rId28" Type="http://schemas.openxmlformats.org/officeDocument/2006/relationships/hyperlink" Target="https://podminky.urs.cz/item/CS_URS_2024_01/936001002" TargetMode="External" /><Relationship Id="rId29" Type="http://schemas.openxmlformats.org/officeDocument/2006/relationships/hyperlink" Target="https://podminky.urs.cz/item/CS_URS_2024_01/998232110" TargetMode="External" /><Relationship Id="rId30" Type="http://schemas.openxmlformats.org/officeDocument/2006/relationships/hyperlink" Target="https://podminky.urs.cz/item/CS_URS_2024_01/711111001" TargetMode="External" /><Relationship Id="rId31" Type="http://schemas.openxmlformats.org/officeDocument/2006/relationships/hyperlink" Target="https://podminky.urs.cz/item/CS_URS_2024_01/711112001" TargetMode="External" /><Relationship Id="rId32" Type="http://schemas.openxmlformats.org/officeDocument/2006/relationships/hyperlink" Target="https://podminky.urs.cz/item/CS_URS_2024_01/711141559" TargetMode="External" /><Relationship Id="rId33" Type="http://schemas.openxmlformats.org/officeDocument/2006/relationships/hyperlink" Target="https://podminky.urs.cz/item/CS_URS_2024_01/711142559" TargetMode="External" /><Relationship Id="rId34" Type="http://schemas.openxmlformats.org/officeDocument/2006/relationships/hyperlink" Target="https://podminky.urs.cz/item/CS_URS_2024_01/998711201" TargetMode="External" /><Relationship Id="rId35" Type="http://schemas.openxmlformats.org/officeDocument/2006/relationships/hyperlink" Target="https://podminky.urs.cz/item/CS_URS_2024_01/713131141" TargetMode="External" /><Relationship Id="rId36" Type="http://schemas.openxmlformats.org/officeDocument/2006/relationships/hyperlink" Target="https://podminky.urs.cz/item/CS_URS_2024_01/998713201" TargetMode="External" /><Relationship Id="rId37" Type="http://schemas.openxmlformats.org/officeDocument/2006/relationships/hyperlink" Target="https://podminky.urs.cz/item/CS_URS_2024_01/762081351" TargetMode="External" /><Relationship Id="rId38" Type="http://schemas.openxmlformats.org/officeDocument/2006/relationships/hyperlink" Target="https://podminky.urs.cz/item/CS_URS_2024_01/762083122" TargetMode="External" /><Relationship Id="rId39" Type="http://schemas.openxmlformats.org/officeDocument/2006/relationships/hyperlink" Target="https://podminky.urs.cz/item/CS_URS_2024_01/762713110" TargetMode="External" /><Relationship Id="rId40" Type="http://schemas.openxmlformats.org/officeDocument/2006/relationships/hyperlink" Target="https://podminky.urs.cz/item/CS_URS_2024_01/762795000" TargetMode="External" /><Relationship Id="rId41" Type="http://schemas.openxmlformats.org/officeDocument/2006/relationships/hyperlink" Target="https://podminky.urs.cz/item/CS_URS_2024_01/998762201" TargetMode="External" /><Relationship Id="rId42" Type="http://schemas.openxmlformats.org/officeDocument/2006/relationships/hyperlink" Target="https://podminky.urs.cz/item/CS_URS_2024_01/764245411" TargetMode="External" /><Relationship Id="rId43" Type="http://schemas.openxmlformats.org/officeDocument/2006/relationships/hyperlink" Target="https://podminky.urs.cz/item/CS_URS_2024_01/764248411" TargetMode="External" /><Relationship Id="rId44" Type="http://schemas.openxmlformats.org/officeDocument/2006/relationships/hyperlink" Target="https://podminky.urs.cz/item/CS_URS_2024_01/998764201" TargetMode="External" /><Relationship Id="rId45" Type="http://schemas.openxmlformats.org/officeDocument/2006/relationships/hyperlink" Target="https://podminky.urs.cz/item/CS_URS_2024_01/783801403" TargetMode="External" /><Relationship Id="rId46" Type="http://schemas.openxmlformats.org/officeDocument/2006/relationships/hyperlink" Target="https://podminky.urs.cz/item/CS_URS_2024_01/783823133" TargetMode="External" /><Relationship Id="rId47" Type="http://schemas.openxmlformats.org/officeDocument/2006/relationships/hyperlink" Target="https://podminky.urs.cz/item/CS_URS_2024_01/783827123" TargetMode="External" /><Relationship Id="rId4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09111" TargetMode="External" /><Relationship Id="rId2" Type="http://schemas.openxmlformats.org/officeDocument/2006/relationships/hyperlink" Target="https://podminky.urs.cz/item/CS_URS_2024_01/111211101" TargetMode="External" /><Relationship Id="rId3" Type="http://schemas.openxmlformats.org/officeDocument/2006/relationships/hyperlink" Target="https://podminky.urs.cz/item/CS_URS_2024_01/112101101" TargetMode="External" /><Relationship Id="rId4" Type="http://schemas.openxmlformats.org/officeDocument/2006/relationships/hyperlink" Target="https://podminky.urs.cz/item/CS_URS_2024_01/112111111" TargetMode="External" /><Relationship Id="rId5" Type="http://schemas.openxmlformats.org/officeDocument/2006/relationships/hyperlink" Target="https://podminky.urs.cz/item/CS_URS_2024_01/112211111" TargetMode="External" /><Relationship Id="rId6" Type="http://schemas.openxmlformats.org/officeDocument/2006/relationships/hyperlink" Target="https://podminky.urs.cz/item/CS_URS_2024_01/112251101" TargetMode="External" /><Relationship Id="rId7" Type="http://schemas.openxmlformats.org/officeDocument/2006/relationships/hyperlink" Target="https://podminky.urs.cz/item/CS_URS_2024_01/132212131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62751119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84813211" TargetMode="External" /><Relationship Id="rId12" Type="http://schemas.openxmlformats.org/officeDocument/2006/relationships/hyperlink" Target="https://podminky.urs.cz/item/CS_URS_2024_01/271572211" TargetMode="External" /><Relationship Id="rId13" Type="http://schemas.openxmlformats.org/officeDocument/2006/relationships/hyperlink" Target="https://podminky.urs.cz/item/CS_URS_2024_01/274313711" TargetMode="External" /><Relationship Id="rId14" Type="http://schemas.openxmlformats.org/officeDocument/2006/relationships/hyperlink" Target="https://podminky.urs.cz/item/CS_URS_2024_01/274351121" TargetMode="External" /><Relationship Id="rId15" Type="http://schemas.openxmlformats.org/officeDocument/2006/relationships/hyperlink" Target="https://podminky.urs.cz/item/CS_URS_2024_01/274351122" TargetMode="External" /><Relationship Id="rId16" Type="http://schemas.openxmlformats.org/officeDocument/2006/relationships/hyperlink" Target="https://podminky.urs.cz/item/CS_URS_2024_01/311113144" TargetMode="External" /><Relationship Id="rId17" Type="http://schemas.openxmlformats.org/officeDocument/2006/relationships/hyperlink" Target="https://podminky.urs.cz/item/CS_URS_2024_01/330321510" TargetMode="External" /><Relationship Id="rId18" Type="http://schemas.openxmlformats.org/officeDocument/2006/relationships/hyperlink" Target="https://podminky.urs.cz/item/CS_URS_2024_01/331361821" TargetMode="External" /><Relationship Id="rId19" Type="http://schemas.openxmlformats.org/officeDocument/2006/relationships/hyperlink" Target="https://podminky.urs.cz/item/CS_URS_2024_01/632481215" TargetMode="External" /><Relationship Id="rId20" Type="http://schemas.openxmlformats.org/officeDocument/2006/relationships/hyperlink" Target="https://podminky.urs.cz/item/CS_URS_2024_01/637121112" TargetMode="External" /><Relationship Id="rId21" Type="http://schemas.openxmlformats.org/officeDocument/2006/relationships/hyperlink" Target="https://podminky.urs.cz/item/CS_URS_2024_01/637311131" TargetMode="External" /><Relationship Id="rId22" Type="http://schemas.openxmlformats.org/officeDocument/2006/relationships/hyperlink" Target="https://podminky.urs.cz/item/CS_URS_2024_01/919731123" TargetMode="External" /><Relationship Id="rId23" Type="http://schemas.openxmlformats.org/officeDocument/2006/relationships/hyperlink" Target="https://podminky.urs.cz/item/CS_URS_2024_01/919735113" TargetMode="External" /><Relationship Id="rId24" Type="http://schemas.openxmlformats.org/officeDocument/2006/relationships/hyperlink" Target="https://podminky.urs.cz/item/CS_URS_2024_01/113107131" TargetMode="External" /><Relationship Id="rId25" Type="http://schemas.openxmlformats.org/officeDocument/2006/relationships/hyperlink" Target="https://podminky.urs.cz/item/CS_URS_2024_01/113107143" TargetMode="External" /><Relationship Id="rId26" Type="http://schemas.openxmlformats.org/officeDocument/2006/relationships/hyperlink" Target="https://podminky.urs.cz/item/CS_URS_2024_01/113202111" TargetMode="External" /><Relationship Id="rId27" Type="http://schemas.openxmlformats.org/officeDocument/2006/relationships/hyperlink" Target="https://podminky.urs.cz/item/CS_URS_2024_01/113203111" TargetMode="External" /><Relationship Id="rId28" Type="http://schemas.openxmlformats.org/officeDocument/2006/relationships/hyperlink" Target="https://podminky.urs.cz/item/CS_URS_2024_01/978059641" TargetMode="External" /><Relationship Id="rId29" Type="http://schemas.openxmlformats.org/officeDocument/2006/relationships/hyperlink" Target="https://podminky.urs.cz/item/CS_URS_2024_01/981511111" TargetMode="External" /><Relationship Id="rId30" Type="http://schemas.openxmlformats.org/officeDocument/2006/relationships/hyperlink" Target="https://podminky.urs.cz/item/CS_URS_2024_01/981511116" TargetMode="External" /><Relationship Id="rId31" Type="http://schemas.openxmlformats.org/officeDocument/2006/relationships/hyperlink" Target="https://podminky.urs.cz/item/CS_URS_2024_01/981511114" TargetMode="External" /><Relationship Id="rId32" Type="http://schemas.openxmlformats.org/officeDocument/2006/relationships/hyperlink" Target="https://podminky.urs.cz/item/CS_URS_2024_01/762331811" TargetMode="External" /><Relationship Id="rId33" Type="http://schemas.openxmlformats.org/officeDocument/2006/relationships/hyperlink" Target="https://podminky.urs.cz/item/CS_URS_2024_01/764002861" TargetMode="External" /><Relationship Id="rId34" Type="http://schemas.openxmlformats.org/officeDocument/2006/relationships/hyperlink" Target="https://podminky.urs.cz/item/CS_URS_2024_01/765211815" TargetMode="External" /><Relationship Id="rId35" Type="http://schemas.openxmlformats.org/officeDocument/2006/relationships/hyperlink" Target="https://podminky.urs.cz/item/CS_URS_2024_01/767996801" TargetMode="External" /><Relationship Id="rId36" Type="http://schemas.openxmlformats.org/officeDocument/2006/relationships/hyperlink" Target="https://podminky.urs.cz/item/CS_URS_2024_01/787600801" TargetMode="External" /><Relationship Id="rId37" Type="http://schemas.openxmlformats.org/officeDocument/2006/relationships/hyperlink" Target="https://podminky.urs.cz/item/CS_URS_2024_01/997006012" TargetMode="External" /><Relationship Id="rId38" Type="http://schemas.openxmlformats.org/officeDocument/2006/relationships/hyperlink" Target="https://podminky.urs.cz/item/CS_URS_2024_01/997006512" TargetMode="External" /><Relationship Id="rId39" Type="http://schemas.openxmlformats.org/officeDocument/2006/relationships/hyperlink" Target="https://podminky.urs.cz/item/CS_URS_2024_01/997006519" TargetMode="External" /><Relationship Id="rId40" Type="http://schemas.openxmlformats.org/officeDocument/2006/relationships/hyperlink" Target="https://podminky.urs.cz/item/CS_URS_2024_01/998232110" TargetMode="External" /><Relationship Id="rId41" Type="http://schemas.openxmlformats.org/officeDocument/2006/relationships/hyperlink" Target="https://podminky.urs.cz/item/CS_URS_2024_01/711111001" TargetMode="External" /><Relationship Id="rId42" Type="http://schemas.openxmlformats.org/officeDocument/2006/relationships/hyperlink" Target="https://podminky.urs.cz/item/CS_URS_2024_01/711112001" TargetMode="External" /><Relationship Id="rId43" Type="http://schemas.openxmlformats.org/officeDocument/2006/relationships/hyperlink" Target="https://podminky.urs.cz/item/CS_URS_2024_01/711141559" TargetMode="External" /><Relationship Id="rId44" Type="http://schemas.openxmlformats.org/officeDocument/2006/relationships/hyperlink" Target="https://podminky.urs.cz/item/CS_URS_2024_01/711142559" TargetMode="External" /><Relationship Id="rId45" Type="http://schemas.openxmlformats.org/officeDocument/2006/relationships/hyperlink" Target="https://podminky.urs.cz/item/CS_URS_2024_01/998711201" TargetMode="External" /><Relationship Id="rId46" Type="http://schemas.openxmlformats.org/officeDocument/2006/relationships/hyperlink" Target="https://podminky.urs.cz/item/CS_URS_2024_01/764248411" TargetMode="External" /><Relationship Id="rId47" Type="http://schemas.openxmlformats.org/officeDocument/2006/relationships/hyperlink" Target="https://podminky.urs.cz/item/CS_URS_2024_01/998764201" TargetMode="External" /><Relationship Id="rId48" Type="http://schemas.openxmlformats.org/officeDocument/2006/relationships/hyperlink" Target="https://podminky.urs.cz/item/CS_URS_2024_01/783801401" TargetMode="External" /><Relationship Id="rId49" Type="http://schemas.openxmlformats.org/officeDocument/2006/relationships/hyperlink" Target="https://podminky.urs.cz/item/CS_URS_2024_01/783826605" TargetMode="External" /><Relationship Id="rId5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94000" TargetMode="External" /><Relationship Id="rId2" Type="http://schemas.openxmlformats.org/officeDocument/2006/relationships/hyperlink" Target="https://podminky.urs.cz/item/CS_URS_2024_01/030001000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34</v>
      </c>
      <c r="AL11" s="22"/>
      <c r="AM11" s="22"/>
      <c r="AN11" s="27" t="s">
        <v>35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37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37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L14" s="22"/>
      <c r="AM14" s="22"/>
      <c r="AN14" s="35" t="s">
        <v>37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39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40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34</v>
      </c>
      <c r="AL17" s="22"/>
      <c r="AM17" s="22"/>
      <c r="AN17" s="27" t="s">
        <v>41</v>
      </c>
      <c r="AO17" s="22"/>
      <c r="AP17" s="22"/>
      <c r="AQ17" s="22"/>
      <c r="AR17" s="20"/>
      <c r="BE17" s="31"/>
      <c r="BS17" s="17" t="s">
        <v>42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43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44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34</v>
      </c>
      <c r="AL20" s="22"/>
      <c r="AM20" s="22"/>
      <c r="AN20" s="27" t="s">
        <v>46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7" t="s">
        <v>48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50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51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52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53</v>
      </c>
      <c r="E29" s="48"/>
      <c r="F29" s="32" t="s">
        <v>54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55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60</v>
      </c>
      <c r="U35" s="55"/>
      <c r="V35" s="55"/>
      <c r="W35" s="55"/>
      <c r="X35" s="57" t="s">
        <v>61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3" t="s">
        <v>62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EKS-001-2024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Kolumbárium A2 na pozemku p.č.2003/5 v k.ú.Bílina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2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Bílina, okr.Teplice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2" t="s">
        <v>24</v>
      </c>
      <c r="AJ47" s="41"/>
      <c r="AK47" s="41"/>
      <c r="AL47" s="41"/>
      <c r="AM47" s="73" t="str">
        <f>IF(AN8= "","",AN8)</f>
        <v>4. 1. 2024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2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Bílina, Břežánská 50/1, Bílina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2" t="s">
        <v>38</v>
      </c>
      <c r="AJ49" s="41"/>
      <c r="AK49" s="41"/>
      <c r="AL49" s="41"/>
      <c r="AM49" s="74" t="str">
        <f>IF(E17="","",E17)</f>
        <v>PS projekty s.r.o., 14.října 291/4, Teplice</v>
      </c>
      <c r="AN49" s="65"/>
      <c r="AO49" s="65"/>
      <c r="AP49" s="65"/>
      <c r="AQ49" s="41"/>
      <c r="AR49" s="45"/>
      <c r="AS49" s="75" t="s">
        <v>63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25.65" customHeight="1">
      <c r="A50" s="39"/>
      <c r="B50" s="40"/>
      <c r="C50" s="32" t="s">
        <v>36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2" t="s">
        <v>43</v>
      </c>
      <c r="AJ50" s="41"/>
      <c r="AK50" s="41"/>
      <c r="AL50" s="41"/>
      <c r="AM50" s="74" t="str">
        <f>IF(E20="","",E20)</f>
        <v>STAVINVEST KMS s.r.o., Studentská 285/22, Bílina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64</v>
      </c>
      <c r="D52" s="88"/>
      <c r="E52" s="88"/>
      <c r="F52" s="88"/>
      <c r="G52" s="88"/>
      <c r="H52" s="89"/>
      <c r="I52" s="90" t="s">
        <v>65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66</v>
      </c>
      <c r="AH52" s="88"/>
      <c r="AI52" s="88"/>
      <c r="AJ52" s="88"/>
      <c r="AK52" s="88"/>
      <c r="AL52" s="88"/>
      <c r="AM52" s="88"/>
      <c r="AN52" s="90" t="s">
        <v>67</v>
      </c>
      <c r="AO52" s="88"/>
      <c r="AP52" s="88"/>
      <c r="AQ52" s="92" t="s">
        <v>68</v>
      </c>
      <c r="AR52" s="45"/>
      <c r="AS52" s="93" t="s">
        <v>69</v>
      </c>
      <c r="AT52" s="94" t="s">
        <v>70</v>
      </c>
      <c r="AU52" s="94" t="s">
        <v>71</v>
      </c>
      <c r="AV52" s="94" t="s">
        <v>72</v>
      </c>
      <c r="AW52" s="94" t="s">
        <v>73</v>
      </c>
      <c r="AX52" s="94" t="s">
        <v>74</v>
      </c>
      <c r="AY52" s="94" t="s">
        <v>75</v>
      </c>
      <c r="AZ52" s="94" t="s">
        <v>76</v>
      </c>
      <c r="BA52" s="94" t="s">
        <v>77</v>
      </c>
      <c r="BB52" s="94" t="s">
        <v>78</v>
      </c>
      <c r="BC52" s="94" t="s">
        <v>79</v>
      </c>
      <c r="BD52" s="95" t="s">
        <v>80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81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82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83</v>
      </c>
      <c r="BT54" s="110" t="s">
        <v>84</v>
      </c>
      <c r="BU54" s="111" t="s">
        <v>85</v>
      </c>
      <c r="BV54" s="110" t="s">
        <v>86</v>
      </c>
      <c r="BW54" s="110" t="s">
        <v>5</v>
      </c>
      <c r="BX54" s="110" t="s">
        <v>87</v>
      </c>
      <c r="CL54" s="110" t="s">
        <v>19</v>
      </c>
    </row>
    <row r="55" s="7" customFormat="1" ht="16.5" customHeight="1">
      <c r="A55" s="112" t="s">
        <v>88</v>
      </c>
      <c r="B55" s="113"/>
      <c r="C55" s="114"/>
      <c r="D55" s="115" t="s">
        <v>89</v>
      </c>
      <c r="E55" s="115"/>
      <c r="F55" s="115"/>
      <c r="G55" s="115"/>
      <c r="H55" s="115"/>
      <c r="I55" s="116"/>
      <c r="J55" s="115" t="s">
        <v>90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Kolumbárium'!J30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91</v>
      </c>
      <c r="AR55" s="119"/>
      <c r="AS55" s="120">
        <v>0</v>
      </c>
      <c r="AT55" s="121">
        <f>ROUND(SUM(AV55:AW55),2)</f>
        <v>0</v>
      </c>
      <c r="AU55" s="122">
        <f>'SO 101 - Kolumbárium'!P93</f>
        <v>0</v>
      </c>
      <c r="AV55" s="121">
        <f>'SO 101 - Kolumbárium'!J33</f>
        <v>0</v>
      </c>
      <c r="AW55" s="121">
        <f>'SO 101 - Kolumbárium'!J34</f>
        <v>0</v>
      </c>
      <c r="AX55" s="121">
        <f>'SO 101 - Kolumbárium'!J35</f>
        <v>0</v>
      </c>
      <c r="AY55" s="121">
        <f>'SO 101 - Kolumbárium'!J36</f>
        <v>0</v>
      </c>
      <c r="AZ55" s="121">
        <f>'SO 101 - Kolumbárium'!F33</f>
        <v>0</v>
      </c>
      <c r="BA55" s="121">
        <f>'SO 101 - Kolumbárium'!F34</f>
        <v>0</v>
      </c>
      <c r="BB55" s="121">
        <f>'SO 101 - Kolumbárium'!F35</f>
        <v>0</v>
      </c>
      <c r="BC55" s="121">
        <f>'SO 101 - Kolumbárium'!F36</f>
        <v>0</v>
      </c>
      <c r="BD55" s="123">
        <f>'SO 101 - Kolumbárium'!F37</f>
        <v>0</v>
      </c>
      <c r="BE55" s="7"/>
      <c r="BT55" s="124" t="s">
        <v>92</v>
      </c>
      <c r="BV55" s="124" t="s">
        <v>86</v>
      </c>
      <c r="BW55" s="124" t="s">
        <v>93</v>
      </c>
      <c r="BX55" s="124" t="s">
        <v>5</v>
      </c>
      <c r="CL55" s="124" t="s">
        <v>82</v>
      </c>
      <c r="CM55" s="124" t="s">
        <v>94</v>
      </c>
    </row>
    <row r="56" s="7" customFormat="1" ht="16.5" customHeight="1">
      <c r="A56" s="112" t="s">
        <v>88</v>
      </c>
      <c r="B56" s="113"/>
      <c r="C56" s="114"/>
      <c r="D56" s="115" t="s">
        <v>95</v>
      </c>
      <c r="E56" s="115"/>
      <c r="F56" s="115"/>
      <c r="G56" s="115"/>
      <c r="H56" s="115"/>
      <c r="I56" s="116"/>
      <c r="J56" s="115" t="s">
        <v>96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102 - Hřbitovní zeď'!J30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91</v>
      </c>
      <c r="AR56" s="119"/>
      <c r="AS56" s="120">
        <v>0</v>
      </c>
      <c r="AT56" s="121">
        <f>ROUND(SUM(AV56:AW56),2)</f>
        <v>0</v>
      </c>
      <c r="AU56" s="122">
        <f>'SO 102 - Hřbitovní zeď'!P92</f>
        <v>0</v>
      </c>
      <c r="AV56" s="121">
        <f>'SO 102 - Hřbitovní zeď'!J33</f>
        <v>0</v>
      </c>
      <c r="AW56" s="121">
        <f>'SO 102 - Hřbitovní zeď'!J34</f>
        <v>0</v>
      </c>
      <c r="AX56" s="121">
        <f>'SO 102 - Hřbitovní zeď'!J35</f>
        <v>0</v>
      </c>
      <c r="AY56" s="121">
        <f>'SO 102 - Hřbitovní zeď'!J36</f>
        <v>0</v>
      </c>
      <c r="AZ56" s="121">
        <f>'SO 102 - Hřbitovní zeď'!F33</f>
        <v>0</v>
      </c>
      <c r="BA56" s="121">
        <f>'SO 102 - Hřbitovní zeď'!F34</f>
        <v>0</v>
      </c>
      <c r="BB56" s="121">
        <f>'SO 102 - Hřbitovní zeď'!F35</f>
        <v>0</v>
      </c>
      <c r="BC56" s="121">
        <f>'SO 102 - Hřbitovní zeď'!F36</f>
        <v>0</v>
      </c>
      <c r="BD56" s="123">
        <f>'SO 102 - Hřbitovní zeď'!F37</f>
        <v>0</v>
      </c>
      <c r="BE56" s="7"/>
      <c r="BT56" s="124" t="s">
        <v>92</v>
      </c>
      <c r="BV56" s="124" t="s">
        <v>86</v>
      </c>
      <c r="BW56" s="124" t="s">
        <v>97</v>
      </c>
      <c r="BX56" s="124" t="s">
        <v>5</v>
      </c>
      <c r="CL56" s="124" t="s">
        <v>82</v>
      </c>
      <c r="CM56" s="124" t="s">
        <v>94</v>
      </c>
    </row>
    <row r="57" s="7" customFormat="1" ht="16.5" customHeight="1">
      <c r="A57" s="112" t="s">
        <v>88</v>
      </c>
      <c r="B57" s="113"/>
      <c r="C57" s="114"/>
      <c r="D57" s="115" t="s">
        <v>98</v>
      </c>
      <c r="E57" s="115"/>
      <c r="F57" s="115"/>
      <c r="G57" s="115"/>
      <c r="H57" s="115"/>
      <c r="I57" s="116"/>
      <c r="J57" s="115" t="s">
        <v>99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'VON - Vedlejší a ostatní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98</v>
      </c>
      <c r="AR57" s="119"/>
      <c r="AS57" s="125">
        <v>0</v>
      </c>
      <c r="AT57" s="126">
        <f>ROUND(SUM(AV57:AW57),2)</f>
        <v>0</v>
      </c>
      <c r="AU57" s="127">
        <f>'VON - Vedlejší a ostatní ...'!P82</f>
        <v>0</v>
      </c>
      <c r="AV57" s="126">
        <f>'VON - Vedlejší a ostatní ...'!J33</f>
        <v>0</v>
      </c>
      <c r="AW57" s="126">
        <f>'VON - Vedlejší a ostatní ...'!J34</f>
        <v>0</v>
      </c>
      <c r="AX57" s="126">
        <f>'VON - Vedlejší a ostatní ...'!J35</f>
        <v>0</v>
      </c>
      <c r="AY57" s="126">
        <f>'VON - Vedlejší a ostatní ...'!J36</f>
        <v>0</v>
      </c>
      <c r="AZ57" s="126">
        <f>'VON - Vedlejší a ostatní ...'!F33</f>
        <v>0</v>
      </c>
      <c r="BA57" s="126">
        <f>'VON - Vedlejší a ostatní ...'!F34</f>
        <v>0</v>
      </c>
      <c r="BB57" s="126">
        <f>'VON - Vedlejší a ostatní ...'!F35</f>
        <v>0</v>
      </c>
      <c r="BC57" s="126">
        <f>'VON - Vedlejší a ostatní ...'!F36</f>
        <v>0</v>
      </c>
      <c r="BD57" s="128">
        <f>'VON - Vedlejší a ostatní ...'!F37</f>
        <v>0</v>
      </c>
      <c r="BE57" s="7"/>
      <c r="BT57" s="124" t="s">
        <v>92</v>
      </c>
      <c r="BV57" s="124" t="s">
        <v>86</v>
      </c>
      <c r="BW57" s="124" t="s">
        <v>100</v>
      </c>
      <c r="BX57" s="124" t="s">
        <v>5</v>
      </c>
      <c r="CL57" s="124" t="s">
        <v>82</v>
      </c>
      <c r="CM57" s="124" t="s">
        <v>94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DGT57E3Yce5rbLRmL/W0Mr3K1l2ucdigYxOq6Qo0c5jptQYRnMIfTQbWNhTBPX4tNKEh46ly2ed0NohxGY4W5Q==" hashValue="Btu5ruhzeHL2hrnFHlZxoUpr7DJtggy0bxV4KFsyTCR4Vbg+3r/9sW9SdFv2UrxgGZOprKLpvxffftlWV9qYYw==" algorithmName="SHA-512" password="CC35"/>
  <mergeCells count="50"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J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01 - Kolumbárium'!C2" display="/"/>
    <hyperlink ref="A56" location="'SO 102 - Hřbitovní zeď'!C2" display="/"/>
    <hyperlink ref="A57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94</v>
      </c>
    </row>
    <row r="4" s="1" customFormat="1" ht="24.96" customHeight="1">
      <c r="B4" s="20"/>
      <c r="D4" s="131" t="s">
        <v>101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Kolumbárium A2 na pozemku p.č.2003/5 v k.ú.Bílina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102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82</v>
      </c>
      <c r="G11" s="39"/>
      <c r="H11" s="39"/>
      <c r="I11" s="133" t="s">
        <v>20</v>
      </c>
      <c r="J11" s="137" t="s">
        <v>82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4. 1. 2024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tr">
        <f>IF('Rekapitulace stavby'!AN10="","",'Rekapitulace stavby'!AN10)</f>
        <v>00266230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Bílina, Břežánská 50/1, Bílina</v>
      </c>
      <c r="F15" s="39"/>
      <c r="G15" s="39"/>
      <c r="H15" s="39"/>
      <c r="I15" s="133" t="s">
        <v>34</v>
      </c>
      <c r="J15" s="137" t="str">
        <f>IF('Rekapitulace stavby'!AN11="","",'Rekapitulace stavby'!AN11)</f>
        <v>CZ00266230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tr">
        <f>IF('Rekapitulace stavby'!AN16="","",'Rekapitulace stavby'!AN16)</f>
        <v>25423126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PS projekty s.r.o., 14.října 291/4, Teplice</v>
      </c>
      <c r="F21" s="39"/>
      <c r="G21" s="39"/>
      <c r="H21" s="39"/>
      <c r="I21" s="133" t="s">
        <v>34</v>
      </c>
      <c r="J21" s="137" t="str">
        <f>IF('Rekapitulace stavby'!AN17="","",'Rekapitulace stavby'!AN17)</f>
        <v>CZ25423126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45</v>
      </c>
      <c r="F24" s="39"/>
      <c r="G24" s="39"/>
      <c r="H24" s="39"/>
      <c r="I24" s="133" t="s">
        <v>34</v>
      </c>
      <c r="J24" s="137" t="s">
        <v>46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82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49</v>
      </c>
      <c r="E30" s="39"/>
      <c r="F30" s="39"/>
      <c r="G30" s="39"/>
      <c r="H30" s="39"/>
      <c r="I30" s="39"/>
      <c r="J30" s="145">
        <f>ROUND(J93,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51</v>
      </c>
      <c r="G32" s="39"/>
      <c r="H32" s="39"/>
      <c r="I32" s="146" t="s">
        <v>50</v>
      </c>
      <c r="J32" s="146" t="s">
        <v>52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53</v>
      </c>
      <c r="E33" s="133" t="s">
        <v>54</v>
      </c>
      <c r="F33" s="148">
        <f>ROUND((SUM(BE93:BE266)),  2)</f>
        <v>0</v>
      </c>
      <c r="G33" s="39"/>
      <c r="H33" s="39"/>
      <c r="I33" s="149">
        <v>0.20999999999999999</v>
      </c>
      <c r="J33" s="148">
        <f>ROUND(((SUM(BE93:BE266))*I33),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55</v>
      </c>
      <c r="F34" s="148">
        <f>ROUND((SUM(BF93:BF266)),  2)</f>
        <v>0</v>
      </c>
      <c r="G34" s="39"/>
      <c r="H34" s="39"/>
      <c r="I34" s="149">
        <v>0.12</v>
      </c>
      <c r="J34" s="148">
        <f>ROUND(((SUM(BF93:BF266))*I34),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56</v>
      </c>
      <c r="F35" s="148">
        <f>ROUND((SUM(BG93:BG266)),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57</v>
      </c>
      <c r="F36" s="148">
        <f>ROUND((SUM(BH93:BH266)),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58</v>
      </c>
      <c r="F37" s="148">
        <f>ROUND((SUM(BI93:BI266)),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59</v>
      </c>
      <c r="E39" s="152"/>
      <c r="F39" s="152"/>
      <c r="G39" s="153" t="s">
        <v>60</v>
      </c>
      <c r="H39" s="154" t="s">
        <v>61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104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Kolumbárium A2 na pozemku p.č.2003/5 v k.ú.Bílina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102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Kolumbárium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Bílina, okr.Teplice</v>
      </c>
      <c r="G52" s="41"/>
      <c r="H52" s="41"/>
      <c r="I52" s="32" t="s">
        <v>24</v>
      </c>
      <c r="J52" s="73" t="str">
        <f>IF(J12="","",J12)</f>
        <v>4. 1. 2024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2" t="s">
        <v>30</v>
      </c>
      <c r="D54" s="41"/>
      <c r="E54" s="41"/>
      <c r="F54" s="27" t="str">
        <f>E15</f>
        <v>Město Bílina, Břežánská 50/1, Bílina</v>
      </c>
      <c r="G54" s="41"/>
      <c r="H54" s="41"/>
      <c r="I54" s="32" t="s">
        <v>38</v>
      </c>
      <c r="J54" s="37" t="str">
        <f>E21</f>
        <v>PS projekty s.r.o., 14.října 291/4, Teplice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40.0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STAVINVEST KMS s.r.o., Studentská 285/22, Bílina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105</v>
      </c>
      <c r="D57" s="163"/>
      <c r="E57" s="163"/>
      <c r="F57" s="163"/>
      <c r="G57" s="163"/>
      <c r="H57" s="163"/>
      <c r="I57" s="163"/>
      <c r="J57" s="164" t="s">
        <v>106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81</v>
      </c>
      <c r="D59" s="41"/>
      <c r="E59" s="41"/>
      <c r="F59" s="41"/>
      <c r="G59" s="41"/>
      <c r="H59" s="41"/>
      <c r="I59" s="41"/>
      <c r="J59" s="103">
        <f>J93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107</v>
      </c>
    </row>
    <row r="60" s="9" customFormat="1" ht="24.96" customHeight="1">
      <c r="A60" s="9"/>
      <c r="B60" s="166"/>
      <c r="C60" s="167"/>
      <c r="D60" s="168" t="s">
        <v>108</v>
      </c>
      <c r="E60" s="169"/>
      <c r="F60" s="169"/>
      <c r="G60" s="169"/>
      <c r="H60" s="169"/>
      <c r="I60" s="169"/>
      <c r="J60" s="170">
        <f>J94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109</v>
      </c>
      <c r="E61" s="175"/>
      <c r="F61" s="175"/>
      <c r="G61" s="175"/>
      <c r="H61" s="175"/>
      <c r="I61" s="175"/>
      <c r="J61" s="176">
        <f>J95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110</v>
      </c>
      <c r="E62" s="175"/>
      <c r="F62" s="175"/>
      <c r="G62" s="175"/>
      <c r="H62" s="175"/>
      <c r="I62" s="175"/>
      <c r="J62" s="176">
        <f>J126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111</v>
      </c>
      <c r="E63" s="175"/>
      <c r="F63" s="175"/>
      <c r="G63" s="175"/>
      <c r="H63" s="175"/>
      <c r="I63" s="175"/>
      <c r="J63" s="176">
        <f>J138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112</v>
      </c>
      <c r="E64" s="175"/>
      <c r="F64" s="175"/>
      <c r="G64" s="175"/>
      <c r="H64" s="175"/>
      <c r="I64" s="175"/>
      <c r="J64" s="176">
        <f>J151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113</v>
      </c>
      <c r="E65" s="175"/>
      <c r="F65" s="175"/>
      <c r="G65" s="175"/>
      <c r="H65" s="175"/>
      <c r="I65" s="175"/>
      <c r="J65" s="176">
        <f>J160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114</v>
      </c>
      <c r="E66" s="175"/>
      <c r="F66" s="175"/>
      <c r="G66" s="175"/>
      <c r="H66" s="175"/>
      <c r="I66" s="175"/>
      <c r="J66" s="176">
        <f>J182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115</v>
      </c>
      <c r="E67" s="175"/>
      <c r="F67" s="175"/>
      <c r="G67" s="175"/>
      <c r="H67" s="175"/>
      <c r="I67" s="175"/>
      <c r="J67" s="176">
        <f>J194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116</v>
      </c>
      <c r="E68" s="169"/>
      <c r="F68" s="169"/>
      <c r="G68" s="169"/>
      <c r="H68" s="169"/>
      <c r="I68" s="169"/>
      <c r="J68" s="170">
        <f>J197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117</v>
      </c>
      <c r="E69" s="175"/>
      <c r="F69" s="175"/>
      <c r="G69" s="175"/>
      <c r="H69" s="175"/>
      <c r="I69" s="175"/>
      <c r="J69" s="176">
        <f>J198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118</v>
      </c>
      <c r="E70" s="175"/>
      <c r="F70" s="175"/>
      <c r="G70" s="175"/>
      <c r="H70" s="175"/>
      <c r="I70" s="175"/>
      <c r="J70" s="176">
        <f>J221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119</v>
      </c>
      <c r="E71" s="175"/>
      <c r="F71" s="175"/>
      <c r="G71" s="175"/>
      <c r="H71" s="175"/>
      <c r="I71" s="175"/>
      <c r="J71" s="176">
        <f>J229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120</v>
      </c>
      <c r="E72" s="175"/>
      <c r="F72" s="175"/>
      <c r="G72" s="175"/>
      <c r="H72" s="175"/>
      <c r="I72" s="175"/>
      <c r="J72" s="176">
        <f>J246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121</v>
      </c>
      <c r="E73" s="175"/>
      <c r="F73" s="175"/>
      <c r="G73" s="175"/>
      <c r="H73" s="175"/>
      <c r="I73" s="175"/>
      <c r="J73" s="176">
        <f>J257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3" t="s">
        <v>122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2" t="s">
        <v>16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61" t="str">
        <f>E7</f>
        <v>Kolumbárium A2 na pozemku p.č.2003/5 v k.ú.Bílina</v>
      </c>
      <c r="F83" s="32"/>
      <c r="G83" s="32"/>
      <c r="H83" s="32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102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SO 101 - Kolumbárium</v>
      </c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2" t="s">
        <v>22</v>
      </c>
      <c r="D87" s="41"/>
      <c r="E87" s="41"/>
      <c r="F87" s="27" t="str">
        <f>F12</f>
        <v>Bílina, okr.Teplice</v>
      </c>
      <c r="G87" s="41"/>
      <c r="H87" s="41"/>
      <c r="I87" s="32" t="s">
        <v>24</v>
      </c>
      <c r="J87" s="73" t="str">
        <f>IF(J12="","",J12)</f>
        <v>4. 1. 2024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2" t="s">
        <v>30</v>
      </c>
      <c r="D89" s="41"/>
      <c r="E89" s="41"/>
      <c r="F89" s="27" t="str">
        <f>E15</f>
        <v>Město Bílina, Břežánská 50/1, Bílina</v>
      </c>
      <c r="G89" s="41"/>
      <c r="H89" s="41"/>
      <c r="I89" s="32" t="s">
        <v>38</v>
      </c>
      <c r="J89" s="37" t="str">
        <f>E21</f>
        <v>PS projekty s.r.o., 14.října 291/4, Teplice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40.05" customHeight="1">
      <c r="A90" s="39"/>
      <c r="B90" s="40"/>
      <c r="C90" s="32" t="s">
        <v>36</v>
      </c>
      <c r="D90" s="41"/>
      <c r="E90" s="41"/>
      <c r="F90" s="27" t="str">
        <f>IF(E18="","",E18)</f>
        <v>Vyplň údaj</v>
      </c>
      <c r="G90" s="41"/>
      <c r="H90" s="41"/>
      <c r="I90" s="32" t="s">
        <v>43</v>
      </c>
      <c r="J90" s="37" t="str">
        <f>E24</f>
        <v>STAVINVEST KMS s.r.o., Studentská 285/22, Bílina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78"/>
      <c r="B92" s="179"/>
      <c r="C92" s="180" t="s">
        <v>123</v>
      </c>
      <c r="D92" s="181" t="s">
        <v>68</v>
      </c>
      <c r="E92" s="181" t="s">
        <v>64</v>
      </c>
      <c r="F92" s="181" t="s">
        <v>65</v>
      </c>
      <c r="G92" s="181" t="s">
        <v>124</v>
      </c>
      <c r="H92" s="181" t="s">
        <v>125</v>
      </c>
      <c r="I92" s="181" t="s">
        <v>126</v>
      </c>
      <c r="J92" s="181" t="s">
        <v>106</v>
      </c>
      <c r="K92" s="182" t="s">
        <v>127</v>
      </c>
      <c r="L92" s="183"/>
      <c r="M92" s="93" t="s">
        <v>82</v>
      </c>
      <c r="N92" s="94" t="s">
        <v>53</v>
      </c>
      <c r="O92" s="94" t="s">
        <v>128</v>
      </c>
      <c r="P92" s="94" t="s">
        <v>129</v>
      </c>
      <c r="Q92" s="94" t="s">
        <v>130</v>
      </c>
      <c r="R92" s="94" t="s">
        <v>131</v>
      </c>
      <c r="S92" s="94" t="s">
        <v>132</v>
      </c>
      <c r="T92" s="95" t="s">
        <v>133</v>
      </c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</row>
    <row r="93" s="2" customFormat="1" ht="22.8" customHeight="1">
      <c r="A93" s="39"/>
      <c r="B93" s="40"/>
      <c r="C93" s="100" t="s">
        <v>134</v>
      </c>
      <c r="D93" s="41"/>
      <c r="E93" s="41"/>
      <c r="F93" s="41"/>
      <c r="G93" s="41"/>
      <c r="H93" s="41"/>
      <c r="I93" s="41"/>
      <c r="J93" s="184">
        <f>BK93</f>
        <v>0</v>
      </c>
      <c r="K93" s="41"/>
      <c r="L93" s="45"/>
      <c r="M93" s="96"/>
      <c r="N93" s="185"/>
      <c r="O93" s="97"/>
      <c r="P93" s="186">
        <f>P94+P197</f>
        <v>0</v>
      </c>
      <c r="Q93" s="97"/>
      <c r="R93" s="186">
        <f>R94+R197</f>
        <v>82.144523939318006</v>
      </c>
      <c r="S93" s="97"/>
      <c r="T93" s="187">
        <f>T94+T197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7" t="s">
        <v>83</v>
      </c>
      <c r="AU93" s="17" t="s">
        <v>107</v>
      </c>
      <c r="BK93" s="188">
        <f>BK94+BK197</f>
        <v>0</v>
      </c>
    </row>
    <row r="94" s="12" customFormat="1" ht="25.92" customHeight="1">
      <c r="A94" s="12"/>
      <c r="B94" s="189"/>
      <c r="C94" s="190"/>
      <c r="D94" s="191" t="s">
        <v>83</v>
      </c>
      <c r="E94" s="192" t="s">
        <v>135</v>
      </c>
      <c r="F94" s="192" t="s">
        <v>136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P95+P126+P138+P151+P160+P182+P194</f>
        <v>0</v>
      </c>
      <c r="Q94" s="197"/>
      <c r="R94" s="198">
        <f>R95+R126+R138+R151+R160+R182+R194</f>
        <v>81.236037163852004</v>
      </c>
      <c r="S94" s="197"/>
      <c r="T94" s="199">
        <f>T95+T126+T138+T151+T160+T182+T194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92</v>
      </c>
      <c r="AT94" s="201" t="s">
        <v>83</v>
      </c>
      <c r="AU94" s="201" t="s">
        <v>84</v>
      </c>
      <c r="AY94" s="200" t="s">
        <v>137</v>
      </c>
      <c r="BK94" s="202">
        <f>BK95+BK126+BK138+BK151+BK160+BK182+BK194</f>
        <v>0</v>
      </c>
    </row>
    <row r="95" s="12" customFormat="1" ht="22.8" customHeight="1">
      <c r="A95" s="12"/>
      <c r="B95" s="189"/>
      <c r="C95" s="190"/>
      <c r="D95" s="191" t="s">
        <v>83</v>
      </c>
      <c r="E95" s="203" t="s">
        <v>92</v>
      </c>
      <c r="F95" s="203" t="s">
        <v>138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SUM(P96:P125)</f>
        <v>0</v>
      </c>
      <c r="Q95" s="197"/>
      <c r="R95" s="198">
        <f>SUM(R96:R125)</f>
        <v>0</v>
      </c>
      <c r="S95" s="197"/>
      <c r="T95" s="199">
        <f>SUM(T96:T125)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92</v>
      </c>
      <c r="AT95" s="201" t="s">
        <v>83</v>
      </c>
      <c r="AU95" s="201" t="s">
        <v>92</v>
      </c>
      <c r="AY95" s="200" t="s">
        <v>137</v>
      </c>
      <c r="BK95" s="202">
        <f>SUM(BK96:BK125)</f>
        <v>0</v>
      </c>
    </row>
    <row r="96" s="2" customFormat="1" ht="16.5" customHeight="1">
      <c r="A96" s="39"/>
      <c r="B96" s="40"/>
      <c r="C96" s="205" t="s">
        <v>92</v>
      </c>
      <c r="D96" s="205" t="s">
        <v>139</v>
      </c>
      <c r="E96" s="206" t="s">
        <v>140</v>
      </c>
      <c r="F96" s="207" t="s">
        <v>141</v>
      </c>
      <c r="G96" s="208" t="s">
        <v>142</v>
      </c>
      <c r="H96" s="209">
        <v>12</v>
      </c>
      <c r="I96" s="210"/>
      <c r="J96" s="211">
        <f>ROUND(I96*H96,2)</f>
        <v>0</v>
      </c>
      <c r="K96" s="207" t="s">
        <v>143</v>
      </c>
      <c r="L96" s="45"/>
      <c r="M96" s="212" t="s">
        <v>82</v>
      </c>
      <c r="N96" s="213" t="s">
        <v>54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144</v>
      </c>
      <c r="AT96" s="216" t="s">
        <v>139</v>
      </c>
      <c r="AU96" s="216" t="s">
        <v>94</v>
      </c>
      <c r="AY96" s="17" t="s">
        <v>137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7" t="s">
        <v>92</v>
      </c>
      <c r="BK96" s="217">
        <f>ROUND(I96*H96,2)</f>
        <v>0</v>
      </c>
      <c r="BL96" s="17" t="s">
        <v>144</v>
      </c>
      <c r="BM96" s="216" t="s">
        <v>145</v>
      </c>
    </row>
    <row r="97" s="2" customFormat="1">
      <c r="A97" s="39"/>
      <c r="B97" s="40"/>
      <c r="C97" s="41"/>
      <c r="D97" s="218" t="s">
        <v>146</v>
      </c>
      <c r="E97" s="41"/>
      <c r="F97" s="219" t="s">
        <v>147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7" t="s">
        <v>146</v>
      </c>
      <c r="AU97" s="17" t="s">
        <v>94</v>
      </c>
    </row>
    <row r="98" s="13" customFormat="1">
      <c r="A98" s="13"/>
      <c r="B98" s="223"/>
      <c r="C98" s="224"/>
      <c r="D98" s="225" t="s">
        <v>148</v>
      </c>
      <c r="E98" s="226" t="s">
        <v>82</v>
      </c>
      <c r="F98" s="227" t="s">
        <v>149</v>
      </c>
      <c r="G98" s="224"/>
      <c r="H98" s="228">
        <v>12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148</v>
      </c>
      <c r="AU98" s="234" t="s">
        <v>94</v>
      </c>
      <c r="AV98" s="13" t="s">
        <v>94</v>
      </c>
      <c r="AW98" s="13" t="s">
        <v>42</v>
      </c>
      <c r="AX98" s="13" t="s">
        <v>84</v>
      </c>
      <c r="AY98" s="234" t="s">
        <v>137</v>
      </c>
    </row>
    <row r="99" s="2" customFormat="1" ht="24.15" customHeight="1">
      <c r="A99" s="39"/>
      <c r="B99" s="40"/>
      <c r="C99" s="205" t="s">
        <v>94</v>
      </c>
      <c r="D99" s="205" t="s">
        <v>139</v>
      </c>
      <c r="E99" s="206" t="s">
        <v>150</v>
      </c>
      <c r="F99" s="207" t="s">
        <v>151</v>
      </c>
      <c r="G99" s="208" t="s">
        <v>142</v>
      </c>
      <c r="H99" s="209">
        <v>37.142000000000003</v>
      </c>
      <c r="I99" s="210"/>
      <c r="J99" s="211">
        <f>ROUND(I99*H99,2)</f>
        <v>0</v>
      </c>
      <c r="K99" s="207" t="s">
        <v>143</v>
      </c>
      <c r="L99" s="45"/>
      <c r="M99" s="212" t="s">
        <v>82</v>
      </c>
      <c r="N99" s="213" t="s">
        <v>54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144</v>
      </c>
      <c r="AT99" s="216" t="s">
        <v>139</v>
      </c>
      <c r="AU99" s="216" t="s">
        <v>94</v>
      </c>
      <c r="AY99" s="17" t="s">
        <v>137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7" t="s">
        <v>92</v>
      </c>
      <c r="BK99" s="217">
        <f>ROUND(I99*H99,2)</f>
        <v>0</v>
      </c>
      <c r="BL99" s="17" t="s">
        <v>144</v>
      </c>
      <c r="BM99" s="216" t="s">
        <v>152</v>
      </c>
    </row>
    <row r="100" s="2" customFormat="1">
      <c r="A100" s="39"/>
      <c r="B100" s="40"/>
      <c r="C100" s="41"/>
      <c r="D100" s="218" t="s">
        <v>146</v>
      </c>
      <c r="E100" s="41"/>
      <c r="F100" s="219" t="s">
        <v>153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7" t="s">
        <v>146</v>
      </c>
      <c r="AU100" s="17" t="s">
        <v>94</v>
      </c>
    </row>
    <row r="101" s="13" customFormat="1">
      <c r="A101" s="13"/>
      <c r="B101" s="223"/>
      <c r="C101" s="224"/>
      <c r="D101" s="225" t="s">
        <v>148</v>
      </c>
      <c r="E101" s="226" t="s">
        <v>82</v>
      </c>
      <c r="F101" s="227" t="s">
        <v>154</v>
      </c>
      <c r="G101" s="224"/>
      <c r="H101" s="228">
        <v>37.142000000000003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148</v>
      </c>
      <c r="AU101" s="234" t="s">
        <v>94</v>
      </c>
      <c r="AV101" s="13" t="s">
        <v>94</v>
      </c>
      <c r="AW101" s="13" t="s">
        <v>42</v>
      </c>
      <c r="AX101" s="13" t="s">
        <v>84</v>
      </c>
      <c r="AY101" s="234" t="s">
        <v>137</v>
      </c>
    </row>
    <row r="102" s="2" customFormat="1" ht="37.8" customHeight="1">
      <c r="A102" s="39"/>
      <c r="B102" s="40"/>
      <c r="C102" s="205" t="s">
        <v>155</v>
      </c>
      <c r="D102" s="205" t="s">
        <v>139</v>
      </c>
      <c r="E102" s="206" t="s">
        <v>156</v>
      </c>
      <c r="F102" s="207" t="s">
        <v>157</v>
      </c>
      <c r="G102" s="208" t="s">
        <v>142</v>
      </c>
      <c r="H102" s="209">
        <v>37.142000000000003</v>
      </c>
      <c r="I102" s="210"/>
      <c r="J102" s="211">
        <f>ROUND(I102*H102,2)</f>
        <v>0</v>
      </c>
      <c r="K102" s="207" t="s">
        <v>143</v>
      </c>
      <c r="L102" s="45"/>
      <c r="M102" s="212" t="s">
        <v>82</v>
      </c>
      <c r="N102" s="213" t="s">
        <v>54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144</v>
      </c>
      <c r="AT102" s="216" t="s">
        <v>139</v>
      </c>
      <c r="AU102" s="216" t="s">
        <v>94</v>
      </c>
      <c r="AY102" s="17" t="s">
        <v>137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7" t="s">
        <v>92</v>
      </c>
      <c r="BK102" s="217">
        <f>ROUND(I102*H102,2)</f>
        <v>0</v>
      </c>
      <c r="BL102" s="17" t="s">
        <v>144</v>
      </c>
      <c r="BM102" s="216" t="s">
        <v>158</v>
      </c>
    </row>
    <row r="103" s="2" customFormat="1">
      <c r="A103" s="39"/>
      <c r="B103" s="40"/>
      <c r="C103" s="41"/>
      <c r="D103" s="218" t="s">
        <v>146</v>
      </c>
      <c r="E103" s="41"/>
      <c r="F103" s="219" t="s">
        <v>159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7" t="s">
        <v>146</v>
      </c>
      <c r="AU103" s="17" t="s">
        <v>94</v>
      </c>
    </row>
    <row r="104" s="13" customFormat="1">
      <c r="A104" s="13"/>
      <c r="B104" s="223"/>
      <c r="C104" s="224"/>
      <c r="D104" s="225" t="s">
        <v>148</v>
      </c>
      <c r="E104" s="226" t="s">
        <v>82</v>
      </c>
      <c r="F104" s="227" t="s">
        <v>160</v>
      </c>
      <c r="G104" s="224"/>
      <c r="H104" s="228">
        <v>37.142000000000003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148</v>
      </c>
      <c r="AU104" s="234" t="s">
        <v>94</v>
      </c>
      <c r="AV104" s="13" t="s">
        <v>94</v>
      </c>
      <c r="AW104" s="13" t="s">
        <v>42</v>
      </c>
      <c r="AX104" s="13" t="s">
        <v>84</v>
      </c>
      <c r="AY104" s="234" t="s">
        <v>137</v>
      </c>
    </row>
    <row r="105" s="2" customFormat="1" ht="37.8" customHeight="1">
      <c r="A105" s="39"/>
      <c r="B105" s="40"/>
      <c r="C105" s="205" t="s">
        <v>144</v>
      </c>
      <c r="D105" s="205" t="s">
        <v>139</v>
      </c>
      <c r="E105" s="206" t="s">
        <v>161</v>
      </c>
      <c r="F105" s="207" t="s">
        <v>162</v>
      </c>
      <c r="G105" s="208" t="s">
        <v>142</v>
      </c>
      <c r="H105" s="209">
        <v>24.57</v>
      </c>
      <c r="I105" s="210"/>
      <c r="J105" s="211">
        <f>ROUND(I105*H105,2)</f>
        <v>0</v>
      </c>
      <c r="K105" s="207" t="s">
        <v>143</v>
      </c>
      <c r="L105" s="45"/>
      <c r="M105" s="212" t="s">
        <v>82</v>
      </c>
      <c r="N105" s="213" t="s">
        <v>54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144</v>
      </c>
      <c r="AT105" s="216" t="s">
        <v>139</v>
      </c>
      <c r="AU105" s="216" t="s">
        <v>94</v>
      </c>
      <c r="AY105" s="17" t="s">
        <v>137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7" t="s">
        <v>92</v>
      </c>
      <c r="BK105" s="217">
        <f>ROUND(I105*H105,2)</f>
        <v>0</v>
      </c>
      <c r="BL105" s="17" t="s">
        <v>144</v>
      </c>
      <c r="BM105" s="216" t="s">
        <v>163</v>
      </c>
    </row>
    <row r="106" s="2" customFormat="1">
      <c r="A106" s="39"/>
      <c r="B106" s="40"/>
      <c r="C106" s="41"/>
      <c r="D106" s="218" t="s">
        <v>146</v>
      </c>
      <c r="E106" s="41"/>
      <c r="F106" s="219" t="s">
        <v>164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7" t="s">
        <v>146</v>
      </c>
      <c r="AU106" s="17" t="s">
        <v>94</v>
      </c>
    </row>
    <row r="107" s="13" customFormat="1">
      <c r="A107" s="13"/>
      <c r="B107" s="223"/>
      <c r="C107" s="224"/>
      <c r="D107" s="225" t="s">
        <v>148</v>
      </c>
      <c r="E107" s="226" t="s">
        <v>82</v>
      </c>
      <c r="F107" s="227" t="s">
        <v>165</v>
      </c>
      <c r="G107" s="224"/>
      <c r="H107" s="228">
        <v>12.57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148</v>
      </c>
      <c r="AU107" s="234" t="s">
        <v>94</v>
      </c>
      <c r="AV107" s="13" t="s">
        <v>94</v>
      </c>
      <c r="AW107" s="13" t="s">
        <v>42</v>
      </c>
      <c r="AX107" s="13" t="s">
        <v>84</v>
      </c>
      <c r="AY107" s="234" t="s">
        <v>137</v>
      </c>
    </row>
    <row r="108" s="13" customFormat="1">
      <c r="A108" s="13"/>
      <c r="B108" s="223"/>
      <c r="C108" s="224"/>
      <c r="D108" s="225" t="s">
        <v>148</v>
      </c>
      <c r="E108" s="226" t="s">
        <v>82</v>
      </c>
      <c r="F108" s="227" t="s">
        <v>166</v>
      </c>
      <c r="G108" s="224"/>
      <c r="H108" s="228">
        <v>12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148</v>
      </c>
      <c r="AU108" s="234" t="s">
        <v>94</v>
      </c>
      <c r="AV108" s="13" t="s">
        <v>94</v>
      </c>
      <c r="AW108" s="13" t="s">
        <v>42</v>
      </c>
      <c r="AX108" s="13" t="s">
        <v>84</v>
      </c>
      <c r="AY108" s="234" t="s">
        <v>137</v>
      </c>
    </row>
    <row r="109" s="2" customFormat="1" ht="37.8" customHeight="1">
      <c r="A109" s="39"/>
      <c r="B109" s="40"/>
      <c r="C109" s="205" t="s">
        <v>167</v>
      </c>
      <c r="D109" s="205" t="s">
        <v>139</v>
      </c>
      <c r="E109" s="206" t="s">
        <v>168</v>
      </c>
      <c r="F109" s="207" t="s">
        <v>169</v>
      </c>
      <c r="G109" s="208" t="s">
        <v>142</v>
      </c>
      <c r="H109" s="209">
        <v>147.41999999999999</v>
      </c>
      <c r="I109" s="210"/>
      <c r="J109" s="211">
        <f>ROUND(I109*H109,2)</f>
        <v>0</v>
      </c>
      <c r="K109" s="207" t="s">
        <v>143</v>
      </c>
      <c r="L109" s="45"/>
      <c r="M109" s="212" t="s">
        <v>82</v>
      </c>
      <c r="N109" s="213" t="s">
        <v>54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144</v>
      </c>
      <c r="AT109" s="216" t="s">
        <v>139</v>
      </c>
      <c r="AU109" s="216" t="s">
        <v>94</v>
      </c>
      <c r="AY109" s="17" t="s">
        <v>137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7" t="s">
        <v>92</v>
      </c>
      <c r="BK109" s="217">
        <f>ROUND(I109*H109,2)</f>
        <v>0</v>
      </c>
      <c r="BL109" s="17" t="s">
        <v>144</v>
      </c>
      <c r="BM109" s="216" t="s">
        <v>170</v>
      </c>
    </row>
    <row r="110" s="2" customFormat="1">
      <c r="A110" s="39"/>
      <c r="B110" s="40"/>
      <c r="C110" s="41"/>
      <c r="D110" s="218" t="s">
        <v>146</v>
      </c>
      <c r="E110" s="41"/>
      <c r="F110" s="219" t="s">
        <v>171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7" t="s">
        <v>146</v>
      </c>
      <c r="AU110" s="17" t="s">
        <v>94</v>
      </c>
    </row>
    <row r="111" s="13" customFormat="1">
      <c r="A111" s="13"/>
      <c r="B111" s="223"/>
      <c r="C111" s="224"/>
      <c r="D111" s="225" t="s">
        <v>148</v>
      </c>
      <c r="E111" s="224"/>
      <c r="F111" s="227" t="s">
        <v>172</v>
      </c>
      <c r="G111" s="224"/>
      <c r="H111" s="228">
        <v>147.41999999999999</v>
      </c>
      <c r="I111" s="229"/>
      <c r="J111" s="224"/>
      <c r="K111" s="224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148</v>
      </c>
      <c r="AU111" s="234" t="s">
        <v>94</v>
      </c>
      <c r="AV111" s="13" t="s">
        <v>94</v>
      </c>
      <c r="AW111" s="13" t="s">
        <v>4</v>
      </c>
      <c r="AX111" s="13" t="s">
        <v>92</v>
      </c>
      <c r="AY111" s="234" t="s">
        <v>137</v>
      </c>
    </row>
    <row r="112" s="2" customFormat="1" ht="24.15" customHeight="1">
      <c r="A112" s="39"/>
      <c r="B112" s="40"/>
      <c r="C112" s="205" t="s">
        <v>173</v>
      </c>
      <c r="D112" s="205" t="s">
        <v>139</v>
      </c>
      <c r="E112" s="206" t="s">
        <v>174</v>
      </c>
      <c r="F112" s="207" t="s">
        <v>175</v>
      </c>
      <c r="G112" s="208" t="s">
        <v>142</v>
      </c>
      <c r="H112" s="209">
        <v>37.411999999999999</v>
      </c>
      <c r="I112" s="210"/>
      <c r="J112" s="211">
        <f>ROUND(I112*H112,2)</f>
        <v>0</v>
      </c>
      <c r="K112" s="207" t="s">
        <v>143</v>
      </c>
      <c r="L112" s="45"/>
      <c r="M112" s="212" t="s">
        <v>82</v>
      </c>
      <c r="N112" s="213" t="s">
        <v>54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144</v>
      </c>
      <c r="AT112" s="216" t="s">
        <v>139</v>
      </c>
      <c r="AU112" s="216" t="s">
        <v>94</v>
      </c>
      <c r="AY112" s="17" t="s">
        <v>137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7" t="s">
        <v>92</v>
      </c>
      <c r="BK112" s="217">
        <f>ROUND(I112*H112,2)</f>
        <v>0</v>
      </c>
      <c r="BL112" s="17" t="s">
        <v>144</v>
      </c>
      <c r="BM112" s="216" t="s">
        <v>176</v>
      </c>
    </row>
    <row r="113" s="2" customFormat="1">
      <c r="A113" s="39"/>
      <c r="B113" s="40"/>
      <c r="C113" s="41"/>
      <c r="D113" s="218" t="s">
        <v>146</v>
      </c>
      <c r="E113" s="41"/>
      <c r="F113" s="219" t="s">
        <v>177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7" t="s">
        <v>146</v>
      </c>
      <c r="AU113" s="17" t="s">
        <v>94</v>
      </c>
    </row>
    <row r="114" s="13" customFormat="1">
      <c r="A114" s="13"/>
      <c r="B114" s="223"/>
      <c r="C114" s="224"/>
      <c r="D114" s="225" t="s">
        <v>148</v>
      </c>
      <c r="E114" s="226" t="s">
        <v>82</v>
      </c>
      <c r="F114" s="227" t="s">
        <v>178</v>
      </c>
      <c r="G114" s="224"/>
      <c r="H114" s="228">
        <v>37.411999999999999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148</v>
      </c>
      <c r="AU114" s="234" t="s">
        <v>94</v>
      </c>
      <c r="AV114" s="13" t="s">
        <v>94</v>
      </c>
      <c r="AW114" s="13" t="s">
        <v>42</v>
      </c>
      <c r="AX114" s="13" t="s">
        <v>84</v>
      </c>
      <c r="AY114" s="234" t="s">
        <v>137</v>
      </c>
    </row>
    <row r="115" s="2" customFormat="1" ht="24.15" customHeight="1">
      <c r="A115" s="39"/>
      <c r="B115" s="40"/>
      <c r="C115" s="205" t="s">
        <v>179</v>
      </c>
      <c r="D115" s="205" t="s">
        <v>139</v>
      </c>
      <c r="E115" s="206" t="s">
        <v>180</v>
      </c>
      <c r="F115" s="207" t="s">
        <v>181</v>
      </c>
      <c r="G115" s="208" t="s">
        <v>182</v>
      </c>
      <c r="H115" s="209">
        <v>42.997999999999998</v>
      </c>
      <c r="I115" s="210"/>
      <c r="J115" s="211">
        <f>ROUND(I115*H115,2)</f>
        <v>0</v>
      </c>
      <c r="K115" s="207" t="s">
        <v>143</v>
      </c>
      <c r="L115" s="45"/>
      <c r="M115" s="212" t="s">
        <v>82</v>
      </c>
      <c r="N115" s="213" t="s">
        <v>54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144</v>
      </c>
      <c r="AT115" s="216" t="s">
        <v>139</v>
      </c>
      <c r="AU115" s="216" t="s">
        <v>94</v>
      </c>
      <c r="AY115" s="17" t="s">
        <v>137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7" t="s">
        <v>92</v>
      </c>
      <c r="BK115" s="217">
        <f>ROUND(I115*H115,2)</f>
        <v>0</v>
      </c>
      <c r="BL115" s="17" t="s">
        <v>144</v>
      </c>
      <c r="BM115" s="216" t="s">
        <v>183</v>
      </c>
    </row>
    <row r="116" s="2" customFormat="1">
      <c r="A116" s="39"/>
      <c r="B116" s="40"/>
      <c r="C116" s="41"/>
      <c r="D116" s="218" t="s">
        <v>146</v>
      </c>
      <c r="E116" s="41"/>
      <c r="F116" s="219" t="s">
        <v>184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7" t="s">
        <v>146</v>
      </c>
      <c r="AU116" s="17" t="s">
        <v>94</v>
      </c>
    </row>
    <row r="117" s="13" customFormat="1">
      <c r="A117" s="13"/>
      <c r="B117" s="223"/>
      <c r="C117" s="224"/>
      <c r="D117" s="225" t="s">
        <v>148</v>
      </c>
      <c r="E117" s="226" t="s">
        <v>82</v>
      </c>
      <c r="F117" s="227" t="s">
        <v>185</v>
      </c>
      <c r="G117" s="224"/>
      <c r="H117" s="228">
        <v>12.57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148</v>
      </c>
      <c r="AU117" s="234" t="s">
        <v>94</v>
      </c>
      <c r="AV117" s="13" t="s">
        <v>94</v>
      </c>
      <c r="AW117" s="13" t="s">
        <v>42</v>
      </c>
      <c r="AX117" s="13" t="s">
        <v>84</v>
      </c>
      <c r="AY117" s="234" t="s">
        <v>137</v>
      </c>
    </row>
    <row r="118" s="13" customFormat="1">
      <c r="A118" s="13"/>
      <c r="B118" s="223"/>
      <c r="C118" s="224"/>
      <c r="D118" s="225" t="s">
        <v>148</v>
      </c>
      <c r="E118" s="226" t="s">
        <v>82</v>
      </c>
      <c r="F118" s="227" t="s">
        <v>186</v>
      </c>
      <c r="G118" s="224"/>
      <c r="H118" s="228">
        <v>12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148</v>
      </c>
      <c r="AU118" s="234" t="s">
        <v>94</v>
      </c>
      <c r="AV118" s="13" t="s">
        <v>94</v>
      </c>
      <c r="AW118" s="13" t="s">
        <v>42</v>
      </c>
      <c r="AX118" s="13" t="s">
        <v>84</v>
      </c>
      <c r="AY118" s="234" t="s">
        <v>137</v>
      </c>
    </row>
    <row r="119" s="13" customFormat="1">
      <c r="A119" s="13"/>
      <c r="B119" s="223"/>
      <c r="C119" s="224"/>
      <c r="D119" s="225" t="s">
        <v>148</v>
      </c>
      <c r="E119" s="224"/>
      <c r="F119" s="227" t="s">
        <v>187</v>
      </c>
      <c r="G119" s="224"/>
      <c r="H119" s="228">
        <v>42.997999999999998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148</v>
      </c>
      <c r="AU119" s="234" t="s">
        <v>94</v>
      </c>
      <c r="AV119" s="13" t="s">
        <v>94</v>
      </c>
      <c r="AW119" s="13" t="s">
        <v>4</v>
      </c>
      <c r="AX119" s="13" t="s">
        <v>92</v>
      </c>
      <c r="AY119" s="234" t="s">
        <v>137</v>
      </c>
    </row>
    <row r="120" s="2" customFormat="1" ht="24.15" customHeight="1">
      <c r="A120" s="39"/>
      <c r="B120" s="40"/>
      <c r="C120" s="205" t="s">
        <v>188</v>
      </c>
      <c r="D120" s="205" t="s">
        <v>139</v>
      </c>
      <c r="E120" s="206" t="s">
        <v>189</v>
      </c>
      <c r="F120" s="207" t="s">
        <v>190</v>
      </c>
      <c r="G120" s="208" t="s">
        <v>142</v>
      </c>
      <c r="H120" s="209">
        <v>24.571999999999999</v>
      </c>
      <c r="I120" s="210"/>
      <c r="J120" s="211">
        <f>ROUND(I120*H120,2)</f>
        <v>0</v>
      </c>
      <c r="K120" s="207" t="s">
        <v>143</v>
      </c>
      <c r="L120" s="45"/>
      <c r="M120" s="212" t="s">
        <v>82</v>
      </c>
      <c r="N120" s="213" t="s">
        <v>54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144</v>
      </c>
      <c r="AT120" s="216" t="s">
        <v>139</v>
      </c>
      <c r="AU120" s="216" t="s">
        <v>94</v>
      </c>
      <c r="AY120" s="17" t="s">
        <v>137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7" t="s">
        <v>92</v>
      </c>
      <c r="BK120" s="217">
        <f>ROUND(I120*H120,2)</f>
        <v>0</v>
      </c>
      <c r="BL120" s="17" t="s">
        <v>144</v>
      </c>
      <c r="BM120" s="216" t="s">
        <v>191</v>
      </c>
    </row>
    <row r="121" s="2" customFormat="1">
      <c r="A121" s="39"/>
      <c r="B121" s="40"/>
      <c r="C121" s="41"/>
      <c r="D121" s="218" t="s">
        <v>146</v>
      </c>
      <c r="E121" s="41"/>
      <c r="F121" s="219" t="s">
        <v>192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146</v>
      </c>
      <c r="AU121" s="17" t="s">
        <v>94</v>
      </c>
    </row>
    <row r="122" s="13" customFormat="1">
      <c r="A122" s="13"/>
      <c r="B122" s="223"/>
      <c r="C122" s="224"/>
      <c r="D122" s="225" t="s">
        <v>148</v>
      </c>
      <c r="E122" s="226" t="s">
        <v>82</v>
      </c>
      <c r="F122" s="227" t="s">
        <v>193</v>
      </c>
      <c r="G122" s="224"/>
      <c r="H122" s="228">
        <v>24.571999999999999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148</v>
      </c>
      <c r="AU122" s="234" t="s">
        <v>94</v>
      </c>
      <c r="AV122" s="13" t="s">
        <v>94</v>
      </c>
      <c r="AW122" s="13" t="s">
        <v>42</v>
      </c>
      <c r="AX122" s="13" t="s">
        <v>84</v>
      </c>
      <c r="AY122" s="234" t="s">
        <v>137</v>
      </c>
    </row>
    <row r="123" s="2" customFormat="1" ht="21.75" customHeight="1">
      <c r="A123" s="39"/>
      <c r="B123" s="40"/>
      <c r="C123" s="205" t="s">
        <v>194</v>
      </c>
      <c r="D123" s="205" t="s">
        <v>139</v>
      </c>
      <c r="E123" s="206" t="s">
        <v>195</v>
      </c>
      <c r="F123" s="207" t="s">
        <v>196</v>
      </c>
      <c r="G123" s="208" t="s">
        <v>197</v>
      </c>
      <c r="H123" s="209">
        <v>48</v>
      </c>
      <c r="I123" s="210"/>
      <c r="J123" s="211">
        <f>ROUND(I123*H123,2)</f>
        <v>0</v>
      </c>
      <c r="K123" s="207" t="s">
        <v>143</v>
      </c>
      <c r="L123" s="45"/>
      <c r="M123" s="212" t="s">
        <v>82</v>
      </c>
      <c r="N123" s="213" t="s">
        <v>54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144</v>
      </c>
      <c r="AT123" s="216" t="s">
        <v>139</v>
      </c>
      <c r="AU123" s="216" t="s">
        <v>94</v>
      </c>
      <c r="AY123" s="17" t="s">
        <v>137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7" t="s">
        <v>92</v>
      </c>
      <c r="BK123" s="217">
        <f>ROUND(I123*H123,2)</f>
        <v>0</v>
      </c>
      <c r="BL123" s="17" t="s">
        <v>144</v>
      </c>
      <c r="BM123" s="216" t="s">
        <v>198</v>
      </c>
    </row>
    <row r="124" s="2" customFormat="1">
      <c r="A124" s="39"/>
      <c r="B124" s="40"/>
      <c r="C124" s="41"/>
      <c r="D124" s="218" t="s">
        <v>146</v>
      </c>
      <c r="E124" s="41"/>
      <c r="F124" s="219" t="s">
        <v>199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7" t="s">
        <v>146</v>
      </c>
      <c r="AU124" s="17" t="s">
        <v>94</v>
      </c>
    </row>
    <row r="125" s="13" customFormat="1">
      <c r="A125" s="13"/>
      <c r="B125" s="223"/>
      <c r="C125" s="224"/>
      <c r="D125" s="225" t="s">
        <v>148</v>
      </c>
      <c r="E125" s="226" t="s">
        <v>82</v>
      </c>
      <c r="F125" s="227" t="s">
        <v>200</v>
      </c>
      <c r="G125" s="224"/>
      <c r="H125" s="228">
        <v>48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148</v>
      </c>
      <c r="AU125" s="234" t="s">
        <v>94</v>
      </c>
      <c r="AV125" s="13" t="s">
        <v>94</v>
      </c>
      <c r="AW125" s="13" t="s">
        <v>42</v>
      </c>
      <c r="AX125" s="13" t="s">
        <v>84</v>
      </c>
      <c r="AY125" s="234" t="s">
        <v>137</v>
      </c>
    </row>
    <row r="126" s="12" customFormat="1" ht="22.8" customHeight="1">
      <c r="A126" s="12"/>
      <c r="B126" s="189"/>
      <c r="C126" s="190"/>
      <c r="D126" s="191" t="s">
        <v>83</v>
      </c>
      <c r="E126" s="203" t="s">
        <v>94</v>
      </c>
      <c r="F126" s="203" t="s">
        <v>201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SUM(P127:P137)</f>
        <v>0</v>
      </c>
      <c r="Q126" s="197"/>
      <c r="R126" s="198">
        <f>SUM(R127:R137)</f>
        <v>30.919199522652001</v>
      </c>
      <c r="S126" s="197"/>
      <c r="T126" s="199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92</v>
      </c>
      <c r="AT126" s="201" t="s">
        <v>83</v>
      </c>
      <c r="AU126" s="201" t="s">
        <v>92</v>
      </c>
      <c r="AY126" s="200" t="s">
        <v>137</v>
      </c>
      <c r="BK126" s="202">
        <f>SUM(BK127:BK137)</f>
        <v>0</v>
      </c>
    </row>
    <row r="127" s="2" customFormat="1" ht="16.5" customHeight="1">
      <c r="A127" s="39"/>
      <c r="B127" s="40"/>
      <c r="C127" s="205" t="s">
        <v>202</v>
      </c>
      <c r="D127" s="205" t="s">
        <v>139</v>
      </c>
      <c r="E127" s="206" t="s">
        <v>203</v>
      </c>
      <c r="F127" s="207" t="s">
        <v>204</v>
      </c>
      <c r="G127" s="208" t="s">
        <v>142</v>
      </c>
      <c r="H127" s="209">
        <v>1.2569999999999999</v>
      </c>
      <c r="I127" s="210"/>
      <c r="J127" s="211">
        <f>ROUND(I127*H127,2)</f>
        <v>0</v>
      </c>
      <c r="K127" s="207" t="s">
        <v>143</v>
      </c>
      <c r="L127" s="45"/>
      <c r="M127" s="212" t="s">
        <v>82</v>
      </c>
      <c r="N127" s="213" t="s">
        <v>54</v>
      </c>
      <c r="O127" s="85"/>
      <c r="P127" s="214">
        <f>O127*H127</f>
        <v>0</v>
      </c>
      <c r="Q127" s="214">
        <v>1.98</v>
      </c>
      <c r="R127" s="214">
        <f>Q127*H127</f>
        <v>2.4888599999999999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144</v>
      </c>
      <c r="AT127" s="216" t="s">
        <v>139</v>
      </c>
      <c r="AU127" s="216" t="s">
        <v>94</v>
      </c>
      <c r="AY127" s="17" t="s">
        <v>137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7" t="s">
        <v>92</v>
      </c>
      <c r="BK127" s="217">
        <f>ROUND(I127*H127,2)</f>
        <v>0</v>
      </c>
      <c r="BL127" s="17" t="s">
        <v>144</v>
      </c>
      <c r="BM127" s="216" t="s">
        <v>205</v>
      </c>
    </row>
    <row r="128" s="2" customFormat="1">
      <c r="A128" s="39"/>
      <c r="B128" s="40"/>
      <c r="C128" s="41"/>
      <c r="D128" s="218" t="s">
        <v>146</v>
      </c>
      <c r="E128" s="41"/>
      <c r="F128" s="219" t="s">
        <v>206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7" t="s">
        <v>146</v>
      </c>
      <c r="AU128" s="17" t="s">
        <v>94</v>
      </c>
    </row>
    <row r="129" s="13" customFormat="1">
      <c r="A129" s="13"/>
      <c r="B129" s="223"/>
      <c r="C129" s="224"/>
      <c r="D129" s="225" t="s">
        <v>148</v>
      </c>
      <c r="E129" s="226" t="s">
        <v>82</v>
      </c>
      <c r="F129" s="227" t="s">
        <v>207</v>
      </c>
      <c r="G129" s="224"/>
      <c r="H129" s="228">
        <v>1.2569999999999999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148</v>
      </c>
      <c r="AU129" s="234" t="s">
        <v>94</v>
      </c>
      <c r="AV129" s="13" t="s">
        <v>94</v>
      </c>
      <c r="AW129" s="13" t="s">
        <v>42</v>
      </c>
      <c r="AX129" s="13" t="s">
        <v>84</v>
      </c>
      <c r="AY129" s="234" t="s">
        <v>137</v>
      </c>
    </row>
    <row r="130" s="2" customFormat="1" ht="16.5" customHeight="1">
      <c r="A130" s="39"/>
      <c r="B130" s="40"/>
      <c r="C130" s="205" t="s">
        <v>208</v>
      </c>
      <c r="D130" s="205" t="s">
        <v>139</v>
      </c>
      <c r="E130" s="206" t="s">
        <v>209</v>
      </c>
      <c r="F130" s="207" t="s">
        <v>210</v>
      </c>
      <c r="G130" s="208" t="s">
        <v>142</v>
      </c>
      <c r="H130" s="209">
        <v>11.313000000000001</v>
      </c>
      <c r="I130" s="210"/>
      <c r="J130" s="211">
        <f>ROUND(I130*H130,2)</f>
        <v>0</v>
      </c>
      <c r="K130" s="207" t="s">
        <v>143</v>
      </c>
      <c r="L130" s="45"/>
      <c r="M130" s="212" t="s">
        <v>82</v>
      </c>
      <c r="N130" s="213" t="s">
        <v>54</v>
      </c>
      <c r="O130" s="85"/>
      <c r="P130" s="214">
        <f>O130*H130</f>
        <v>0</v>
      </c>
      <c r="Q130" s="214">
        <v>2.5018722040000001</v>
      </c>
      <c r="R130" s="214">
        <f>Q130*H130</f>
        <v>28.303680243852003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144</v>
      </c>
      <c r="AT130" s="216" t="s">
        <v>139</v>
      </c>
      <c r="AU130" s="216" t="s">
        <v>94</v>
      </c>
      <c r="AY130" s="17" t="s">
        <v>137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7" t="s">
        <v>92</v>
      </c>
      <c r="BK130" s="217">
        <f>ROUND(I130*H130,2)</f>
        <v>0</v>
      </c>
      <c r="BL130" s="17" t="s">
        <v>144</v>
      </c>
      <c r="BM130" s="216" t="s">
        <v>211</v>
      </c>
    </row>
    <row r="131" s="2" customFormat="1">
      <c r="A131" s="39"/>
      <c r="B131" s="40"/>
      <c r="C131" s="41"/>
      <c r="D131" s="218" t="s">
        <v>146</v>
      </c>
      <c r="E131" s="41"/>
      <c r="F131" s="219" t="s">
        <v>212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7" t="s">
        <v>146</v>
      </c>
      <c r="AU131" s="17" t="s">
        <v>94</v>
      </c>
    </row>
    <row r="132" s="13" customFormat="1">
      <c r="A132" s="13"/>
      <c r="B132" s="223"/>
      <c r="C132" s="224"/>
      <c r="D132" s="225" t="s">
        <v>148</v>
      </c>
      <c r="E132" s="226" t="s">
        <v>82</v>
      </c>
      <c r="F132" s="227" t="s">
        <v>213</v>
      </c>
      <c r="G132" s="224"/>
      <c r="H132" s="228">
        <v>11.313000000000001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148</v>
      </c>
      <c r="AU132" s="234" t="s">
        <v>94</v>
      </c>
      <c r="AV132" s="13" t="s">
        <v>94</v>
      </c>
      <c r="AW132" s="13" t="s">
        <v>42</v>
      </c>
      <c r="AX132" s="13" t="s">
        <v>84</v>
      </c>
      <c r="AY132" s="234" t="s">
        <v>137</v>
      </c>
    </row>
    <row r="133" s="2" customFormat="1" ht="16.5" customHeight="1">
      <c r="A133" s="39"/>
      <c r="B133" s="40"/>
      <c r="C133" s="205" t="s">
        <v>8</v>
      </c>
      <c r="D133" s="205" t="s">
        <v>139</v>
      </c>
      <c r="E133" s="206" t="s">
        <v>214</v>
      </c>
      <c r="F133" s="207" t="s">
        <v>215</v>
      </c>
      <c r="G133" s="208" t="s">
        <v>197</v>
      </c>
      <c r="H133" s="209">
        <v>47.052</v>
      </c>
      <c r="I133" s="210"/>
      <c r="J133" s="211">
        <f>ROUND(I133*H133,2)</f>
        <v>0</v>
      </c>
      <c r="K133" s="207" t="s">
        <v>143</v>
      </c>
      <c r="L133" s="45"/>
      <c r="M133" s="212" t="s">
        <v>82</v>
      </c>
      <c r="N133" s="213" t="s">
        <v>54</v>
      </c>
      <c r="O133" s="85"/>
      <c r="P133" s="214">
        <f>O133*H133</f>
        <v>0</v>
      </c>
      <c r="Q133" s="214">
        <v>0.0026919000000000001</v>
      </c>
      <c r="R133" s="214">
        <f>Q133*H133</f>
        <v>0.1266592788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144</v>
      </c>
      <c r="AT133" s="216" t="s">
        <v>139</v>
      </c>
      <c r="AU133" s="216" t="s">
        <v>94</v>
      </c>
      <c r="AY133" s="17" t="s">
        <v>137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7" t="s">
        <v>92</v>
      </c>
      <c r="BK133" s="217">
        <f>ROUND(I133*H133,2)</f>
        <v>0</v>
      </c>
      <c r="BL133" s="17" t="s">
        <v>144</v>
      </c>
      <c r="BM133" s="216" t="s">
        <v>216</v>
      </c>
    </row>
    <row r="134" s="2" customFormat="1">
      <c r="A134" s="39"/>
      <c r="B134" s="40"/>
      <c r="C134" s="41"/>
      <c r="D134" s="218" t="s">
        <v>146</v>
      </c>
      <c r="E134" s="41"/>
      <c r="F134" s="219" t="s">
        <v>217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7" t="s">
        <v>146</v>
      </c>
      <c r="AU134" s="17" t="s">
        <v>94</v>
      </c>
    </row>
    <row r="135" s="13" customFormat="1">
      <c r="A135" s="13"/>
      <c r="B135" s="223"/>
      <c r="C135" s="224"/>
      <c r="D135" s="225" t="s">
        <v>148</v>
      </c>
      <c r="E135" s="226" t="s">
        <v>82</v>
      </c>
      <c r="F135" s="227" t="s">
        <v>218</v>
      </c>
      <c r="G135" s="224"/>
      <c r="H135" s="228">
        <v>47.052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148</v>
      </c>
      <c r="AU135" s="234" t="s">
        <v>94</v>
      </c>
      <c r="AV135" s="13" t="s">
        <v>94</v>
      </c>
      <c r="AW135" s="13" t="s">
        <v>42</v>
      </c>
      <c r="AX135" s="13" t="s">
        <v>84</v>
      </c>
      <c r="AY135" s="234" t="s">
        <v>137</v>
      </c>
    </row>
    <row r="136" s="2" customFormat="1" ht="16.5" customHeight="1">
      <c r="A136" s="39"/>
      <c r="B136" s="40"/>
      <c r="C136" s="205" t="s">
        <v>219</v>
      </c>
      <c r="D136" s="205" t="s">
        <v>139</v>
      </c>
      <c r="E136" s="206" t="s">
        <v>220</v>
      </c>
      <c r="F136" s="207" t="s">
        <v>221</v>
      </c>
      <c r="G136" s="208" t="s">
        <v>197</v>
      </c>
      <c r="H136" s="209">
        <v>47.052</v>
      </c>
      <c r="I136" s="210"/>
      <c r="J136" s="211">
        <f>ROUND(I136*H136,2)</f>
        <v>0</v>
      </c>
      <c r="K136" s="207" t="s">
        <v>143</v>
      </c>
      <c r="L136" s="45"/>
      <c r="M136" s="212" t="s">
        <v>82</v>
      </c>
      <c r="N136" s="213" t="s">
        <v>54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144</v>
      </c>
      <c r="AT136" s="216" t="s">
        <v>139</v>
      </c>
      <c r="AU136" s="216" t="s">
        <v>94</v>
      </c>
      <c r="AY136" s="17" t="s">
        <v>137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7" t="s">
        <v>92</v>
      </c>
      <c r="BK136" s="217">
        <f>ROUND(I136*H136,2)</f>
        <v>0</v>
      </c>
      <c r="BL136" s="17" t="s">
        <v>144</v>
      </c>
      <c r="BM136" s="216" t="s">
        <v>222</v>
      </c>
    </row>
    <row r="137" s="2" customFormat="1">
      <c r="A137" s="39"/>
      <c r="B137" s="40"/>
      <c r="C137" s="41"/>
      <c r="D137" s="218" t="s">
        <v>146</v>
      </c>
      <c r="E137" s="41"/>
      <c r="F137" s="219" t="s">
        <v>223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146</v>
      </c>
      <c r="AU137" s="17" t="s">
        <v>94</v>
      </c>
    </row>
    <row r="138" s="12" customFormat="1" ht="22.8" customHeight="1">
      <c r="A138" s="12"/>
      <c r="B138" s="189"/>
      <c r="C138" s="190"/>
      <c r="D138" s="191" t="s">
        <v>83</v>
      </c>
      <c r="E138" s="203" t="s">
        <v>155</v>
      </c>
      <c r="F138" s="203" t="s">
        <v>224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SUM(P139:P150)</f>
        <v>0</v>
      </c>
      <c r="Q138" s="197"/>
      <c r="R138" s="198">
        <f>SUM(R139:R150)</f>
        <v>14.3421305212</v>
      </c>
      <c r="S138" s="197"/>
      <c r="T138" s="199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92</v>
      </c>
      <c r="AT138" s="201" t="s">
        <v>83</v>
      </c>
      <c r="AU138" s="201" t="s">
        <v>92</v>
      </c>
      <c r="AY138" s="200" t="s">
        <v>137</v>
      </c>
      <c r="BK138" s="202">
        <f>SUM(BK139:BK150)</f>
        <v>0</v>
      </c>
    </row>
    <row r="139" s="2" customFormat="1" ht="24.15" customHeight="1">
      <c r="A139" s="39"/>
      <c r="B139" s="40"/>
      <c r="C139" s="205" t="s">
        <v>225</v>
      </c>
      <c r="D139" s="205" t="s">
        <v>139</v>
      </c>
      <c r="E139" s="206" t="s">
        <v>226</v>
      </c>
      <c r="F139" s="207" t="s">
        <v>227</v>
      </c>
      <c r="G139" s="208" t="s">
        <v>197</v>
      </c>
      <c r="H139" s="209">
        <v>22.972999999999999</v>
      </c>
      <c r="I139" s="210"/>
      <c r="J139" s="211">
        <f>ROUND(I139*H139,2)</f>
        <v>0</v>
      </c>
      <c r="K139" s="207" t="s">
        <v>143</v>
      </c>
      <c r="L139" s="45"/>
      <c r="M139" s="212" t="s">
        <v>82</v>
      </c>
      <c r="N139" s="213" t="s">
        <v>54</v>
      </c>
      <c r="O139" s="85"/>
      <c r="P139" s="214">
        <f>O139*H139</f>
        <v>0</v>
      </c>
      <c r="Q139" s="214">
        <v>0.29731439999999998</v>
      </c>
      <c r="R139" s="214">
        <f>Q139*H139</f>
        <v>6.8302037111999994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144</v>
      </c>
      <c r="AT139" s="216" t="s">
        <v>139</v>
      </c>
      <c r="AU139" s="216" t="s">
        <v>94</v>
      </c>
      <c r="AY139" s="17" t="s">
        <v>137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7" t="s">
        <v>92</v>
      </c>
      <c r="BK139" s="217">
        <f>ROUND(I139*H139,2)</f>
        <v>0</v>
      </c>
      <c r="BL139" s="17" t="s">
        <v>144</v>
      </c>
      <c r="BM139" s="216" t="s">
        <v>228</v>
      </c>
    </row>
    <row r="140" s="2" customFormat="1">
      <c r="A140" s="39"/>
      <c r="B140" s="40"/>
      <c r="C140" s="41"/>
      <c r="D140" s="218" t="s">
        <v>146</v>
      </c>
      <c r="E140" s="41"/>
      <c r="F140" s="219" t="s">
        <v>229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7" t="s">
        <v>146</v>
      </c>
      <c r="AU140" s="17" t="s">
        <v>94</v>
      </c>
    </row>
    <row r="141" s="13" customFormat="1">
      <c r="A141" s="13"/>
      <c r="B141" s="223"/>
      <c r="C141" s="224"/>
      <c r="D141" s="225" t="s">
        <v>148</v>
      </c>
      <c r="E141" s="226" t="s">
        <v>82</v>
      </c>
      <c r="F141" s="227" t="s">
        <v>230</v>
      </c>
      <c r="G141" s="224"/>
      <c r="H141" s="228">
        <v>22.972999999999999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148</v>
      </c>
      <c r="AU141" s="234" t="s">
        <v>94</v>
      </c>
      <c r="AV141" s="13" t="s">
        <v>94</v>
      </c>
      <c r="AW141" s="13" t="s">
        <v>42</v>
      </c>
      <c r="AX141" s="13" t="s">
        <v>84</v>
      </c>
      <c r="AY141" s="234" t="s">
        <v>137</v>
      </c>
    </row>
    <row r="142" s="2" customFormat="1" ht="16.5" customHeight="1">
      <c r="A142" s="39"/>
      <c r="B142" s="40"/>
      <c r="C142" s="205" t="s">
        <v>231</v>
      </c>
      <c r="D142" s="205" t="s">
        <v>139</v>
      </c>
      <c r="E142" s="206" t="s">
        <v>232</v>
      </c>
      <c r="F142" s="207" t="s">
        <v>233</v>
      </c>
      <c r="G142" s="208" t="s">
        <v>234</v>
      </c>
      <c r="H142" s="209">
        <v>13.18</v>
      </c>
      <c r="I142" s="210"/>
      <c r="J142" s="211">
        <f>ROUND(I142*H142,2)</f>
        <v>0</v>
      </c>
      <c r="K142" s="207" t="s">
        <v>143</v>
      </c>
      <c r="L142" s="45"/>
      <c r="M142" s="212" t="s">
        <v>82</v>
      </c>
      <c r="N142" s="213" t="s">
        <v>54</v>
      </c>
      <c r="O142" s="85"/>
      <c r="P142" s="214">
        <f>O142*H142</f>
        <v>0</v>
      </c>
      <c r="Q142" s="214">
        <v>0.023529999999999999</v>
      </c>
      <c r="R142" s="214">
        <f>Q142*H142</f>
        <v>0.3101254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144</v>
      </c>
      <c r="AT142" s="216" t="s">
        <v>139</v>
      </c>
      <c r="AU142" s="216" t="s">
        <v>94</v>
      </c>
      <c r="AY142" s="17" t="s">
        <v>137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7" t="s">
        <v>92</v>
      </c>
      <c r="BK142" s="217">
        <f>ROUND(I142*H142,2)</f>
        <v>0</v>
      </c>
      <c r="BL142" s="17" t="s">
        <v>144</v>
      </c>
      <c r="BM142" s="216" t="s">
        <v>235</v>
      </c>
    </row>
    <row r="143" s="2" customFormat="1">
      <c r="A143" s="39"/>
      <c r="B143" s="40"/>
      <c r="C143" s="41"/>
      <c r="D143" s="218" t="s">
        <v>146</v>
      </c>
      <c r="E143" s="41"/>
      <c r="F143" s="219" t="s">
        <v>236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7" t="s">
        <v>146</v>
      </c>
      <c r="AU143" s="17" t="s">
        <v>94</v>
      </c>
    </row>
    <row r="144" s="13" customFormat="1">
      <c r="A144" s="13"/>
      <c r="B144" s="223"/>
      <c r="C144" s="224"/>
      <c r="D144" s="225" t="s">
        <v>148</v>
      </c>
      <c r="E144" s="226" t="s">
        <v>82</v>
      </c>
      <c r="F144" s="227" t="s">
        <v>237</v>
      </c>
      <c r="G144" s="224"/>
      <c r="H144" s="228">
        <v>13.18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148</v>
      </c>
      <c r="AU144" s="234" t="s">
        <v>94</v>
      </c>
      <c r="AV144" s="13" t="s">
        <v>94</v>
      </c>
      <c r="AW144" s="13" t="s">
        <v>42</v>
      </c>
      <c r="AX144" s="13" t="s">
        <v>84</v>
      </c>
      <c r="AY144" s="234" t="s">
        <v>137</v>
      </c>
    </row>
    <row r="145" s="2" customFormat="1" ht="21.75" customHeight="1">
      <c r="A145" s="39"/>
      <c r="B145" s="40"/>
      <c r="C145" s="205" t="s">
        <v>238</v>
      </c>
      <c r="D145" s="205" t="s">
        <v>139</v>
      </c>
      <c r="E145" s="206" t="s">
        <v>239</v>
      </c>
      <c r="F145" s="207" t="s">
        <v>240</v>
      </c>
      <c r="G145" s="208" t="s">
        <v>234</v>
      </c>
      <c r="H145" s="209">
        <v>3.2949999999999999</v>
      </c>
      <c r="I145" s="210"/>
      <c r="J145" s="211">
        <f>ROUND(I145*H145,2)</f>
        <v>0</v>
      </c>
      <c r="K145" s="207" t="s">
        <v>143</v>
      </c>
      <c r="L145" s="45"/>
      <c r="M145" s="212" t="s">
        <v>82</v>
      </c>
      <c r="N145" s="213" t="s">
        <v>54</v>
      </c>
      <c r="O145" s="85"/>
      <c r="P145" s="214">
        <f>O145*H145</f>
        <v>0</v>
      </c>
      <c r="Q145" s="214">
        <v>0.100998</v>
      </c>
      <c r="R145" s="214">
        <f>Q145*H145</f>
        <v>0.33278841000000003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144</v>
      </c>
      <c r="AT145" s="216" t="s">
        <v>139</v>
      </c>
      <c r="AU145" s="216" t="s">
        <v>94</v>
      </c>
      <c r="AY145" s="17" t="s">
        <v>137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7" t="s">
        <v>92</v>
      </c>
      <c r="BK145" s="217">
        <f>ROUND(I145*H145,2)</f>
        <v>0</v>
      </c>
      <c r="BL145" s="17" t="s">
        <v>144</v>
      </c>
      <c r="BM145" s="216" t="s">
        <v>241</v>
      </c>
    </row>
    <row r="146" s="2" customFormat="1">
      <c r="A146" s="39"/>
      <c r="B146" s="40"/>
      <c r="C146" s="41"/>
      <c r="D146" s="218" t="s">
        <v>146</v>
      </c>
      <c r="E146" s="41"/>
      <c r="F146" s="219" t="s">
        <v>242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7" t="s">
        <v>146</v>
      </c>
      <c r="AU146" s="17" t="s">
        <v>94</v>
      </c>
    </row>
    <row r="147" s="13" customFormat="1">
      <c r="A147" s="13"/>
      <c r="B147" s="223"/>
      <c r="C147" s="224"/>
      <c r="D147" s="225" t="s">
        <v>148</v>
      </c>
      <c r="E147" s="226" t="s">
        <v>82</v>
      </c>
      <c r="F147" s="227" t="s">
        <v>243</v>
      </c>
      <c r="G147" s="224"/>
      <c r="H147" s="228">
        <v>3.2949999999999999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148</v>
      </c>
      <c r="AU147" s="234" t="s">
        <v>94</v>
      </c>
      <c r="AV147" s="13" t="s">
        <v>94</v>
      </c>
      <c r="AW147" s="13" t="s">
        <v>42</v>
      </c>
      <c r="AX147" s="13" t="s">
        <v>84</v>
      </c>
      <c r="AY147" s="234" t="s">
        <v>137</v>
      </c>
    </row>
    <row r="148" s="2" customFormat="1" ht="21.75" customHeight="1">
      <c r="A148" s="39"/>
      <c r="B148" s="40"/>
      <c r="C148" s="205" t="s">
        <v>244</v>
      </c>
      <c r="D148" s="205" t="s">
        <v>139</v>
      </c>
      <c r="E148" s="206" t="s">
        <v>245</v>
      </c>
      <c r="F148" s="207" t="s">
        <v>246</v>
      </c>
      <c r="G148" s="208" t="s">
        <v>142</v>
      </c>
      <c r="H148" s="209">
        <v>4.218</v>
      </c>
      <c r="I148" s="210"/>
      <c r="J148" s="211">
        <f>ROUND(I148*H148,2)</f>
        <v>0</v>
      </c>
      <c r="K148" s="207" t="s">
        <v>143</v>
      </c>
      <c r="L148" s="45"/>
      <c r="M148" s="212" t="s">
        <v>82</v>
      </c>
      <c r="N148" s="213" t="s">
        <v>54</v>
      </c>
      <c r="O148" s="85"/>
      <c r="P148" s="214">
        <f>O148*H148</f>
        <v>0</v>
      </c>
      <c r="Q148" s="214">
        <v>1.6285000000000001</v>
      </c>
      <c r="R148" s="214">
        <f>Q148*H148</f>
        <v>6.8690129999999998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144</v>
      </c>
      <c r="AT148" s="216" t="s">
        <v>139</v>
      </c>
      <c r="AU148" s="216" t="s">
        <v>94</v>
      </c>
      <c r="AY148" s="17" t="s">
        <v>137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7" t="s">
        <v>92</v>
      </c>
      <c r="BK148" s="217">
        <f>ROUND(I148*H148,2)</f>
        <v>0</v>
      </c>
      <c r="BL148" s="17" t="s">
        <v>144</v>
      </c>
      <c r="BM148" s="216" t="s">
        <v>247</v>
      </c>
    </row>
    <row r="149" s="2" customFormat="1">
      <c r="A149" s="39"/>
      <c r="B149" s="40"/>
      <c r="C149" s="41"/>
      <c r="D149" s="218" t="s">
        <v>146</v>
      </c>
      <c r="E149" s="41"/>
      <c r="F149" s="219" t="s">
        <v>248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7" t="s">
        <v>146</v>
      </c>
      <c r="AU149" s="17" t="s">
        <v>94</v>
      </c>
    </row>
    <row r="150" s="13" customFormat="1">
      <c r="A150" s="13"/>
      <c r="B150" s="223"/>
      <c r="C150" s="224"/>
      <c r="D150" s="225" t="s">
        <v>148</v>
      </c>
      <c r="E150" s="226" t="s">
        <v>82</v>
      </c>
      <c r="F150" s="227" t="s">
        <v>249</v>
      </c>
      <c r="G150" s="224"/>
      <c r="H150" s="228">
        <v>4.218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148</v>
      </c>
      <c r="AU150" s="234" t="s">
        <v>94</v>
      </c>
      <c r="AV150" s="13" t="s">
        <v>94</v>
      </c>
      <c r="AW150" s="13" t="s">
        <v>42</v>
      </c>
      <c r="AX150" s="13" t="s">
        <v>84</v>
      </c>
      <c r="AY150" s="234" t="s">
        <v>137</v>
      </c>
    </row>
    <row r="151" s="12" customFormat="1" ht="22.8" customHeight="1">
      <c r="A151" s="12"/>
      <c r="B151" s="189"/>
      <c r="C151" s="190"/>
      <c r="D151" s="191" t="s">
        <v>83</v>
      </c>
      <c r="E151" s="203" t="s">
        <v>167</v>
      </c>
      <c r="F151" s="203" t="s">
        <v>250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SUM(P152:P159)</f>
        <v>0</v>
      </c>
      <c r="Q151" s="197"/>
      <c r="R151" s="198">
        <f>SUM(R152:R159)</f>
        <v>10.7592</v>
      </c>
      <c r="S151" s="197"/>
      <c r="T151" s="199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0" t="s">
        <v>92</v>
      </c>
      <c r="AT151" s="201" t="s">
        <v>83</v>
      </c>
      <c r="AU151" s="201" t="s">
        <v>92</v>
      </c>
      <c r="AY151" s="200" t="s">
        <v>137</v>
      </c>
      <c r="BK151" s="202">
        <f>SUM(BK152:BK159)</f>
        <v>0</v>
      </c>
    </row>
    <row r="152" s="2" customFormat="1" ht="24.15" customHeight="1">
      <c r="A152" s="39"/>
      <c r="B152" s="40"/>
      <c r="C152" s="205" t="s">
        <v>251</v>
      </c>
      <c r="D152" s="205" t="s">
        <v>139</v>
      </c>
      <c r="E152" s="206" t="s">
        <v>252</v>
      </c>
      <c r="F152" s="207" t="s">
        <v>253</v>
      </c>
      <c r="G152" s="208" t="s">
        <v>197</v>
      </c>
      <c r="H152" s="209">
        <v>48</v>
      </c>
      <c r="I152" s="210"/>
      <c r="J152" s="211">
        <f>ROUND(I152*H152,2)</f>
        <v>0</v>
      </c>
      <c r="K152" s="207" t="s">
        <v>143</v>
      </c>
      <c r="L152" s="45"/>
      <c r="M152" s="212" t="s">
        <v>82</v>
      </c>
      <c r="N152" s="213" t="s">
        <v>54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144</v>
      </c>
      <c r="AT152" s="216" t="s">
        <v>139</v>
      </c>
      <c r="AU152" s="216" t="s">
        <v>94</v>
      </c>
      <c r="AY152" s="17" t="s">
        <v>137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7" t="s">
        <v>92</v>
      </c>
      <c r="BK152" s="217">
        <f>ROUND(I152*H152,2)</f>
        <v>0</v>
      </c>
      <c r="BL152" s="17" t="s">
        <v>144</v>
      </c>
      <c r="BM152" s="216" t="s">
        <v>254</v>
      </c>
    </row>
    <row r="153" s="2" customFormat="1">
      <c r="A153" s="39"/>
      <c r="B153" s="40"/>
      <c r="C153" s="41"/>
      <c r="D153" s="218" t="s">
        <v>146</v>
      </c>
      <c r="E153" s="41"/>
      <c r="F153" s="219" t="s">
        <v>255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7" t="s">
        <v>146</v>
      </c>
      <c r="AU153" s="17" t="s">
        <v>94</v>
      </c>
    </row>
    <row r="154" s="13" customFormat="1">
      <c r="A154" s="13"/>
      <c r="B154" s="223"/>
      <c r="C154" s="224"/>
      <c r="D154" s="225" t="s">
        <v>148</v>
      </c>
      <c r="E154" s="226" t="s">
        <v>82</v>
      </c>
      <c r="F154" s="227" t="s">
        <v>256</v>
      </c>
      <c r="G154" s="224"/>
      <c r="H154" s="228">
        <v>48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148</v>
      </c>
      <c r="AU154" s="234" t="s">
        <v>94</v>
      </c>
      <c r="AV154" s="13" t="s">
        <v>94</v>
      </c>
      <c r="AW154" s="13" t="s">
        <v>42</v>
      </c>
      <c r="AX154" s="13" t="s">
        <v>84</v>
      </c>
      <c r="AY154" s="234" t="s">
        <v>137</v>
      </c>
    </row>
    <row r="155" s="2" customFormat="1" ht="37.8" customHeight="1">
      <c r="A155" s="39"/>
      <c r="B155" s="40"/>
      <c r="C155" s="205" t="s">
        <v>257</v>
      </c>
      <c r="D155" s="205" t="s">
        <v>139</v>
      </c>
      <c r="E155" s="206" t="s">
        <v>258</v>
      </c>
      <c r="F155" s="207" t="s">
        <v>259</v>
      </c>
      <c r="G155" s="208" t="s">
        <v>197</v>
      </c>
      <c r="H155" s="209">
        <v>48</v>
      </c>
      <c r="I155" s="210"/>
      <c r="J155" s="211">
        <f>ROUND(I155*H155,2)</f>
        <v>0</v>
      </c>
      <c r="K155" s="207" t="s">
        <v>143</v>
      </c>
      <c r="L155" s="45"/>
      <c r="M155" s="212" t="s">
        <v>82</v>
      </c>
      <c r="N155" s="213" t="s">
        <v>54</v>
      </c>
      <c r="O155" s="85"/>
      <c r="P155" s="214">
        <f>O155*H155</f>
        <v>0</v>
      </c>
      <c r="Q155" s="214">
        <v>0.089219999999999994</v>
      </c>
      <c r="R155" s="214">
        <f>Q155*H155</f>
        <v>4.2825600000000001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144</v>
      </c>
      <c r="AT155" s="216" t="s">
        <v>139</v>
      </c>
      <c r="AU155" s="216" t="s">
        <v>94</v>
      </c>
      <c r="AY155" s="17" t="s">
        <v>137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7" t="s">
        <v>92</v>
      </c>
      <c r="BK155" s="217">
        <f>ROUND(I155*H155,2)</f>
        <v>0</v>
      </c>
      <c r="BL155" s="17" t="s">
        <v>144</v>
      </c>
      <c r="BM155" s="216" t="s">
        <v>260</v>
      </c>
    </row>
    <row r="156" s="2" customFormat="1">
      <c r="A156" s="39"/>
      <c r="B156" s="40"/>
      <c r="C156" s="41"/>
      <c r="D156" s="218" t="s">
        <v>146</v>
      </c>
      <c r="E156" s="41"/>
      <c r="F156" s="219" t="s">
        <v>261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7" t="s">
        <v>146</v>
      </c>
      <c r="AU156" s="17" t="s">
        <v>94</v>
      </c>
    </row>
    <row r="157" s="13" customFormat="1">
      <c r="A157" s="13"/>
      <c r="B157" s="223"/>
      <c r="C157" s="224"/>
      <c r="D157" s="225" t="s">
        <v>148</v>
      </c>
      <c r="E157" s="226" t="s">
        <v>82</v>
      </c>
      <c r="F157" s="227" t="s">
        <v>256</v>
      </c>
      <c r="G157" s="224"/>
      <c r="H157" s="228">
        <v>48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148</v>
      </c>
      <c r="AU157" s="234" t="s">
        <v>94</v>
      </c>
      <c r="AV157" s="13" t="s">
        <v>94</v>
      </c>
      <c r="AW157" s="13" t="s">
        <v>42</v>
      </c>
      <c r="AX157" s="13" t="s">
        <v>84</v>
      </c>
      <c r="AY157" s="234" t="s">
        <v>137</v>
      </c>
    </row>
    <row r="158" s="2" customFormat="1" ht="16.5" customHeight="1">
      <c r="A158" s="39"/>
      <c r="B158" s="40"/>
      <c r="C158" s="235" t="s">
        <v>262</v>
      </c>
      <c r="D158" s="235" t="s">
        <v>263</v>
      </c>
      <c r="E158" s="236" t="s">
        <v>264</v>
      </c>
      <c r="F158" s="237" t="s">
        <v>265</v>
      </c>
      <c r="G158" s="238" t="s">
        <v>197</v>
      </c>
      <c r="H158" s="239">
        <v>49.439999999999998</v>
      </c>
      <c r="I158" s="240"/>
      <c r="J158" s="241">
        <f>ROUND(I158*H158,2)</f>
        <v>0</v>
      </c>
      <c r="K158" s="237" t="s">
        <v>143</v>
      </c>
      <c r="L158" s="242"/>
      <c r="M158" s="243" t="s">
        <v>82</v>
      </c>
      <c r="N158" s="244" t="s">
        <v>54</v>
      </c>
      <c r="O158" s="85"/>
      <c r="P158" s="214">
        <f>O158*H158</f>
        <v>0</v>
      </c>
      <c r="Q158" s="214">
        <v>0.13100000000000001</v>
      </c>
      <c r="R158" s="214">
        <f>Q158*H158</f>
        <v>6.4766399999999997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188</v>
      </c>
      <c r="AT158" s="216" t="s">
        <v>263</v>
      </c>
      <c r="AU158" s="216" t="s">
        <v>94</v>
      </c>
      <c r="AY158" s="17" t="s">
        <v>137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7" t="s">
        <v>92</v>
      </c>
      <c r="BK158" s="217">
        <f>ROUND(I158*H158,2)</f>
        <v>0</v>
      </c>
      <c r="BL158" s="17" t="s">
        <v>144</v>
      </c>
      <c r="BM158" s="216" t="s">
        <v>266</v>
      </c>
    </row>
    <row r="159" s="13" customFormat="1">
      <c r="A159" s="13"/>
      <c r="B159" s="223"/>
      <c r="C159" s="224"/>
      <c r="D159" s="225" t="s">
        <v>148</v>
      </c>
      <c r="E159" s="224"/>
      <c r="F159" s="227" t="s">
        <v>267</v>
      </c>
      <c r="G159" s="224"/>
      <c r="H159" s="228">
        <v>49.439999999999998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148</v>
      </c>
      <c r="AU159" s="234" t="s">
        <v>94</v>
      </c>
      <c r="AV159" s="13" t="s">
        <v>94</v>
      </c>
      <c r="AW159" s="13" t="s">
        <v>4</v>
      </c>
      <c r="AX159" s="13" t="s">
        <v>92</v>
      </c>
      <c r="AY159" s="234" t="s">
        <v>137</v>
      </c>
    </row>
    <row r="160" s="12" customFormat="1" ht="22.8" customHeight="1">
      <c r="A160" s="12"/>
      <c r="B160" s="189"/>
      <c r="C160" s="190"/>
      <c r="D160" s="191" t="s">
        <v>83</v>
      </c>
      <c r="E160" s="203" t="s">
        <v>173</v>
      </c>
      <c r="F160" s="203" t="s">
        <v>268</v>
      </c>
      <c r="G160" s="190"/>
      <c r="H160" s="190"/>
      <c r="I160" s="193"/>
      <c r="J160" s="204">
        <f>BK160</f>
        <v>0</v>
      </c>
      <c r="K160" s="190"/>
      <c r="L160" s="195"/>
      <c r="M160" s="196"/>
      <c r="N160" s="197"/>
      <c r="O160" s="197"/>
      <c r="P160" s="198">
        <f>SUM(P161:P181)</f>
        <v>0</v>
      </c>
      <c r="Q160" s="197"/>
      <c r="R160" s="198">
        <f>SUM(R161:R181)</f>
        <v>3.5033211199999998</v>
      </c>
      <c r="S160" s="197"/>
      <c r="T160" s="199">
        <f>SUM(T161:T181)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0" t="s">
        <v>92</v>
      </c>
      <c r="AT160" s="201" t="s">
        <v>83</v>
      </c>
      <c r="AU160" s="201" t="s">
        <v>92</v>
      </c>
      <c r="AY160" s="200" t="s">
        <v>137</v>
      </c>
      <c r="BK160" s="202">
        <f>SUM(BK161:BK181)</f>
        <v>0</v>
      </c>
    </row>
    <row r="161" s="2" customFormat="1" ht="21.75" customHeight="1">
      <c r="A161" s="39"/>
      <c r="B161" s="40"/>
      <c r="C161" s="205" t="s">
        <v>7</v>
      </c>
      <c r="D161" s="205" t="s">
        <v>139</v>
      </c>
      <c r="E161" s="206" t="s">
        <v>269</v>
      </c>
      <c r="F161" s="207" t="s">
        <v>270</v>
      </c>
      <c r="G161" s="208" t="s">
        <v>197</v>
      </c>
      <c r="H161" s="209">
        <v>45</v>
      </c>
      <c r="I161" s="210"/>
      <c r="J161" s="211">
        <f>ROUND(I161*H161,2)</f>
        <v>0</v>
      </c>
      <c r="K161" s="207" t="s">
        <v>143</v>
      </c>
      <c r="L161" s="45"/>
      <c r="M161" s="212" t="s">
        <v>82</v>
      </c>
      <c r="N161" s="213" t="s">
        <v>54</v>
      </c>
      <c r="O161" s="85"/>
      <c r="P161" s="214">
        <f>O161*H161</f>
        <v>0</v>
      </c>
      <c r="Q161" s="214">
        <v>0.0073499999999999998</v>
      </c>
      <c r="R161" s="214">
        <f>Q161*H161</f>
        <v>0.33074999999999999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144</v>
      </c>
      <c r="AT161" s="216" t="s">
        <v>139</v>
      </c>
      <c r="AU161" s="216" t="s">
        <v>94</v>
      </c>
      <c r="AY161" s="17" t="s">
        <v>137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7" t="s">
        <v>92</v>
      </c>
      <c r="BK161" s="217">
        <f>ROUND(I161*H161,2)</f>
        <v>0</v>
      </c>
      <c r="BL161" s="17" t="s">
        <v>144</v>
      </c>
      <c r="BM161" s="216" t="s">
        <v>271</v>
      </c>
    </row>
    <row r="162" s="2" customFormat="1">
      <c r="A162" s="39"/>
      <c r="B162" s="40"/>
      <c r="C162" s="41"/>
      <c r="D162" s="218" t="s">
        <v>146</v>
      </c>
      <c r="E162" s="41"/>
      <c r="F162" s="219" t="s">
        <v>272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7" t="s">
        <v>146</v>
      </c>
      <c r="AU162" s="17" t="s">
        <v>94</v>
      </c>
    </row>
    <row r="163" s="13" customFormat="1">
      <c r="A163" s="13"/>
      <c r="B163" s="223"/>
      <c r="C163" s="224"/>
      <c r="D163" s="225" t="s">
        <v>148</v>
      </c>
      <c r="E163" s="226" t="s">
        <v>82</v>
      </c>
      <c r="F163" s="227" t="s">
        <v>273</v>
      </c>
      <c r="G163" s="224"/>
      <c r="H163" s="228">
        <v>45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148</v>
      </c>
      <c r="AU163" s="234" t="s">
        <v>94</v>
      </c>
      <c r="AV163" s="13" t="s">
        <v>94</v>
      </c>
      <c r="AW163" s="13" t="s">
        <v>42</v>
      </c>
      <c r="AX163" s="13" t="s">
        <v>84</v>
      </c>
      <c r="AY163" s="234" t="s">
        <v>137</v>
      </c>
    </row>
    <row r="164" s="2" customFormat="1" ht="24.15" customHeight="1">
      <c r="A164" s="39"/>
      <c r="B164" s="40"/>
      <c r="C164" s="205" t="s">
        <v>274</v>
      </c>
      <c r="D164" s="205" t="s">
        <v>139</v>
      </c>
      <c r="E164" s="206" t="s">
        <v>275</v>
      </c>
      <c r="F164" s="207" t="s">
        <v>276</v>
      </c>
      <c r="G164" s="208" t="s">
        <v>197</v>
      </c>
      <c r="H164" s="209">
        <v>45</v>
      </c>
      <c r="I164" s="210"/>
      <c r="J164" s="211">
        <f>ROUND(I164*H164,2)</f>
        <v>0</v>
      </c>
      <c r="K164" s="207" t="s">
        <v>143</v>
      </c>
      <c r="L164" s="45"/>
      <c r="M164" s="212" t="s">
        <v>82</v>
      </c>
      <c r="N164" s="213" t="s">
        <v>54</v>
      </c>
      <c r="O164" s="85"/>
      <c r="P164" s="214">
        <f>O164*H164</f>
        <v>0</v>
      </c>
      <c r="Q164" s="214">
        <v>0.0014</v>
      </c>
      <c r="R164" s="214">
        <f>Q164*H164</f>
        <v>0.063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144</v>
      </c>
      <c r="AT164" s="216" t="s">
        <v>139</v>
      </c>
      <c r="AU164" s="216" t="s">
        <v>94</v>
      </c>
      <c r="AY164" s="17" t="s">
        <v>137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7" t="s">
        <v>92</v>
      </c>
      <c r="BK164" s="217">
        <f>ROUND(I164*H164,2)</f>
        <v>0</v>
      </c>
      <c r="BL164" s="17" t="s">
        <v>144</v>
      </c>
      <c r="BM164" s="216" t="s">
        <v>277</v>
      </c>
    </row>
    <row r="165" s="2" customFormat="1">
      <c r="A165" s="39"/>
      <c r="B165" s="40"/>
      <c r="C165" s="41"/>
      <c r="D165" s="218" t="s">
        <v>146</v>
      </c>
      <c r="E165" s="41"/>
      <c r="F165" s="219" t="s">
        <v>278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7" t="s">
        <v>146</v>
      </c>
      <c r="AU165" s="17" t="s">
        <v>94</v>
      </c>
    </row>
    <row r="166" s="13" customFormat="1">
      <c r="A166" s="13"/>
      <c r="B166" s="223"/>
      <c r="C166" s="224"/>
      <c r="D166" s="225" t="s">
        <v>148</v>
      </c>
      <c r="E166" s="226" t="s">
        <v>82</v>
      </c>
      <c r="F166" s="227" t="s">
        <v>273</v>
      </c>
      <c r="G166" s="224"/>
      <c r="H166" s="228">
        <v>45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148</v>
      </c>
      <c r="AU166" s="234" t="s">
        <v>94</v>
      </c>
      <c r="AV166" s="13" t="s">
        <v>94</v>
      </c>
      <c r="AW166" s="13" t="s">
        <v>42</v>
      </c>
      <c r="AX166" s="13" t="s">
        <v>84</v>
      </c>
      <c r="AY166" s="234" t="s">
        <v>137</v>
      </c>
    </row>
    <row r="167" s="2" customFormat="1" ht="16.5" customHeight="1">
      <c r="A167" s="39"/>
      <c r="B167" s="40"/>
      <c r="C167" s="205" t="s">
        <v>279</v>
      </c>
      <c r="D167" s="205" t="s">
        <v>139</v>
      </c>
      <c r="E167" s="206" t="s">
        <v>280</v>
      </c>
      <c r="F167" s="207" t="s">
        <v>281</v>
      </c>
      <c r="G167" s="208" t="s">
        <v>197</v>
      </c>
      <c r="H167" s="209">
        <v>45</v>
      </c>
      <c r="I167" s="210"/>
      <c r="J167" s="211">
        <f>ROUND(I167*H167,2)</f>
        <v>0</v>
      </c>
      <c r="K167" s="207" t="s">
        <v>143</v>
      </c>
      <c r="L167" s="45"/>
      <c r="M167" s="212" t="s">
        <v>82</v>
      </c>
      <c r="N167" s="213" t="s">
        <v>54</v>
      </c>
      <c r="O167" s="85"/>
      <c r="P167" s="214">
        <f>O167*H167</f>
        <v>0</v>
      </c>
      <c r="Q167" s="214">
        <v>0.000263</v>
      </c>
      <c r="R167" s="214">
        <f>Q167*H167</f>
        <v>0.011835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144</v>
      </c>
      <c r="AT167" s="216" t="s">
        <v>139</v>
      </c>
      <c r="AU167" s="216" t="s">
        <v>94</v>
      </c>
      <c r="AY167" s="17" t="s">
        <v>137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7" t="s">
        <v>92</v>
      </c>
      <c r="BK167" s="217">
        <f>ROUND(I167*H167,2)</f>
        <v>0</v>
      </c>
      <c r="BL167" s="17" t="s">
        <v>144</v>
      </c>
      <c r="BM167" s="216" t="s">
        <v>282</v>
      </c>
    </row>
    <row r="168" s="2" customFormat="1">
      <c r="A168" s="39"/>
      <c r="B168" s="40"/>
      <c r="C168" s="41"/>
      <c r="D168" s="218" t="s">
        <v>146</v>
      </c>
      <c r="E168" s="41"/>
      <c r="F168" s="219" t="s">
        <v>283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7" t="s">
        <v>146</v>
      </c>
      <c r="AU168" s="17" t="s">
        <v>94</v>
      </c>
    </row>
    <row r="169" s="13" customFormat="1">
      <c r="A169" s="13"/>
      <c r="B169" s="223"/>
      <c r="C169" s="224"/>
      <c r="D169" s="225" t="s">
        <v>148</v>
      </c>
      <c r="E169" s="226" t="s">
        <v>82</v>
      </c>
      <c r="F169" s="227" t="s">
        <v>273</v>
      </c>
      <c r="G169" s="224"/>
      <c r="H169" s="228">
        <v>45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148</v>
      </c>
      <c r="AU169" s="234" t="s">
        <v>94</v>
      </c>
      <c r="AV169" s="13" t="s">
        <v>94</v>
      </c>
      <c r="AW169" s="13" t="s">
        <v>42</v>
      </c>
      <c r="AX169" s="13" t="s">
        <v>84</v>
      </c>
      <c r="AY169" s="234" t="s">
        <v>137</v>
      </c>
    </row>
    <row r="170" s="2" customFormat="1" ht="21.75" customHeight="1">
      <c r="A170" s="39"/>
      <c r="B170" s="40"/>
      <c r="C170" s="205" t="s">
        <v>284</v>
      </c>
      <c r="D170" s="205" t="s">
        <v>139</v>
      </c>
      <c r="E170" s="206" t="s">
        <v>285</v>
      </c>
      <c r="F170" s="207" t="s">
        <v>286</v>
      </c>
      <c r="G170" s="208" t="s">
        <v>197</v>
      </c>
      <c r="H170" s="209">
        <v>11.16</v>
      </c>
      <c r="I170" s="210"/>
      <c r="J170" s="211">
        <f>ROUND(I170*H170,2)</f>
        <v>0</v>
      </c>
      <c r="K170" s="207" t="s">
        <v>143</v>
      </c>
      <c r="L170" s="45"/>
      <c r="M170" s="212" t="s">
        <v>82</v>
      </c>
      <c r="N170" s="213" t="s">
        <v>54</v>
      </c>
      <c r="O170" s="85"/>
      <c r="P170" s="214">
        <f>O170*H170</f>
        <v>0</v>
      </c>
      <c r="Q170" s="214">
        <v>0.0043839999999999999</v>
      </c>
      <c r="R170" s="214">
        <f>Q170*H170</f>
        <v>0.048925440000000001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144</v>
      </c>
      <c r="AT170" s="216" t="s">
        <v>139</v>
      </c>
      <c r="AU170" s="216" t="s">
        <v>94</v>
      </c>
      <c r="AY170" s="17" t="s">
        <v>137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7" t="s">
        <v>92</v>
      </c>
      <c r="BK170" s="217">
        <f>ROUND(I170*H170,2)</f>
        <v>0</v>
      </c>
      <c r="BL170" s="17" t="s">
        <v>144</v>
      </c>
      <c r="BM170" s="216" t="s">
        <v>287</v>
      </c>
    </row>
    <row r="171" s="2" customFormat="1">
      <c r="A171" s="39"/>
      <c r="B171" s="40"/>
      <c r="C171" s="41"/>
      <c r="D171" s="218" t="s">
        <v>146</v>
      </c>
      <c r="E171" s="41"/>
      <c r="F171" s="219" t="s">
        <v>288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7" t="s">
        <v>146</v>
      </c>
      <c r="AU171" s="17" t="s">
        <v>94</v>
      </c>
    </row>
    <row r="172" s="13" customFormat="1">
      <c r="A172" s="13"/>
      <c r="B172" s="223"/>
      <c r="C172" s="224"/>
      <c r="D172" s="225" t="s">
        <v>148</v>
      </c>
      <c r="E172" s="226" t="s">
        <v>82</v>
      </c>
      <c r="F172" s="227" t="s">
        <v>289</v>
      </c>
      <c r="G172" s="224"/>
      <c r="H172" s="228">
        <v>11.16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148</v>
      </c>
      <c r="AU172" s="234" t="s">
        <v>94</v>
      </c>
      <c r="AV172" s="13" t="s">
        <v>94</v>
      </c>
      <c r="AW172" s="13" t="s">
        <v>42</v>
      </c>
      <c r="AX172" s="13" t="s">
        <v>84</v>
      </c>
      <c r="AY172" s="234" t="s">
        <v>137</v>
      </c>
    </row>
    <row r="173" s="2" customFormat="1" ht="24.15" customHeight="1">
      <c r="A173" s="39"/>
      <c r="B173" s="40"/>
      <c r="C173" s="205" t="s">
        <v>290</v>
      </c>
      <c r="D173" s="205" t="s">
        <v>139</v>
      </c>
      <c r="E173" s="206" t="s">
        <v>291</v>
      </c>
      <c r="F173" s="207" t="s">
        <v>292</v>
      </c>
      <c r="G173" s="208" t="s">
        <v>197</v>
      </c>
      <c r="H173" s="209">
        <v>45</v>
      </c>
      <c r="I173" s="210"/>
      <c r="J173" s="211">
        <f>ROUND(I173*H173,2)</f>
        <v>0</v>
      </c>
      <c r="K173" s="207" t="s">
        <v>143</v>
      </c>
      <c r="L173" s="45"/>
      <c r="M173" s="212" t="s">
        <v>82</v>
      </c>
      <c r="N173" s="213" t="s">
        <v>54</v>
      </c>
      <c r="O173" s="85"/>
      <c r="P173" s="214">
        <f>O173*H173</f>
        <v>0</v>
      </c>
      <c r="Q173" s="214">
        <v>0.01848</v>
      </c>
      <c r="R173" s="214">
        <f>Q173*H173</f>
        <v>0.83160000000000001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144</v>
      </c>
      <c r="AT173" s="216" t="s">
        <v>139</v>
      </c>
      <c r="AU173" s="216" t="s">
        <v>94</v>
      </c>
      <c r="AY173" s="17" t="s">
        <v>137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7" t="s">
        <v>92</v>
      </c>
      <c r="BK173" s="217">
        <f>ROUND(I173*H173,2)</f>
        <v>0</v>
      </c>
      <c r="BL173" s="17" t="s">
        <v>144</v>
      </c>
      <c r="BM173" s="216" t="s">
        <v>293</v>
      </c>
    </row>
    <row r="174" s="2" customFormat="1">
      <c r="A174" s="39"/>
      <c r="B174" s="40"/>
      <c r="C174" s="41"/>
      <c r="D174" s="218" t="s">
        <v>146</v>
      </c>
      <c r="E174" s="41"/>
      <c r="F174" s="219" t="s">
        <v>294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7" t="s">
        <v>146</v>
      </c>
      <c r="AU174" s="17" t="s">
        <v>94</v>
      </c>
    </row>
    <row r="175" s="13" customFormat="1">
      <c r="A175" s="13"/>
      <c r="B175" s="223"/>
      <c r="C175" s="224"/>
      <c r="D175" s="225" t="s">
        <v>148</v>
      </c>
      <c r="E175" s="226" t="s">
        <v>82</v>
      </c>
      <c r="F175" s="227" t="s">
        <v>273</v>
      </c>
      <c r="G175" s="224"/>
      <c r="H175" s="228">
        <v>45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148</v>
      </c>
      <c r="AU175" s="234" t="s">
        <v>94</v>
      </c>
      <c r="AV175" s="13" t="s">
        <v>94</v>
      </c>
      <c r="AW175" s="13" t="s">
        <v>42</v>
      </c>
      <c r="AX175" s="13" t="s">
        <v>84</v>
      </c>
      <c r="AY175" s="234" t="s">
        <v>137</v>
      </c>
    </row>
    <row r="176" s="2" customFormat="1" ht="16.5" customHeight="1">
      <c r="A176" s="39"/>
      <c r="B176" s="40"/>
      <c r="C176" s="205" t="s">
        <v>295</v>
      </c>
      <c r="D176" s="205" t="s">
        <v>139</v>
      </c>
      <c r="E176" s="206" t="s">
        <v>296</v>
      </c>
      <c r="F176" s="207" t="s">
        <v>297</v>
      </c>
      <c r="G176" s="208" t="s">
        <v>197</v>
      </c>
      <c r="H176" s="209">
        <v>16.634</v>
      </c>
      <c r="I176" s="210"/>
      <c r="J176" s="211">
        <f>ROUND(I176*H176,2)</f>
        <v>0</v>
      </c>
      <c r="K176" s="207" t="s">
        <v>143</v>
      </c>
      <c r="L176" s="45"/>
      <c r="M176" s="212" t="s">
        <v>82</v>
      </c>
      <c r="N176" s="213" t="s">
        <v>54</v>
      </c>
      <c r="O176" s="85"/>
      <c r="P176" s="214">
        <f>O176*H176</f>
        <v>0</v>
      </c>
      <c r="Q176" s="214">
        <v>0.067019999999999996</v>
      </c>
      <c r="R176" s="214">
        <f>Q176*H176</f>
        <v>1.1148106799999999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144</v>
      </c>
      <c r="AT176" s="216" t="s">
        <v>139</v>
      </c>
      <c r="AU176" s="216" t="s">
        <v>94</v>
      </c>
      <c r="AY176" s="17" t="s">
        <v>137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7" t="s">
        <v>92</v>
      </c>
      <c r="BK176" s="217">
        <f>ROUND(I176*H176,2)</f>
        <v>0</v>
      </c>
      <c r="BL176" s="17" t="s">
        <v>144</v>
      </c>
      <c r="BM176" s="216" t="s">
        <v>298</v>
      </c>
    </row>
    <row r="177" s="2" customFormat="1">
      <c r="A177" s="39"/>
      <c r="B177" s="40"/>
      <c r="C177" s="41"/>
      <c r="D177" s="218" t="s">
        <v>146</v>
      </c>
      <c r="E177" s="41"/>
      <c r="F177" s="219" t="s">
        <v>299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7" t="s">
        <v>146</v>
      </c>
      <c r="AU177" s="17" t="s">
        <v>94</v>
      </c>
    </row>
    <row r="178" s="13" customFormat="1">
      <c r="A178" s="13"/>
      <c r="B178" s="223"/>
      <c r="C178" s="224"/>
      <c r="D178" s="225" t="s">
        <v>148</v>
      </c>
      <c r="E178" s="226" t="s">
        <v>82</v>
      </c>
      <c r="F178" s="227" t="s">
        <v>300</v>
      </c>
      <c r="G178" s="224"/>
      <c r="H178" s="228">
        <v>16.634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148</v>
      </c>
      <c r="AU178" s="234" t="s">
        <v>94</v>
      </c>
      <c r="AV178" s="13" t="s">
        <v>94</v>
      </c>
      <c r="AW178" s="13" t="s">
        <v>42</v>
      </c>
      <c r="AX178" s="13" t="s">
        <v>84</v>
      </c>
      <c r="AY178" s="234" t="s">
        <v>137</v>
      </c>
    </row>
    <row r="179" s="2" customFormat="1" ht="16.5" customHeight="1">
      <c r="A179" s="39"/>
      <c r="B179" s="40"/>
      <c r="C179" s="205" t="s">
        <v>301</v>
      </c>
      <c r="D179" s="205" t="s">
        <v>139</v>
      </c>
      <c r="E179" s="206" t="s">
        <v>302</v>
      </c>
      <c r="F179" s="207" t="s">
        <v>303</v>
      </c>
      <c r="G179" s="208" t="s">
        <v>197</v>
      </c>
      <c r="H179" s="209">
        <v>4</v>
      </c>
      <c r="I179" s="210"/>
      <c r="J179" s="211">
        <f>ROUND(I179*H179,2)</f>
        <v>0</v>
      </c>
      <c r="K179" s="207" t="s">
        <v>143</v>
      </c>
      <c r="L179" s="45"/>
      <c r="M179" s="212" t="s">
        <v>82</v>
      </c>
      <c r="N179" s="213" t="s">
        <v>54</v>
      </c>
      <c r="O179" s="85"/>
      <c r="P179" s="214">
        <f>O179*H179</f>
        <v>0</v>
      </c>
      <c r="Q179" s="214">
        <v>0.27560000000000001</v>
      </c>
      <c r="R179" s="214">
        <f>Q179*H179</f>
        <v>1.1024000000000001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144</v>
      </c>
      <c r="AT179" s="216" t="s">
        <v>139</v>
      </c>
      <c r="AU179" s="216" t="s">
        <v>94</v>
      </c>
      <c r="AY179" s="17" t="s">
        <v>137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7" t="s">
        <v>92</v>
      </c>
      <c r="BK179" s="217">
        <f>ROUND(I179*H179,2)</f>
        <v>0</v>
      </c>
      <c r="BL179" s="17" t="s">
        <v>144</v>
      </c>
      <c r="BM179" s="216" t="s">
        <v>304</v>
      </c>
    </row>
    <row r="180" s="2" customFormat="1">
      <c r="A180" s="39"/>
      <c r="B180" s="40"/>
      <c r="C180" s="41"/>
      <c r="D180" s="218" t="s">
        <v>146</v>
      </c>
      <c r="E180" s="41"/>
      <c r="F180" s="219" t="s">
        <v>305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7" t="s">
        <v>146</v>
      </c>
      <c r="AU180" s="17" t="s">
        <v>94</v>
      </c>
    </row>
    <row r="181" s="13" customFormat="1">
      <c r="A181" s="13"/>
      <c r="B181" s="223"/>
      <c r="C181" s="224"/>
      <c r="D181" s="225" t="s">
        <v>148</v>
      </c>
      <c r="E181" s="226" t="s">
        <v>82</v>
      </c>
      <c r="F181" s="227" t="s">
        <v>306</v>
      </c>
      <c r="G181" s="224"/>
      <c r="H181" s="228">
        <v>4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148</v>
      </c>
      <c r="AU181" s="234" t="s">
        <v>94</v>
      </c>
      <c r="AV181" s="13" t="s">
        <v>94</v>
      </c>
      <c r="AW181" s="13" t="s">
        <v>42</v>
      </c>
      <c r="AX181" s="13" t="s">
        <v>84</v>
      </c>
      <c r="AY181" s="234" t="s">
        <v>137</v>
      </c>
    </row>
    <row r="182" s="12" customFormat="1" ht="22.8" customHeight="1">
      <c r="A182" s="12"/>
      <c r="B182" s="189"/>
      <c r="C182" s="190"/>
      <c r="D182" s="191" t="s">
        <v>83</v>
      </c>
      <c r="E182" s="203" t="s">
        <v>194</v>
      </c>
      <c r="F182" s="203" t="s">
        <v>307</v>
      </c>
      <c r="G182" s="190"/>
      <c r="H182" s="190"/>
      <c r="I182" s="193"/>
      <c r="J182" s="204">
        <f>BK182</f>
        <v>0</v>
      </c>
      <c r="K182" s="190"/>
      <c r="L182" s="195"/>
      <c r="M182" s="196"/>
      <c r="N182" s="197"/>
      <c r="O182" s="197"/>
      <c r="P182" s="198">
        <f>SUM(P183:P193)</f>
        <v>0</v>
      </c>
      <c r="Q182" s="197"/>
      <c r="R182" s="198">
        <f>SUM(R183:R193)</f>
        <v>21.712185999999999</v>
      </c>
      <c r="S182" s="197"/>
      <c r="T182" s="199">
        <f>SUM(T183:T193)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0" t="s">
        <v>92</v>
      </c>
      <c r="AT182" s="201" t="s">
        <v>83</v>
      </c>
      <c r="AU182" s="201" t="s">
        <v>92</v>
      </c>
      <c r="AY182" s="200" t="s">
        <v>137</v>
      </c>
      <c r="BK182" s="202">
        <f>SUM(BK183:BK193)</f>
        <v>0</v>
      </c>
    </row>
    <row r="183" s="2" customFormat="1" ht="24.15" customHeight="1">
      <c r="A183" s="39"/>
      <c r="B183" s="40"/>
      <c r="C183" s="205" t="s">
        <v>308</v>
      </c>
      <c r="D183" s="205" t="s">
        <v>139</v>
      </c>
      <c r="E183" s="206" t="s">
        <v>309</v>
      </c>
      <c r="F183" s="207" t="s">
        <v>310</v>
      </c>
      <c r="G183" s="208" t="s">
        <v>234</v>
      </c>
      <c r="H183" s="209">
        <v>41</v>
      </c>
      <c r="I183" s="210"/>
      <c r="J183" s="211">
        <f>ROUND(I183*H183,2)</f>
        <v>0</v>
      </c>
      <c r="K183" s="207" t="s">
        <v>143</v>
      </c>
      <c r="L183" s="45"/>
      <c r="M183" s="212" t="s">
        <v>82</v>
      </c>
      <c r="N183" s="213" t="s">
        <v>54</v>
      </c>
      <c r="O183" s="85"/>
      <c r="P183" s="214">
        <f>O183*H183</f>
        <v>0</v>
      </c>
      <c r="Q183" s="214">
        <v>0.10094599999999999</v>
      </c>
      <c r="R183" s="214">
        <f>Q183*H183</f>
        <v>4.1387859999999996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144</v>
      </c>
      <c r="AT183" s="216" t="s">
        <v>139</v>
      </c>
      <c r="AU183" s="216" t="s">
        <v>94</v>
      </c>
      <c r="AY183" s="17" t="s">
        <v>137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7" t="s">
        <v>92</v>
      </c>
      <c r="BK183" s="217">
        <f>ROUND(I183*H183,2)</f>
        <v>0</v>
      </c>
      <c r="BL183" s="17" t="s">
        <v>144</v>
      </c>
      <c r="BM183" s="216" t="s">
        <v>311</v>
      </c>
    </row>
    <row r="184" s="2" customFormat="1">
      <c r="A184" s="39"/>
      <c r="B184" s="40"/>
      <c r="C184" s="41"/>
      <c r="D184" s="218" t="s">
        <v>146</v>
      </c>
      <c r="E184" s="41"/>
      <c r="F184" s="219" t="s">
        <v>312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7" t="s">
        <v>146</v>
      </c>
      <c r="AU184" s="17" t="s">
        <v>94</v>
      </c>
    </row>
    <row r="185" s="13" customFormat="1">
      <c r="A185" s="13"/>
      <c r="B185" s="223"/>
      <c r="C185" s="224"/>
      <c r="D185" s="225" t="s">
        <v>148</v>
      </c>
      <c r="E185" s="226" t="s">
        <v>82</v>
      </c>
      <c r="F185" s="227" t="s">
        <v>313</v>
      </c>
      <c r="G185" s="224"/>
      <c r="H185" s="228">
        <v>41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148</v>
      </c>
      <c r="AU185" s="234" t="s">
        <v>94</v>
      </c>
      <c r="AV185" s="13" t="s">
        <v>94</v>
      </c>
      <c r="AW185" s="13" t="s">
        <v>42</v>
      </c>
      <c r="AX185" s="13" t="s">
        <v>84</v>
      </c>
      <c r="AY185" s="234" t="s">
        <v>137</v>
      </c>
    </row>
    <row r="186" s="2" customFormat="1" ht="16.5" customHeight="1">
      <c r="A186" s="39"/>
      <c r="B186" s="40"/>
      <c r="C186" s="235" t="s">
        <v>314</v>
      </c>
      <c r="D186" s="235" t="s">
        <v>263</v>
      </c>
      <c r="E186" s="236" t="s">
        <v>315</v>
      </c>
      <c r="F186" s="237" t="s">
        <v>316</v>
      </c>
      <c r="G186" s="238" t="s">
        <v>234</v>
      </c>
      <c r="H186" s="239">
        <v>43.049999999999997</v>
      </c>
      <c r="I186" s="240"/>
      <c r="J186" s="241">
        <f>ROUND(I186*H186,2)</f>
        <v>0</v>
      </c>
      <c r="K186" s="237" t="s">
        <v>143</v>
      </c>
      <c r="L186" s="242"/>
      <c r="M186" s="243" t="s">
        <v>82</v>
      </c>
      <c r="N186" s="244" t="s">
        <v>54</v>
      </c>
      <c r="O186" s="85"/>
      <c r="P186" s="214">
        <f>O186*H186</f>
        <v>0</v>
      </c>
      <c r="Q186" s="214">
        <v>0.028000000000000001</v>
      </c>
      <c r="R186" s="214">
        <f>Q186*H186</f>
        <v>1.2054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188</v>
      </c>
      <c r="AT186" s="216" t="s">
        <v>263</v>
      </c>
      <c r="AU186" s="216" t="s">
        <v>94</v>
      </c>
      <c r="AY186" s="17" t="s">
        <v>137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7" t="s">
        <v>92</v>
      </c>
      <c r="BK186" s="217">
        <f>ROUND(I186*H186,2)</f>
        <v>0</v>
      </c>
      <c r="BL186" s="17" t="s">
        <v>144</v>
      </c>
      <c r="BM186" s="216" t="s">
        <v>317</v>
      </c>
    </row>
    <row r="187" s="13" customFormat="1">
      <c r="A187" s="13"/>
      <c r="B187" s="223"/>
      <c r="C187" s="224"/>
      <c r="D187" s="225" t="s">
        <v>148</v>
      </c>
      <c r="E187" s="224"/>
      <c r="F187" s="227" t="s">
        <v>318</v>
      </c>
      <c r="G187" s="224"/>
      <c r="H187" s="228">
        <v>43.049999999999997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148</v>
      </c>
      <c r="AU187" s="234" t="s">
        <v>94</v>
      </c>
      <c r="AV187" s="13" t="s">
        <v>94</v>
      </c>
      <c r="AW187" s="13" t="s">
        <v>4</v>
      </c>
      <c r="AX187" s="13" t="s">
        <v>92</v>
      </c>
      <c r="AY187" s="234" t="s">
        <v>137</v>
      </c>
    </row>
    <row r="188" s="2" customFormat="1" ht="16.5" customHeight="1">
      <c r="A188" s="39"/>
      <c r="B188" s="40"/>
      <c r="C188" s="205" t="s">
        <v>319</v>
      </c>
      <c r="D188" s="205" t="s">
        <v>139</v>
      </c>
      <c r="E188" s="206" t="s">
        <v>320</v>
      </c>
      <c r="F188" s="207" t="s">
        <v>321</v>
      </c>
      <c r="G188" s="208" t="s">
        <v>322</v>
      </c>
      <c r="H188" s="209">
        <v>112</v>
      </c>
      <c r="I188" s="210"/>
      <c r="J188" s="211">
        <f>ROUND(I188*H188,2)</f>
        <v>0</v>
      </c>
      <c r="K188" s="207" t="s">
        <v>143</v>
      </c>
      <c r="L188" s="45"/>
      <c r="M188" s="212" t="s">
        <v>82</v>
      </c>
      <c r="N188" s="213" t="s">
        <v>54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144</v>
      </c>
      <c r="AT188" s="216" t="s">
        <v>139</v>
      </c>
      <c r="AU188" s="216" t="s">
        <v>94</v>
      </c>
      <c r="AY188" s="17" t="s">
        <v>137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7" t="s">
        <v>92</v>
      </c>
      <c r="BK188" s="217">
        <f>ROUND(I188*H188,2)</f>
        <v>0</v>
      </c>
      <c r="BL188" s="17" t="s">
        <v>144</v>
      </c>
      <c r="BM188" s="216" t="s">
        <v>323</v>
      </c>
    </row>
    <row r="189" s="2" customFormat="1">
      <c r="A189" s="39"/>
      <c r="B189" s="40"/>
      <c r="C189" s="41"/>
      <c r="D189" s="218" t="s">
        <v>146</v>
      </c>
      <c r="E189" s="41"/>
      <c r="F189" s="219" t="s">
        <v>324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7" t="s">
        <v>146</v>
      </c>
      <c r="AU189" s="17" t="s">
        <v>94</v>
      </c>
    </row>
    <row r="190" s="2" customFormat="1" ht="24.15" customHeight="1">
      <c r="A190" s="39"/>
      <c r="B190" s="40"/>
      <c r="C190" s="235" t="s">
        <v>325</v>
      </c>
      <c r="D190" s="235" t="s">
        <v>263</v>
      </c>
      <c r="E190" s="236" t="s">
        <v>326</v>
      </c>
      <c r="F190" s="237" t="s">
        <v>327</v>
      </c>
      <c r="G190" s="238" t="s">
        <v>322</v>
      </c>
      <c r="H190" s="239">
        <v>80</v>
      </c>
      <c r="I190" s="240"/>
      <c r="J190" s="241">
        <f>ROUND(I190*H190,2)</f>
        <v>0</v>
      </c>
      <c r="K190" s="237" t="s">
        <v>82</v>
      </c>
      <c r="L190" s="242"/>
      <c r="M190" s="243" t="s">
        <v>82</v>
      </c>
      <c r="N190" s="244" t="s">
        <v>54</v>
      </c>
      <c r="O190" s="85"/>
      <c r="P190" s="214">
        <f>O190*H190</f>
        <v>0</v>
      </c>
      <c r="Q190" s="214">
        <v>0.123</v>
      </c>
      <c r="R190" s="214">
        <f>Q190*H190</f>
        <v>9.8399999999999999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188</v>
      </c>
      <c r="AT190" s="216" t="s">
        <v>263</v>
      </c>
      <c r="AU190" s="216" t="s">
        <v>94</v>
      </c>
      <c r="AY190" s="17" t="s">
        <v>137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7" t="s">
        <v>92</v>
      </c>
      <c r="BK190" s="217">
        <f>ROUND(I190*H190,2)</f>
        <v>0</v>
      </c>
      <c r="BL190" s="17" t="s">
        <v>144</v>
      </c>
      <c r="BM190" s="216" t="s">
        <v>328</v>
      </c>
    </row>
    <row r="191" s="13" customFormat="1">
      <c r="A191" s="13"/>
      <c r="B191" s="223"/>
      <c r="C191" s="224"/>
      <c r="D191" s="225" t="s">
        <v>148</v>
      </c>
      <c r="E191" s="226" t="s">
        <v>82</v>
      </c>
      <c r="F191" s="227" t="s">
        <v>329</v>
      </c>
      <c r="G191" s="224"/>
      <c r="H191" s="228">
        <v>80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148</v>
      </c>
      <c r="AU191" s="234" t="s">
        <v>94</v>
      </c>
      <c r="AV191" s="13" t="s">
        <v>94</v>
      </c>
      <c r="AW191" s="13" t="s">
        <v>42</v>
      </c>
      <c r="AX191" s="13" t="s">
        <v>84</v>
      </c>
      <c r="AY191" s="234" t="s">
        <v>137</v>
      </c>
    </row>
    <row r="192" s="2" customFormat="1" ht="24.15" customHeight="1">
      <c r="A192" s="39"/>
      <c r="B192" s="40"/>
      <c r="C192" s="235" t="s">
        <v>330</v>
      </c>
      <c r="D192" s="235" t="s">
        <v>263</v>
      </c>
      <c r="E192" s="236" t="s">
        <v>331</v>
      </c>
      <c r="F192" s="237" t="s">
        <v>332</v>
      </c>
      <c r="G192" s="238" t="s">
        <v>322</v>
      </c>
      <c r="H192" s="239">
        <v>32</v>
      </c>
      <c r="I192" s="240"/>
      <c r="J192" s="241">
        <f>ROUND(I192*H192,2)</f>
        <v>0</v>
      </c>
      <c r="K192" s="237" t="s">
        <v>82</v>
      </c>
      <c r="L192" s="242"/>
      <c r="M192" s="243" t="s">
        <v>82</v>
      </c>
      <c r="N192" s="244" t="s">
        <v>54</v>
      </c>
      <c r="O192" s="85"/>
      <c r="P192" s="214">
        <f>O192*H192</f>
        <v>0</v>
      </c>
      <c r="Q192" s="214">
        <v>0.20399999999999999</v>
      </c>
      <c r="R192" s="214">
        <f>Q192*H192</f>
        <v>6.5279999999999996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188</v>
      </c>
      <c r="AT192" s="216" t="s">
        <v>263</v>
      </c>
      <c r="AU192" s="216" t="s">
        <v>94</v>
      </c>
      <c r="AY192" s="17" t="s">
        <v>137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7" t="s">
        <v>92</v>
      </c>
      <c r="BK192" s="217">
        <f>ROUND(I192*H192,2)</f>
        <v>0</v>
      </c>
      <c r="BL192" s="17" t="s">
        <v>144</v>
      </c>
      <c r="BM192" s="216" t="s">
        <v>333</v>
      </c>
    </row>
    <row r="193" s="13" customFormat="1">
      <c r="A193" s="13"/>
      <c r="B193" s="223"/>
      <c r="C193" s="224"/>
      <c r="D193" s="225" t="s">
        <v>148</v>
      </c>
      <c r="E193" s="226" t="s">
        <v>82</v>
      </c>
      <c r="F193" s="227" t="s">
        <v>334</v>
      </c>
      <c r="G193" s="224"/>
      <c r="H193" s="228">
        <v>32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148</v>
      </c>
      <c r="AU193" s="234" t="s">
        <v>94</v>
      </c>
      <c r="AV193" s="13" t="s">
        <v>94</v>
      </c>
      <c r="AW193" s="13" t="s">
        <v>42</v>
      </c>
      <c r="AX193" s="13" t="s">
        <v>84</v>
      </c>
      <c r="AY193" s="234" t="s">
        <v>137</v>
      </c>
    </row>
    <row r="194" s="12" customFormat="1" ht="22.8" customHeight="1">
      <c r="A194" s="12"/>
      <c r="B194" s="189"/>
      <c r="C194" s="190"/>
      <c r="D194" s="191" t="s">
        <v>83</v>
      </c>
      <c r="E194" s="203" t="s">
        <v>335</v>
      </c>
      <c r="F194" s="203" t="s">
        <v>336</v>
      </c>
      <c r="G194" s="190"/>
      <c r="H194" s="190"/>
      <c r="I194" s="193"/>
      <c r="J194" s="204">
        <f>BK194</f>
        <v>0</v>
      </c>
      <c r="K194" s="190"/>
      <c r="L194" s="195"/>
      <c r="M194" s="196"/>
      <c r="N194" s="197"/>
      <c r="O194" s="197"/>
      <c r="P194" s="198">
        <f>SUM(P195:P196)</f>
        <v>0</v>
      </c>
      <c r="Q194" s="197"/>
      <c r="R194" s="198">
        <f>SUM(R195:R196)</f>
        <v>0</v>
      </c>
      <c r="S194" s="197"/>
      <c r="T194" s="199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0" t="s">
        <v>92</v>
      </c>
      <c r="AT194" s="201" t="s">
        <v>83</v>
      </c>
      <c r="AU194" s="201" t="s">
        <v>92</v>
      </c>
      <c r="AY194" s="200" t="s">
        <v>137</v>
      </c>
      <c r="BK194" s="202">
        <f>SUM(BK195:BK196)</f>
        <v>0</v>
      </c>
    </row>
    <row r="195" s="2" customFormat="1" ht="24.15" customHeight="1">
      <c r="A195" s="39"/>
      <c r="B195" s="40"/>
      <c r="C195" s="205" t="s">
        <v>337</v>
      </c>
      <c r="D195" s="205" t="s">
        <v>139</v>
      </c>
      <c r="E195" s="206" t="s">
        <v>338</v>
      </c>
      <c r="F195" s="207" t="s">
        <v>339</v>
      </c>
      <c r="G195" s="208" t="s">
        <v>182</v>
      </c>
      <c r="H195" s="209">
        <v>81.236000000000004</v>
      </c>
      <c r="I195" s="210"/>
      <c r="J195" s="211">
        <f>ROUND(I195*H195,2)</f>
        <v>0</v>
      </c>
      <c r="K195" s="207" t="s">
        <v>143</v>
      </c>
      <c r="L195" s="45"/>
      <c r="M195" s="212" t="s">
        <v>82</v>
      </c>
      <c r="N195" s="213" t="s">
        <v>54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144</v>
      </c>
      <c r="AT195" s="216" t="s">
        <v>139</v>
      </c>
      <c r="AU195" s="216" t="s">
        <v>94</v>
      </c>
      <c r="AY195" s="17" t="s">
        <v>137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7" t="s">
        <v>92</v>
      </c>
      <c r="BK195" s="217">
        <f>ROUND(I195*H195,2)</f>
        <v>0</v>
      </c>
      <c r="BL195" s="17" t="s">
        <v>144</v>
      </c>
      <c r="BM195" s="216" t="s">
        <v>340</v>
      </c>
    </row>
    <row r="196" s="2" customFormat="1">
      <c r="A196" s="39"/>
      <c r="B196" s="40"/>
      <c r="C196" s="41"/>
      <c r="D196" s="218" t="s">
        <v>146</v>
      </c>
      <c r="E196" s="41"/>
      <c r="F196" s="219" t="s">
        <v>341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7" t="s">
        <v>146</v>
      </c>
      <c r="AU196" s="17" t="s">
        <v>94</v>
      </c>
    </row>
    <row r="197" s="12" customFormat="1" ht="25.92" customHeight="1">
      <c r="A197" s="12"/>
      <c r="B197" s="189"/>
      <c r="C197" s="190"/>
      <c r="D197" s="191" t="s">
        <v>83</v>
      </c>
      <c r="E197" s="192" t="s">
        <v>342</v>
      </c>
      <c r="F197" s="192" t="s">
        <v>343</v>
      </c>
      <c r="G197" s="190"/>
      <c r="H197" s="190"/>
      <c r="I197" s="193"/>
      <c r="J197" s="194">
        <f>BK197</f>
        <v>0</v>
      </c>
      <c r="K197" s="190"/>
      <c r="L197" s="195"/>
      <c r="M197" s="196"/>
      <c r="N197" s="197"/>
      <c r="O197" s="197"/>
      <c r="P197" s="198">
        <f>P198+P221+P229+P246+P257</f>
        <v>0</v>
      </c>
      <c r="Q197" s="197"/>
      <c r="R197" s="198">
        <f>R198+R221+R229+R246+R257</f>
        <v>0.90848677546599998</v>
      </c>
      <c r="S197" s="197"/>
      <c r="T197" s="199">
        <f>T198+T221+T229+T246+T257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0" t="s">
        <v>94</v>
      </c>
      <c r="AT197" s="201" t="s">
        <v>83</v>
      </c>
      <c r="AU197" s="201" t="s">
        <v>84</v>
      </c>
      <c r="AY197" s="200" t="s">
        <v>137</v>
      </c>
      <c r="BK197" s="202">
        <f>BK198+BK221+BK229+BK246+BK257</f>
        <v>0</v>
      </c>
    </row>
    <row r="198" s="12" customFormat="1" ht="22.8" customHeight="1">
      <c r="A198" s="12"/>
      <c r="B198" s="189"/>
      <c r="C198" s="190"/>
      <c r="D198" s="191" t="s">
        <v>83</v>
      </c>
      <c r="E198" s="203" t="s">
        <v>344</v>
      </c>
      <c r="F198" s="203" t="s">
        <v>345</v>
      </c>
      <c r="G198" s="190"/>
      <c r="H198" s="190"/>
      <c r="I198" s="193"/>
      <c r="J198" s="204">
        <f>BK198</f>
        <v>0</v>
      </c>
      <c r="K198" s="190"/>
      <c r="L198" s="195"/>
      <c r="M198" s="196"/>
      <c r="N198" s="197"/>
      <c r="O198" s="197"/>
      <c r="P198" s="198">
        <f>SUM(P199:P220)</f>
        <v>0</v>
      </c>
      <c r="Q198" s="197"/>
      <c r="R198" s="198">
        <f>SUM(R199:R220)</f>
        <v>0.18489108524999998</v>
      </c>
      <c r="S198" s="197"/>
      <c r="T198" s="199">
        <f>SUM(T199:T220)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0" t="s">
        <v>94</v>
      </c>
      <c r="AT198" s="201" t="s">
        <v>83</v>
      </c>
      <c r="AU198" s="201" t="s">
        <v>92</v>
      </c>
      <c r="AY198" s="200" t="s">
        <v>137</v>
      </c>
      <c r="BK198" s="202">
        <f>SUM(BK199:BK220)</f>
        <v>0</v>
      </c>
    </row>
    <row r="199" s="2" customFormat="1" ht="21.75" customHeight="1">
      <c r="A199" s="39"/>
      <c r="B199" s="40"/>
      <c r="C199" s="205" t="s">
        <v>346</v>
      </c>
      <c r="D199" s="205" t="s">
        <v>139</v>
      </c>
      <c r="E199" s="206" t="s">
        <v>347</v>
      </c>
      <c r="F199" s="207" t="s">
        <v>348</v>
      </c>
      <c r="G199" s="208" t="s">
        <v>197</v>
      </c>
      <c r="H199" s="209">
        <v>12.57</v>
      </c>
      <c r="I199" s="210"/>
      <c r="J199" s="211">
        <f>ROUND(I199*H199,2)</f>
        <v>0</v>
      </c>
      <c r="K199" s="207" t="s">
        <v>143</v>
      </c>
      <c r="L199" s="45"/>
      <c r="M199" s="212" t="s">
        <v>82</v>
      </c>
      <c r="N199" s="213" t="s">
        <v>54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238</v>
      </c>
      <c r="AT199" s="216" t="s">
        <v>139</v>
      </c>
      <c r="AU199" s="216" t="s">
        <v>94</v>
      </c>
      <c r="AY199" s="17" t="s">
        <v>137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7" t="s">
        <v>92</v>
      </c>
      <c r="BK199" s="217">
        <f>ROUND(I199*H199,2)</f>
        <v>0</v>
      </c>
      <c r="BL199" s="17" t="s">
        <v>238</v>
      </c>
      <c r="BM199" s="216" t="s">
        <v>349</v>
      </c>
    </row>
    <row r="200" s="2" customFormat="1">
      <c r="A200" s="39"/>
      <c r="B200" s="40"/>
      <c r="C200" s="41"/>
      <c r="D200" s="218" t="s">
        <v>146</v>
      </c>
      <c r="E200" s="41"/>
      <c r="F200" s="219" t="s">
        <v>350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7" t="s">
        <v>146</v>
      </c>
      <c r="AU200" s="17" t="s">
        <v>94</v>
      </c>
    </row>
    <row r="201" s="13" customFormat="1">
      <c r="A201" s="13"/>
      <c r="B201" s="223"/>
      <c r="C201" s="224"/>
      <c r="D201" s="225" t="s">
        <v>148</v>
      </c>
      <c r="E201" s="226" t="s">
        <v>82</v>
      </c>
      <c r="F201" s="227" t="s">
        <v>351</v>
      </c>
      <c r="G201" s="224"/>
      <c r="H201" s="228">
        <v>12.57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148</v>
      </c>
      <c r="AU201" s="234" t="s">
        <v>94</v>
      </c>
      <c r="AV201" s="13" t="s">
        <v>94</v>
      </c>
      <c r="AW201" s="13" t="s">
        <v>42</v>
      </c>
      <c r="AX201" s="13" t="s">
        <v>84</v>
      </c>
      <c r="AY201" s="234" t="s">
        <v>137</v>
      </c>
    </row>
    <row r="202" s="2" customFormat="1" ht="16.5" customHeight="1">
      <c r="A202" s="39"/>
      <c r="B202" s="40"/>
      <c r="C202" s="235" t="s">
        <v>352</v>
      </c>
      <c r="D202" s="235" t="s">
        <v>263</v>
      </c>
      <c r="E202" s="236" t="s">
        <v>353</v>
      </c>
      <c r="F202" s="237" t="s">
        <v>354</v>
      </c>
      <c r="G202" s="238" t="s">
        <v>182</v>
      </c>
      <c r="H202" s="239">
        <v>0.0040000000000000001</v>
      </c>
      <c r="I202" s="240"/>
      <c r="J202" s="241">
        <f>ROUND(I202*H202,2)</f>
        <v>0</v>
      </c>
      <c r="K202" s="237" t="s">
        <v>143</v>
      </c>
      <c r="L202" s="242"/>
      <c r="M202" s="243" t="s">
        <v>82</v>
      </c>
      <c r="N202" s="244" t="s">
        <v>54</v>
      </c>
      <c r="O202" s="85"/>
      <c r="P202" s="214">
        <f>O202*H202</f>
        <v>0</v>
      </c>
      <c r="Q202" s="214">
        <v>1</v>
      </c>
      <c r="R202" s="214">
        <f>Q202*H202</f>
        <v>0.0040000000000000001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330</v>
      </c>
      <c r="AT202" s="216" t="s">
        <v>263</v>
      </c>
      <c r="AU202" s="216" t="s">
        <v>94</v>
      </c>
      <c r="AY202" s="17" t="s">
        <v>137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7" t="s">
        <v>92</v>
      </c>
      <c r="BK202" s="217">
        <f>ROUND(I202*H202,2)</f>
        <v>0</v>
      </c>
      <c r="BL202" s="17" t="s">
        <v>238</v>
      </c>
      <c r="BM202" s="216" t="s">
        <v>355</v>
      </c>
    </row>
    <row r="203" s="13" customFormat="1">
      <c r="A203" s="13"/>
      <c r="B203" s="223"/>
      <c r="C203" s="224"/>
      <c r="D203" s="225" t="s">
        <v>148</v>
      </c>
      <c r="E203" s="224"/>
      <c r="F203" s="227" t="s">
        <v>356</v>
      </c>
      <c r="G203" s="224"/>
      <c r="H203" s="228">
        <v>0.0040000000000000001</v>
      </c>
      <c r="I203" s="229"/>
      <c r="J203" s="224"/>
      <c r="K203" s="224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148</v>
      </c>
      <c r="AU203" s="234" t="s">
        <v>94</v>
      </c>
      <c r="AV203" s="13" t="s">
        <v>94</v>
      </c>
      <c r="AW203" s="13" t="s">
        <v>4</v>
      </c>
      <c r="AX203" s="13" t="s">
        <v>92</v>
      </c>
      <c r="AY203" s="234" t="s">
        <v>137</v>
      </c>
    </row>
    <row r="204" s="2" customFormat="1" ht="21.75" customHeight="1">
      <c r="A204" s="39"/>
      <c r="B204" s="40"/>
      <c r="C204" s="205" t="s">
        <v>357</v>
      </c>
      <c r="D204" s="205" t="s">
        <v>139</v>
      </c>
      <c r="E204" s="206" t="s">
        <v>358</v>
      </c>
      <c r="F204" s="207" t="s">
        <v>359</v>
      </c>
      <c r="G204" s="208" t="s">
        <v>197</v>
      </c>
      <c r="H204" s="209">
        <v>16.067</v>
      </c>
      <c r="I204" s="210"/>
      <c r="J204" s="211">
        <f>ROUND(I204*H204,2)</f>
        <v>0</v>
      </c>
      <c r="K204" s="207" t="s">
        <v>143</v>
      </c>
      <c r="L204" s="45"/>
      <c r="M204" s="212" t="s">
        <v>82</v>
      </c>
      <c r="N204" s="213" t="s">
        <v>54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238</v>
      </c>
      <c r="AT204" s="216" t="s">
        <v>139</v>
      </c>
      <c r="AU204" s="216" t="s">
        <v>94</v>
      </c>
      <c r="AY204" s="17" t="s">
        <v>137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7" t="s">
        <v>92</v>
      </c>
      <c r="BK204" s="217">
        <f>ROUND(I204*H204,2)</f>
        <v>0</v>
      </c>
      <c r="BL204" s="17" t="s">
        <v>238</v>
      </c>
      <c r="BM204" s="216" t="s">
        <v>360</v>
      </c>
    </row>
    <row r="205" s="2" customFormat="1">
      <c r="A205" s="39"/>
      <c r="B205" s="40"/>
      <c r="C205" s="41"/>
      <c r="D205" s="218" t="s">
        <v>146</v>
      </c>
      <c r="E205" s="41"/>
      <c r="F205" s="219" t="s">
        <v>361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7" t="s">
        <v>146</v>
      </c>
      <c r="AU205" s="17" t="s">
        <v>94</v>
      </c>
    </row>
    <row r="206" s="13" customFormat="1">
      <c r="A206" s="13"/>
      <c r="B206" s="223"/>
      <c r="C206" s="224"/>
      <c r="D206" s="225" t="s">
        <v>148</v>
      </c>
      <c r="E206" s="226" t="s">
        <v>82</v>
      </c>
      <c r="F206" s="227" t="s">
        <v>362</v>
      </c>
      <c r="G206" s="224"/>
      <c r="H206" s="228">
        <v>16.067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148</v>
      </c>
      <c r="AU206" s="234" t="s">
        <v>94</v>
      </c>
      <c r="AV206" s="13" t="s">
        <v>94</v>
      </c>
      <c r="AW206" s="13" t="s">
        <v>42</v>
      </c>
      <c r="AX206" s="13" t="s">
        <v>84</v>
      </c>
      <c r="AY206" s="234" t="s">
        <v>137</v>
      </c>
    </row>
    <row r="207" s="2" customFormat="1" ht="16.5" customHeight="1">
      <c r="A207" s="39"/>
      <c r="B207" s="40"/>
      <c r="C207" s="235" t="s">
        <v>363</v>
      </c>
      <c r="D207" s="235" t="s">
        <v>263</v>
      </c>
      <c r="E207" s="236" t="s">
        <v>353</v>
      </c>
      <c r="F207" s="237" t="s">
        <v>354</v>
      </c>
      <c r="G207" s="238" t="s">
        <v>182</v>
      </c>
      <c r="H207" s="239">
        <v>0.0050000000000000001</v>
      </c>
      <c r="I207" s="240"/>
      <c r="J207" s="241">
        <f>ROUND(I207*H207,2)</f>
        <v>0</v>
      </c>
      <c r="K207" s="237" t="s">
        <v>143</v>
      </c>
      <c r="L207" s="242"/>
      <c r="M207" s="243" t="s">
        <v>82</v>
      </c>
      <c r="N207" s="244" t="s">
        <v>54</v>
      </c>
      <c r="O207" s="85"/>
      <c r="P207" s="214">
        <f>O207*H207</f>
        <v>0</v>
      </c>
      <c r="Q207" s="214">
        <v>1</v>
      </c>
      <c r="R207" s="214">
        <f>Q207*H207</f>
        <v>0.0050000000000000001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330</v>
      </c>
      <c r="AT207" s="216" t="s">
        <v>263</v>
      </c>
      <c r="AU207" s="216" t="s">
        <v>94</v>
      </c>
      <c r="AY207" s="17" t="s">
        <v>137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7" t="s">
        <v>92</v>
      </c>
      <c r="BK207" s="217">
        <f>ROUND(I207*H207,2)</f>
        <v>0</v>
      </c>
      <c r="BL207" s="17" t="s">
        <v>238</v>
      </c>
      <c r="BM207" s="216" t="s">
        <v>364</v>
      </c>
    </row>
    <row r="208" s="13" customFormat="1">
      <c r="A208" s="13"/>
      <c r="B208" s="223"/>
      <c r="C208" s="224"/>
      <c r="D208" s="225" t="s">
        <v>148</v>
      </c>
      <c r="E208" s="224"/>
      <c r="F208" s="227" t="s">
        <v>365</v>
      </c>
      <c r="G208" s="224"/>
      <c r="H208" s="228">
        <v>0.0050000000000000001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148</v>
      </c>
      <c r="AU208" s="234" t="s">
        <v>94</v>
      </c>
      <c r="AV208" s="13" t="s">
        <v>94</v>
      </c>
      <c r="AW208" s="13" t="s">
        <v>4</v>
      </c>
      <c r="AX208" s="13" t="s">
        <v>92</v>
      </c>
      <c r="AY208" s="234" t="s">
        <v>137</v>
      </c>
    </row>
    <row r="209" s="2" customFormat="1" ht="16.5" customHeight="1">
      <c r="A209" s="39"/>
      <c r="B209" s="40"/>
      <c r="C209" s="205" t="s">
        <v>366</v>
      </c>
      <c r="D209" s="205" t="s">
        <v>139</v>
      </c>
      <c r="E209" s="206" t="s">
        <v>367</v>
      </c>
      <c r="F209" s="207" t="s">
        <v>368</v>
      </c>
      <c r="G209" s="208" t="s">
        <v>197</v>
      </c>
      <c r="H209" s="209">
        <v>12.57</v>
      </c>
      <c r="I209" s="210"/>
      <c r="J209" s="211">
        <f>ROUND(I209*H209,2)</f>
        <v>0</v>
      </c>
      <c r="K209" s="207" t="s">
        <v>143</v>
      </c>
      <c r="L209" s="45"/>
      <c r="M209" s="212" t="s">
        <v>82</v>
      </c>
      <c r="N209" s="213" t="s">
        <v>54</v>
      </c>
      <c r="O209" s="85"/>
      <c r="P209" s="214">
        <f>O209*H209</f>
        <v>0</v>
      </c>
      <c r="Q209" s="214">
        <v>0.00039825</v>
      </c>
      <c r="R209" s="214">
        <f>Q209*H209</f>
        <v>0.0050060025000000005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238</v>
      </c>
      <c r="AT209" s="216" t="s">
        <v>139</v>
      </c>
      <c r="AU209" s="216" t="s">
        <v>94</v>
      </c>
      <c r="AY209" s="17" t="s">
        <v>137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7" t="s">
        <v>92</v>
      </c>
      <c r="BK209" s="217">
        <f>ROUND(I209*H209,2)</f>
        <v>0</v>
      </c>
      <c r="BL209" s="17" t="s">
        <v>238</v>
      </c>
      <c r="BM209" s="216" t="s">
        <v>369</v>
      </c>
    </row>
    <row r="210" s="2" customFormat="1">
      <c r="A210" s="39"/>
      <c r="B210" s="40"/>
      <c r="C210" s="41"/>
      <c r="D210" s="218" t="s">
        <v>146</v>
      </c>
      <c r="E210" s="41"/>
      <c r="F210" s="219" t="s">
        <v>370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7" t="s">
        <v>146</v>
      </c>
      <c r="AU210" s="17" t="s">
        <v>94</v>
      </c>
    </row>
    <row r="211" s="13" customFormat="1">
      <c r="A211" s="13"/>
      <c r="B211" s="223"/>
      <c r="C211" s="224"/>
      <c r="D211" s="225" t="s">
        <v>148</v>
      </c>
      <c r="E211" s="226" t="s">
        <v>82</v>
      </c>
      <c r="F211" s="227" t="s">
        <v>351</v>
      </c>
      <c r="G211" s="224"/>
      <c r="H211" s="228">
        <v>12.57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148</v>
      </c>
      <c r="AU211" s="234" t="s">
        <v>94</v>
      </c>
      <c r="AV211" s="13" t="s">
        <v>94</v>
      </c>
      <c r="AW211" s="13" t="s">
        <v>42</v>
      </c>
      <c r="AX211" s="13" t="s">
        <v>84</v>
      </c>
      <c r="AY211" s="234" t="s">
        <v>137</v>
      </c>
    </row>
    <row r="212" s="2" customFormat="1" ht="24.15" customHeight="1">
      <c r="A212" s="39"/>
      <c r="B212" s="40"/>
      <c r="C212" s="235" t="s">
        <v>371</v>
      </c>
      <c r="D212" s="235" t="s">
        <v>263</v>
      </c>
      <c r="E212" s="236" t="s">
        <v>372</v>
      </c>
      <c r="F212" s="237" t="s">
        <v>373</v>
      </c>
      <c r="G212" s="238" t="s">
        <v>197</v>
      </c>
      <c r="H212" s="239">
        <v>14.65</v>
      </c>
      <c r="I212" s="240"/>
      <c r="J212" s="241">
        <f>ROUND(I212*H212,2)</f>
        <v>0</v>
      </c>
      <c r="K212" s="237" t="s">
        <v>143</v>
      </c>
      <c r="L212" s="242"/>
      <c r="M212" s="243" t="s">
        <v>82</v>
      </c>
      <c r="N212" s="244" t="s">
        <v>54</v>
      </c>
      <c r="O212" s="85"/>
      <c r="P212" s="214">
        <f>O212*H212</f>
        <v>0</v>
      </c>
      <c r="Q212" s="214">
        <v>0.0047999999999999996</v>
      </c>
      <c r="R212" s="214">
        <f>Q212*H212</f>
        <v>0.070319999999999994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330</v>
      </c>
      <c r="AT212" s="216" t="s">
        <v>263</v>
      </c>
      <c r="AU212" s="216" t="s">
        <v>94</v>
      </c>
      <c r="AY212" s="17" t="s">
        <v>137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7" t="s">
        <v>92</v>
      </c>
      <c r="BK212" s="217">
        <f>ROUND(I212*H212,2)</f>
        <v>0</v>
      </c>
      <c r="BL212" s="17" t="s">
        <v>238</v>
      </c>
      <c r="BM212" s="216" t="s">
        <v>374</v>
      </c>
    </row>
    <row r="213" s="13" customFormat="1">
      <c r="A213" s="13"/>
      <c r="B213" s="223"/>
      <c r="C213" s="224"/>
      <c r="D213" s="225" t="s">
        <v>148</v>
      </c>
      <c r="E213" s="224"/>
      <c r="F213" s="227" t="s">
        <v>375</v>
      </c>
      <c r="G213" s="224"/>
      <c r="H213" s="228">
        <v>14.65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148</v>
      </c>
      <c r="AU213" s="234" t="s">
        <v>94</v>
      </c>
      <c r="AV213" s="13" t="s">
        <v>94</v>
      </c>
      <c r="AW213" s="13" t="s">
        <v>4</v>
      </c>
      <c r="AX213" s="13" t="s">
        <v>92</v>
      </c>
      <c r="AY213" s="234" t="s">
        <v>137</v>
      </c>
    </row>
    <row r="214" s="2" customFormat="1" ht="16.5" customHeight="1">
      <c r="A214" s="39"/>
      <c r="B214" s="40"/>
      <c r="C214" s="205" t="s">
        <v>376</v>
      </c>
      <c r="D214" s="205" t="s">
        <v>139</v>
      </c>
      <c r="E214" s="206" t="s">
        <v>377</v>
      </c>
      <c r="F214" s="207" t="s">
        <v>378</v>
      </c>
      <c r="G214" s="208" t="s">
        <v>197</v>
      </c>
      <c r="H214" s="209">
        <v>16.067</v>
      </c>
      <c r="I214" s="210"/>
      <c r="J214" s="211">
        <f>ROUND(I214*H214,2)</f>
        <v>0</v>
      </c>
      <c r="K214" s="207" t="s">
        <v>143</v>
      </c>
      <c r="L214" s="45"/>
      <c r="M214" s="212" t="s">
        <v>82</v>
      </c>
      <c r="N214" s="213" t="s">
        <v>54</v>
      </c>
      <c r="O214" s="85"/>
      <c r="P214" s="214">
        <f>O214*H214</f>
        <v>0</v>
      </c>
      <c r="Q214" s="214">
        <v>0.00039825</v>
      </c>
      <c r="R214" s="214">
        <f>Q214*H214</f>
        <v>0.0063986827499999998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238</v>
      </c>
      <c r="AT214" s="216" t="s">
        <v>139</v>
      </c>
      <c r="AU214" s="216" t="s">
        <v>94</v>
      </c>
      <c r="AY214" s="17" t="s">
        <v>137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7" t="s">
        <v>92</v>
      </c>
      <c r="BK214" s="217">
        <f>ROUND(I214*H214,2)</f>
        <v>0</v>
      </c>
      <c r="BL214" s="17" t="s">
        <v>238</v>
      </c>
      <c r="BM214" s="216" t="s">
        <v>379</v>
      </c>
    </row>
    <row r="215" s="2" customFormat="1">
      <c r="A215" s="39"/>
      <c r="B215" s="40"/>
      <c r="C215" s="41"/>
      <c r="D215" s="218" t="s">
        <v>146</v>
      </c>
      <c r="E215" s="41"/>
      <c r="F215" s="219" t="s">
        <v>380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7" t="s">
        <v>146</v>
      </c>
      <c r="AU215" s="17" t="s">
        <v>94</v>
      </c>
    </row>
    <row r="216" s="13" customFormat="1">
      <c r="A216" s="13"/>
      <c r="B216" s="223"/>
      <c r="C216" s="224"/>
      <c r="D216" s="225" t="s">
        <v>148</v>
      </c>
      <c r="E216" s="226" t="s">
        <v>82</v>
      </c>
      <c r="F216" s="227" t="s">
        <v>362</v>
      </c>
      <c r="G216" s="224"/>
      <c r="H216" s="228">
        <v>16.067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148</v>
      </c>
      <c r="AU216" s="234" t="s">
        <v>94</v>
      </c>
      <c r="AV216" s="13" t="s">
        <v>94</v>
      </c>
      <c r="AW216" s="13" t="s">
        <v>42</v>
      </c>
      <c r="AX216" s="13" t="s">
        <v>84</v>
      </c>
      <c r="AY216" s="234" t="s">
        <v>137</v>
      </c>
    </row>
    <row r="217" s="2" customFormat="1" ht="24.15" customHeight="1">
      <c r="A217" s="39"/>
      <c r="B217" s="40"/>
      <c r="C217" s="235" t="s">
        <v>381</v>
      </c>
      <c r="D217" s="235" t="s">
        <v>263</v>
      </c>
      <c r="E217" s="236" t="s">
        <v>372</v>
      </c>
      <c r="F217" s="237" t="s">
        <v>373</v>
      </c>
      <c r="G217" s="238" t="s">
        <v>197</v>
      </c>
      <c r="H217" s="239">
        <v>19.617999999999999</v>
      </c>
      <c r="I217" s="240"/>
      <c r="J217" s="241">
        <f>ROUND(I217*H217,2)</f>
        <v>0</v>
      </c>
      <c r="K217" s="237" t="s">
        <v>143</v>
      </c>
      <c r="L217" s="242"/>
      <c r="M217" s="243" t="s">
        <v>82</v>
      </c>
      <c r="N217" s="244" t="s">
        <v>54</v>
      </c>
      <c r="O217" s="85"/>
      <c r="P217" s="214">
        <f>O217*H217</f>
        <v>0</v>
      </c>
      <c r="Q217" s="214">
        <v>0.0047999999999999996</v>
      </c>
      <c r="R217" s="214">
        <f>Q217*H217</f>
        <v>0.094166399999999983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330</v>
      </c>
      <c r="AT217" s="216" t="s">
        <v>263</v>
      </c>
      <c r="AU217" s="216" t="s">
        <v>94</v>
      </c>
      <c r="AY217" s="17" t="s">
        <v>137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7" t="s">
        <v>92</v>
      </c>
      <c r="BK217" s="217">
        <f>ROUND(I217*H217,2)</f>
        <v>0</v>
      </c>
      <c r="BL217" s="17" t="s">
        <v>238</v>
      </c>
      <c r="BM217" s="216" t="s">
        <v>382</v>
      </c>
    </row>
    <row r="218" s="13" customFormat="1">
      <c r="A218" s="13"/>
      <c r="B218" s="223"/>
      <c r="C218" s="224"/>
      <c r="D218" s="225" t="s">
        <v>148</v>
      </c>
      <c r="E218" s="224"/>
      <c r="F218" s="227" t="s">
        <v>383</v>
      </c>
      <c r="G218" s="224"/>
      <c r="H218" s="228">
        <v>19.617999999999999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148</v>
      </c>
      <c r="AU218" s="234" t="s">
        <v>94</v>
      </c>
      <c r="AV218" s="13" t="s">
        <v>94</v>
      </c>
      <c r="AW218" s="13" t="s">
        <v>4</v>
      </c>
      <c r="AX218" s="13" t="s">
        <v>92</v>
      </c>
      <c r="AY218" s="234" t="s">
        <v>137</v>
      </c>
    </row>
    <row r="219" s="2" customFormat="1" ht="24.15" customHeight="1">
      <c r="A219" s="39"/>
      <c r="B219" s="40"/>
      <c r="C219" s="205" t="s">
        <v>384</v>
      </c>
      <c r="D219" s="205" t="s">
        <v>139</v>
      </c>
      <c r="E219" s="206" t="s">
        <v>385</v>
      </c>
      <c r="F219" s="207" t="s">
        <v>386</v>
      </c>
      <c r="G219" s="208" t="s">
        <v>387</v>
      </c>
      <c r="H219" s="245"/>
      <c r="I219" s="210"/>
      <c r="J219" s="211">
        <f>ROUND(I219*H219,2)</f>
        <v>0</v>
      </c>
      <c r="K219" s="207" t="s">
        <v>143</v>
      </c>
      <c r="L219" s="45"/>
      <c r="M219" s="212" t="s">
        <v>82</v>
      </c>
      <c r="N219" s="213" t="s">
        <v>54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238</v>
      </c>
      <c r="AT219" s="216" t="s">
        <v>139</v>
      </c>
      <c r="AU219" s="216" t="s">
        <v>94</v>
      </c>
      <c r="AY219" s="17" t="s">
        <v>137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7" t="s">
        <v>92</v>
      </c>
      <c r="BK219" s="217">
        <f>ROUND(I219*H219,2)</f>
        <v>0</v>
      </c>
      <c r="BL219" s="17" t="s">
        <v>238</v>
      </c>
      <c r="BM219" s="216" t="s">
        <v>388</v>
      </c>
    </row>
    <row r="220" s="2" customFormat="1">
      <c r="A220" s="39"/>
      <c r="B220" s="40"/>
      <c r="C220" s="41"/>
      <c r="D220" s="218" t="s">
        <v>146</v>
      </c>
      <c r="E220" s="41"/>
      <c r="F220" s="219" t="s">
        <v>389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7" t="s">
        <v>146</v>
      </c>
      <c r="AU220" s="17" t="s">
        <v>94</v>
      </c>
    </row>
    <row r="221" s="12" customFormat="1" ht="22.8" customHeight="1">
      <c r="A221" s="12"/>
      <c r="B221" s="189"/>
      <c r="C221" s="190"/>
      <c r="D221" s="191" t="s">
        <v>83</v>
      </c>
      <c r="E221" s="203" t="s">
        <v>390</v>
      </c>
      <c r="F221" s="203" t="s">
        <v>391</v>
      </c>
      <c r="G221" s="190"/>
      <c r="H221" s="190"/>
      <c r="I221" s="193"/>
      <c r="J221" s="204">
        <f>BK221</f>
        <v>0</v>
      </c>
      <c r="K221" s="190"/>
      <c r="L221" s="195"/>
      <c r="M221" s="196"/>
      <c r="N221" s="197"/>
      <c r="O221" s="197"/>
      <c r="P221" s="198">
        <f>SUM(P222:P228)</f>
        <v>0</v>
      </c>
      <c r="Q221" s="197"/>
      <c r="R221" s="198">
        <f>SUM(R222:R228)</f>
        <v>0.045384000000000008</v>
      </c>
      <c r="S221" s="197"/>
      <c r="T221" s="199">
        <f>SUM(T222:T228)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0" t="s">
        <v>94</v>
      </c>
      <c r="AT221" s="201" t="s">
        <v>83</v>
      </c>
      <c r="AU221" s="201" t="s">
        <v>92</v>
      </c>
      <c r="AY221" s="200" t="s">
        <v>137</v>
      </c>
      <c r="BK221" s="202">
        <f>SUM(BK222:BK228)</f>
        <v>0</v>
      </c>
    </row>
    <row r="222" s="2" customFormat="1" ht="24.15" customHeight="1">
      <c r="A222" s="39"/>
      <c r="B222" s="40"/>
      <c r="C222" s="205" t="s">
        <v>392</v>
      </c>
      <c r="D222" s="205" t="s">
        <v>139</v>
      </c>
      <c r="E222" s="206" t="s">
        <v>393</v>
      </c>
      <c r="F222" s="207" t="s">
        <v>394</v>
      </c>
      <c r="G222" s="208" t="s">
        <v>197</v>
      </c>
      <c r="H222" s="209">
        <v>6.2000000000000002</v>
      </c>
      <c r="I222" s="210"/>
      <c r="J222" s="211">
        <f>ROUND(I222*H222,2)</f>
        <v>0</v>
      </c>
      <c r="K222" s="207" t="s">
        <v>143</v>
      </c>
      <c r="L222" s="45"/>
      <c r="M222" s="212" t="s">
        <v>82</v>
      </c>
      <c r="N222" s="213" t="s">
        <v>54</v>
      </c>
      <c r="O222" s="85"/>
      <c r="P222" s="214">
        <f>O222*H222</f>
        <v>0</v>
      </c>
      <c r="Q222" s="214">
        <v>0.0060000000000000001</v>
      </c>
      <c r="R222" s="214">
        <f>Q222*H222</f>
        <v>0.037200000000000004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238</v>
      </c>
      <c r="AT222" s="216" t="s">
        <v>139</v>
      </c>
      <c r="AU222" s="216" t="s">
        <v>94</v>
      </c>
      <c r="AY222" s="17" t="s">
        <v>137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7" t="s">
        <v>92</v>
      </c>
      <c r="BK222" s="217">
        <f>ROUND(I222*H222,2)</f>
        <v>0</v>
      </c>
      <c r="BL222" s="17" t="s">
        <v>238</v>
      </c>
      <c r="BM222" s="216" t="s">
        <v>395</v>
      </c>
    </row>
    <row r="223" s="2" customFormat="1">
      <c r="A223" s="39"/>
      <c r="B223" s="40"/>
      <c r="C223" s="41"/>
      <c r="D223" s="218" t="s">
        <v>146</v>
      </c>
      <c r="E223" s="41"/>
      <c r="F223" s="219" t="s">
        <v>396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7" t="s">
        <v>146</v>
      </c>
      <c r="AU223" s="17" t="s">
        <v>94</v>
      </c>
    </row>
    <row r="224" s="13" customFormat="1">
      <c r="A224" s="13"/>
      <c r="B224" s="223"/>
      <c r="C224" s="224"/>
      <c r="D224" s="225" t="s">
        <v>148</v>
      </c>
      <c r="E224" s="226" t="s">
        <v>82</v>
      </c>
      <c r="F224" s="227" t="s">
        <v>397</v>
      </c>
      <c r="G224" s="224"/>
      <c r="H224" s="228">
        <v>6.2000000000000002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148</v>
      </c>
      <c r="AU224" s="234" t="s">
        <v>94</v>
      </c>
      <c r="AV224" s="13" t="s">
        <v>94</v>
      </c>
      <c r="AW224" s="13" t="s">
        <v>42</v>
      </c>
      <c r="AX224" s="13" t="s">
        <v>84</v>
      </c>
      <c r="AY224" s="234" t="s">
        <v>137</v>
      </c>
    </row>
    <row r="225" s="2" customFormat="1" ht="16.5" customHeight="1">
      <c r="A225" s="39"/>
      <c r="B225" s="40"/>
      <c r="C225" s="235" t="s">
        <v>398</v>
      </c>
      <c r="D225" s="235" t="s">
        <v>263</v>
      </c>
      <c r="E225" s="236" t="s">
        <v>399</v>
      </c>
      <c r="F225" s="237" t="s">
        <v>400</v>
      </c>
      <c r="G225" s="238" t="s">
        <v>197</v>
      </c>
      <c r="H225" s="239">
        <v>6.8200000000000003</v>
      </c>
      <c r="I225" s="240"/>
      <c r="J225" s="241">
        <f>ROUND(I225*H225,2)</f>
        <v>0</v>
      </c>
      <c r="K225" s="237" t="s">
        <v>143</v>
      </c>
      <c r="L225" s="242"/>
      <c r="M225" s="243" t="s">
        <v>82</v>
      </c>
      <c r="N225" s="244" t="s">
        <v>54</v>
      </c>
      <c r="O225" s="85"/>
      <c r="P225" s="214">
        <f>O225*H225</f>
        <v>0</v>
      </c>
      <c r="Q225" s="214">
        <v>0.0011999999999999999</v>
      </c>
      <c r="R225" s="214">
        <f>Q225*H225</f>
        <v>0.0081840000000000003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330</v>
      </c>
      <c r="AT225" s="216" t="s">
        <v>263</v>
      </c>
      <c r="AU225" s="216" t="s">
        <v>94</v>
      </c>
      <c r="AY225" s="17" t="s">
        <v>137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7" t="s">
        <v>92</v>
      </c>
      <c r="BK225" s="217">
        <f>ROUND(I225*H225,2)</f>
        <v>0</v>
      </c>
      <c r="BL225" s="17" t="s">
        <v>238</v>
      </c>
      <c r="BM225" s="216" t="s">
        <v>401</v>
      </c>
    </row>
    <row r="226" s="13" customFormat="1">
      <c r="A226" s="13"/>
      <c r="B226" s="223"/>
      <c r="C226" s="224"/>
      <c r="D226" s="225" t="s">
        <v>148</v>
      </c>
      <c r="E226" s="224"/>
      <c r="F226" s="227" t="s">
        <v>402</v>
      </c>
      <c r="G226" s="224"/>
      <c r="H226" s="228">
        <v>6.8200000000000003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148</v>
      </c>
      <c r="AU226" s="234" t="s">
        <v>94</v>
      </c>
      <c r="AV226" s="13" t="s">
        <v>94</v>
      </c>
      <c r="AW226" s="13" t="s">
        <v>4</v>
      </c>
      <c r="AX226" s="13" t="s">
        <v>92</v>
      </c>
      <c r="AY226" s="234" t="s">
        <v>137</v>
      </c>
    </row>
    <row r="227" s="2" customFormat="1" ht="24.15" customHeight="1">
      <c r="A227" s="39"/>
      <c r="B227" s="40"/>
      <c r="C227" s="205" t="s">
        <v>403</v>
      </c>
      <c r="D227" s="205" t="s">
        <v>139</v>
      </c>
      <c r="E227" s="206" t="s">
        <v>404</v>
      </c>
      <c r="F227" s="207" t="s">
        <v>405</v>
      </c>
      <c r="G227" s="208" t="s">
        <v>387</v>
      </c>
      <c r="H227" s="245"/>
      <c r="I227" s="210"/>
      <c r="J227" s="211">
        <f>ROUND(I227*H227,2)</f>
        <v>0</v>
      </c>
      <c r="K227" s="207" t="s">
        <v>143</v>
      </c>
      <c r="L227" s="45"/>
      <c r="M227" s="212" t="s">
        <v>82</v>
      </c>
      <c r="N227" s="213" t="s">
        <v>54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238</v>
      </c>
      <c r="AT227" s="216" t="s">
        <v>139</v>
      </c>
      <c r="AU227" s="216" t="s">
        <v>94</v>
      </c>
      <c r="AY227" s="17" t="s">
        <v>137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7" t="s">
        <v>92</v>
      </c>
      <c r="BK227" s="217">
        <f>ROUND(I227*H227,2)</f>
        <v>0</v>
      </c>
      <c r="BL227" s="17" t="s">
        <v>238</v>
      </c>
      <c r="BM227" s="216" t="s">
        <v>406</v>
      </c>
    </row>
    <row r="228" s="2" customFormat="1">
      <c r="A228" s="39"/>
      <c r="B228" s="40"/>
      <c r="C228" s="41"/>
      <c r="D228" s="218" t="s">
        <v>146</v>
      </c>
      <c r="E228" s="41"/>
      <c r="F228" s="219" t="s">
        <v>407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7" t="s">
        <v>146</v>
      </c>
      <c r="AU228" s="17" t="s">
        <v>94</v>
      </c>
    </row>
    <row r="229" s="12" customFormat="1" ht="22.8" customHeight="1">
      <c r="A229" s="12"/>
      <c r="B229" s="189"/>
      <c r="C229" s="190"/>
      <c r="D229" s="191" t="s">
        <v>83</v>
      </c>
      <c r="E229" s="203" t="s">
        <v>408</v>
      </c>
      <c r="F229" s="203" t="s">
        <v>409</v>
      </c>
      <c r="G229" s="190"/>
      <c r="H229" s="190"/>
      <c r="I229" s="193"/>
      <c r="J229" s="204">
        <f>BK229</f>
        <v>0</v>
      </c>
      <c r="K229" s="190"/>
      <c r="L229" s="195"/>
      <c r="M229" s="196"/>
      <c r="N229" s="197"/>
      <c r="O229" s="197"/>
      <c r="P229" s="198">
        <f>SUM(P230:P245)</f>
        <v>0</v>
      </c>
      <c r="Q229" s="197"/>
      <c r="R229" s="198">
        <f>SUM(R230:R245)</f>
        <v>0.38462789900000005</v>
      </c>
      <c r="S229" s="197"/>
      <c r="T229" s="199">
        <f>SUM(T230:T245)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0" t="s">
        <v>94</v>
      </c>
      <c r="AT229" s="201" t="s">
        <v>83</v>
      </c>
      <c r="AU229" s="201" t="s">
        <v>92</v>
      </c>
      <c r="AY229" s="200" t="s">
        <v>137</v>
      </c>
      <c r="BK229" s="202">
        <f>SUM(BK230:BK245)</f>
        <v>0</v>
      </c>
    </row>
    <row r="230" s="2" customFormat="1" ht="21.75" customHeight="1">
      <c r="A230" s="39"/>
      <c r="B230" s="40"/>
      <c r="C230" s="205" t="s">
        <v>410</v>
      </c>
      <c r="D230" s="205" t="s">
        <v>139</v>
      </c>
      <c r="E230" s="206" t="s">
        <v>411</v>
      </c>
      <c r="F230" s="207" t="s">
        <v>412</v>
      </c>
      <c r="G230" s="208" t="s">
        <v>234</v>
      </c>
      <c r="H230" s="209">
        <v>52.200000000000003</v>
      </c>
      <c r="I230" s="210"/>
      <c r="J230" s="211">
        <f>ROUND(I230*H230,2)</f>
        <v>0</v>
      </c>
      <c r="K230" s="207" t="s">
        <v>143</v>
      </c>
      <c r="L230" s="45"/>
      <c r="M230" s="212" t="s">
        <v>82</v>
      </c>
      <c r="N230" s="213" t="s">
        <v>54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238</v>
      </c>
      <c r="AT230" s="216" t="s">
        <v>139</v>
      </c>
      <c r="AU230" s="216" t="s">
        <v>94</v>
      </c>
      <c r="AY230" s="17" t="s">
        <v>137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7" t="s">
        <v>92</v>
      </c>
      <c r="BK230" s="217">
        <f>ROUND(I230*H230,2)</f>
        <v>0</v>
      </c>
      <c r="BL230" s="17" t="s">
        <v>238</v>
      </c>
      <c r="BM230" s="216" t="s">
        <v>413</v>
      </c>
    </row>
    <row r="231" s="2" customFormat="1">
      <c r="A231" s="39"/>
      <c r="B231" s="40"/>
      <c r="C231" s="41"/>
      <c r="D231" s="218" t="s">
        <v>146</v>
      </c>
      <c r="E231" s="41"/>
      <c r="F231" s="219" t="s">
        <v>414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7" t="s">
        <v>146</v>
      </c>
      <c r="AU231" s="17" t="s">
        <v>94</v>
      </c>
    </row>
    <row r="232" s="13" customFormat="1">
      <c r="A232" s="13"/>
      <c r="B232" s="223"/>
      <c r="C232" s="224"/>
      <c r="D232" s="225" t="s">
        <v>148</v>
      </c>
      <c r="E232" s="226" t="s">
        <v>82</v>
      </c>
      <c r="F232" s="227" t="s">
        <v>415</v>
      </c>
      <c r="G232" s="224"/>
      <c r="H232" s="228">
        <v>52.200000000000003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148</v>
      </c>
      <c r="AU232" s="234" t="s">
        <v>94</v>
      </c>
      <c r="AV232" s="13" t="s">
        <v>94</v>
      </c>
      <c r="AW232" s="13" t="s">
        <v>42</v>
      </c>
      <c r="AX232" s="13" t="s">
        <v>84</v>
      </c>
      <c r="AY232" s="234" t="s">
        <v>137</v>
      </c>
    </row>
    <row r="233" s="2" customFormat="1" ht="24.15" customHeight="1">
      <c r="A233" s="39"/>
      <c r="B233" s="40"/>
      <c r="C233" s="205" t="s">
        <v>416</v>
      </c>
      <c r="D233" s="205" t="s">
        <v>139</v>
      </c>
      <c r="E233" s="206" t="s">
        <v>417</v>
      </c>
      <c r="F233" s="207" t="s">
        <v>418</v>
      </c>
      <c r="G233" s="208" t="s">
        <v>142</v>
      </c>
      <c r="H233" s="209">
        <v>0.66900000000000004</v>
      </c>
      <c r="I233" s="210"/>
      <c r="J233" s="211">
        <f>ROUND(I233*H233,2)</f>
        <v>0</v>
      </c>
      <c r="K233" s="207" t="s">
        <v>143</v>
      </c>
      <c r="L233" s="45"/>
      <c r="M233" s="212" t="s">
        <v>82</v>
      </c>
      <c r="N233" s="213" t="s">
        <v>54</v>
      </c>
      <c r="O233" s="85"/>
      <c r="P233" s="214">
        <f>O233*H233</f>
        <v>0</v>
      </c>
      <c r="Q233" s="214">
        <v>0.00189</v>
      </c>
      <c r="R233" s="214">
        <f>Q233*H233</f>
        <v>0.0012644100000000001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238</v>
      </c>
      <c r="AT233" s="216" t="s">
        <v>139</v>
      </c>
      <c r="AU233" s="216" t="s">
        <v>94</v>
      </c>
      <c r="AY233" s="17" t="s">
        <v>137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7" t="s">
        <v>92</v>
      </c>
      <c r="BK233" s="217">
        <f>ROUND(I233*H233,2)</f>
        <v>0</v>
      </c>
      <c r="BL233" s="17" t="s">
        <v>238</v>
      </c>
      <c r="BM233" s="216" t="s">
        <v>419</v>
      </c>
    </row>
    <row r="234" s="2" customFormat="1">
      <c r="A234" s="39"/>
      <c r="B234" s="40"/>
      <c r="C234" s="41"/>
      <c r="D234" s="218" t="s">
        <v>146</v>
      </c>
      <c r="E234" s="41"/>
      <c r="F234" s="219" t="s">
        <v>420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7" t="s">
        <v>146</v>
      </c>
      <c r="AU234" s="17" t="s">
        <v>94</v>
      </c>
    </row>
    <row r="235" s="13" customFormat="1">
      <c r="A235" s="13"/>
      <c r="B235" s="223"/>
      <c r="C235" s="224"/>
      <c r="D235" s="225" t="s">
        <v>148</v>
      </c>
      <c r="E235" s="226" t="s">
        <v>82</v>
      </c>
      <c r="F235" s="227" t="s">
        <v>421</v>
      </c>
      <c r="G235" s="224"/>
      <c r="H235" s="228">
        <v>0.66900000000000004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148</v>
      </c>
      <c r="AU235" s="234" t="s">
        <v>94</v>
      </c>
      <c r="AV235" s="13" t="s">
        <v>94</v>
      </c>
      <c r="AW235" s="13" t="s">
        <v>42</v>
      </c>
      <c r="AX235" s="13" t="s">
        <v>84</v>
      </c>
      <c r="AY235" s="234" t="s">
        <v>137</v>
      </c>
    </row>
    <row r="236" s="2" customFormat="1" ht="24.15" customHeight="1">
      <c r="A236" s="39"/>
      <c r="B236" s="40"/>
      <c r="C236" s="205" t="s">
        <v>422</v>
      </c>
      <c r="D236" s="205" t="s">
        <v>139</v>
      </c>
      <c r="E236" s="206" t="s">
        <v>423</v>
      </c>
      <c r="F236" s="207" t="s">
        <v>424</v>
      </c>
      <c r="G236" s="208" t="s">
        <v>234</v>
      </c>
      <c r="H236" s="209">
        <v>52.200000000000003</v>
      </c>
      <c r="I236" s="210"/>
      <c r="J236" s="211">
        <f>ROUND(I236*H236,2)</f>
        <v>0</v>
      </c>
      <c r="K236" s="207" t="s">
        <v>143</v>
      </c>
      <c r="L236" s="45"/>
      <c r="M236" s="212" t="s">
        <v>82</v>
      </c>
      <c r="N236" s="213" t="s">
        <v>54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238</v>
      </c>
      <c r="AT236" s="216" t="s">
        <v>139</v>
      </c>
      <c r="AU236" s="216" t="s">
        <v>94</v>
      </c>
      <c r="AY236" s="17" t="s">
        <v>137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7" t="s">
        <v>92</v>
      </c>
      <c r="BK236" s="217">
        <f>ROUND(I236*H236,2)</f>
        <v>0</v>
      </c>
      <c r="BL236" s="17" t="s">
        <v>238</v>
      </c>
      <c r="BM236" s="216" t="s">
        <v>425</v>
      </c>
    </row>
    <row r="237" s="2" customFormat="1">
      <c r="A237" s="39"/>
      <c r="B237" s="40"/>
      <c r="C237" s="41"/>
      <c r="D237" s="218" t="s">
        <v>146</v>
      </c>
      <c r="E237" s="41"/>
      <c r="F237" s="219" t="s">
        <v>426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7" t="s">
        <v>146</v>
      </c>
      <c r="AU237" s="17" t="s">
        <v>94</v>
      </c>
    </row>
    <row r="238" s="13" customFormat="1">
      <c r="A238" s="13"/>
      <c r="B238" s="223"/>
      <c r="C238" s="224"/>
      <c r="D238" s="225" t="s">
        <v>148</v>
      </c>
      <c r="E238" s="226" t="s">
        <v>82</v>
      </c>
      <c r="F238" s="227" t="s">
        <v>427</v>
      </c>
      <c r="G238" s="224"/>
      <c r="H238" s="228">
        <v>52.200000000000003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148</v>
      </c>
      <c r="AU238" s="234" t="s">
        <v>94</v>
      </c>
      <c r="AV238" s="13" t="s">
        <v>94</v>
      </c>
      <c r="AW238" s="13" t="s">
        <v>42</v>
      </c>
      <c r="AX238" s="13" t="s">
        <v>84</v>
      </c>
      <c r="AY238" s="234" t="s">
        <v>137</v>
      </c>
    </row>
    <row r="239" s="2" customFormat="1" ht="16.5" customHeight="1">
      <c r="A239" s="39"/>
      <c r="B239" s="40"/>
      <c r="C239" s="235" t="s">
        <v>428</v>
      </c>
      <c r="D239" s="235" t="s">
        <v>263</v>
      </c>
      <c r="E239" s="236" t="s">
        <v>429</v>
      </c>
      <c r="F239" s="237" t="s">
        <v>430</v>
      </c>
      <c r="G239" s="238" t="s">
        <v>142</v>
      </c>
      <c r="H239" s="239">
        <v>0.66900000000000004</v>
      </c>
      <c r="I239" s="240"/>
      <c r="J239" s="241">
        <f>ROUND(I239*H239,2)</f>
        <v>0</v>
      </c>
      <c r="K239" s="237" t="s">
        <v>143</v>
      </c>
      <c r="L239" s="242"/>
      <c r="M239" s="243" t="s">
        <v>82</v>
      </c>
      <c r="N239" s="244" t="s">
        <v>54</v>
      </c>
      <c r="O239" s="85"/>
      <c r="P239" s="214">
        <f>O239*H239</f>
        <v>0</v>
      </c>
      <c r="Q239" s="214">
        <v>0.55000000000000004</v>
      </c>
      <c r="R239" s="214">
        <f>Q239*H239</f>
        <v>0.36795000000000005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330</v>
      </c>
      <c r="AT239" s="216" t="s">
        <v>263</v>
      </c>
      <c r="AU239" s="216" t="s">
        <v>94</v>
      </c>
      <c r="AY239" s="17" t="s">
        <v>137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7" t="s">
        <v>92</v>
      </c>
      <c r="BK239" s="217">
        <f>ROUND(I239*H239,2)</f>
        <v>0</v>
      </c>
      <c r="BL239" s="17" t="s">
        <v>238</v>
      </c>
      <c r="BM239" s="216" t="s">
        <v>431</v>
      </c>
    </row>
    <row r="240" s="13" customFormat="1">
      <c r="A240" s="13"/>
      <c r="B240" s="223"/>
      <c r="C240" s="224"/>
      <c r="D240" s="225" t="s">
        <v>148</v>
      </c>
      <c r="E240" s="226" t="s">
        <v>82</v>
      </c>
      <c r="F240" s="227" t="s">
        <v>432</v>
      </c>
      <c r="G240" s="224"/>
      <c r="H240" s="228">
        <v>0.63700000000000001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148</v>
      </c>
      <c r="AU240" s="234" t="s">
        <v>94</v>
      </c>
      <c r="AV240" s="13" t="s">
        <v>94</v>
      </c>
      <c r="AW240" s="13" t="s">
        <v>42</v>
      </c>
      <c r="AX240" s="13" t="s">
        <v>84</v>
      </c>
      <c r="AY240" s="234" t="s">
        <v>137</v>
      </c>
    </row>
    <row r="241" s="13" customFormat="1">
      <c r="A241" s="13"/>
      <c r="B241" s="223"/>
      <c r="C241" s="224"/>
      <c r="D241" s="225" t="s">
        <v>148</v>
      </c>
      <c r="E241" s="224"/>
      <c r="F241" s="227" t="s">
        <v>433</v>
      </c>
      <c r="G241" s="224"/>
      <c r="H241" s="228">
        <v>0.66900000000000004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148</v>
      </c>
      <c r="AU241" s="234" t="s">
        <v>94</v>
      </c>
      <c r="AV241" s="13" t="s">
        <v>94</v>
      </c>
      <c r="AW241" s="13" t="s">
        <v>4</v>
      </c>
      <c r="AX241" s="13" t="s">
        <v>92</v>
      </c>
      <c r="AY241" s="234" t="s">
        <v>137</v>
      </c>
    </row>
    <row r="242" s="2" customFormat="1" ht="16.5" customHeight="1">
      <c r="A242" s="39"/>
      <c r="B242" s="40"/>
      <c r="C242" s="205" t="s">
        <v>434</v>
      </c>
      <c r="D242" s="205" t="s">
        <v>139</v>
      </c>
      <c r="E242" s="206" t="s">
        <v>435</v>
      </c>
      <c r="F242" s="207" t="s">
        <v>436</v>
      </c>
      <c r="G242" s="208" t="s">
        <v>142</v>
      </c>
      <c r="H242" s="209">
        <v>0.63700000000000001</v>
      </c>
      <c r="I242" s="210"/>
      <c r="J242" s="211">
        <f>ROUND(I242*H242,2)</f>
        <v>0</v>
      </c>
      <c r="K242" s="207" t="s">
        <v>143</v>
      </c>
      <c r="L242" s="45"/>
      <c r="M242" s="212" t="s">
        <v>82</v>
      </c>
      <c r="N242" s="213" t="s">
        <v>54</v>
      </c>
      <c r="O242" s="85"/>
      <c r="P242" s="214">
        <f>O242*H242</f>
        <v>0</v>
      </c>
      <c r="Q242" s="214">
        <v>0.024197</v>
      </c>
      <c r="R242" s="214">
        <f>Q242*H242</f>
        <v>0.015413489000000001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238</v>
      </c>
      <c r="AT242" s="216" t="s">
        <v>139</v>
      </c>
      <c r="AU242" s="216" t="s">
        <v>94</v>
      </c>
      <c r="AY242" s="17" t="s">
        <v>137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7" t="s">
        <v>92</v>
      </c>
      <c r="BK242" s="217">
        <f>ROUND(I242*H242,2)</f>
        <v>0</v>
      </c>
      <c r="BL242" s="17" t="s">
        <v>238</v>
      </c>
      <c r="BM242" s="216" t="s">
        <v>437</v>
      </c>
    </row>
    <row r="243" s="2" customFormat="1">
      <c r="A243" s="39"/>
      <c r="B243" s="40"/>
      <c r="C243" s="41"/>
      <c r="D243" s="218" t="s">
        <v>146</v>
      </c>
      <c r="E243" s="41"/>
      <c r="F243" s="219" t="s">
        <v>438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7" t="s">
        <v>146</v>
      </c>
      <c r="AU243" s="17" t="s">
        <v>94</v>
      </c>
    </row>
    <row r="244" s="2" customFormat="1" ht="24.15" customHeight="1">
      <c r="A244" s="39"/>
      <c r="B244" s="40"/>
      <c r="C244" s="205" t="s">
        <v>439</v>
      </c>
      <c r="D244" s="205" t="s">
        <v>139</v>
      </c>
      <c r="E244" s="206" t="s">
        <v>440</v>
      </c>
      <c r="F244" s="207" t="s">
        <v>441</v>
      </c>
      <c r="G244" s="208" t="s">
        <v>387</v>
      </c>
      <c r="H244" s="245"/>
      <c r="I244" s="210"/>
      <c r="J244" s="211">
        <f>ROUND(I244*H244,2)</f>
        <v>0</v>
      </c>
      <c r="K244" s="207" t="s">
        <v>143</v>
      </c>
      <c r="L244" s="45"/>
      <c r="M244" s="212" t="s">
        <v>82</v>
      </c>
      <c r="N244" s="213" t="s">
        <v>54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238</v>
      </c>
      <c r="AT244" s="216" t="s">
        <v>139</v>
      </c>
      <c r="AU244" s="216" t="s">
        <v>94</v>
      </c>
      <c r="AY244" s="17" t="s">
        <v>137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7" t="s">
        <v>92</v>
      </c>
      <c r="BK244" s="217">
        <f>ROUND(I244*H244,2)</f>
        <v>0</v>
      </c>
      <c r="BL244" s="17" t="s">
        <v>238</v>
      </c>
      <c r="BM244" s="216" t="s">
        <v>442</v>
      </c>
    </row>
    <row r="245" s="2" customFormat="1">
      <c r="A245" s="39"/>
      <c r="B245" s="40"/>
      <c r="C245" s="41"/>
      <c r="D245" s="218" t="s">
        <v>146</v>
      </c>
      <c r="E245" s="41"/>
      <c r="F245" s="219" t="s">
        <v>443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7" t="s">
        <v>146</v>
      </c>
      <c r="AU245" s="17" t="s">
        <v>94</v>
      </c>
    </row>
    <row r="246" s="12" customFormat="1" ht="22.8" customHeight="1">
      <c r="A246" s="12"/>
      <c r="B246" s="189"/>
      <c r="C246" s="190"/>
      <c r="D246" s="191" t="s">
        <v>83</v>
      </c>
      <c r="E246" s="203" t="s">
        <v>444</v>
      </c>
      <c r="F246" s="203" t="s">
        <v>445</v>
      </c>
      <c r="G246" s="190"/>
      <c r="H246" s="190"/>
      <c r="I246" s="193"/>
      <c r="J246" s="204">
        <f>BK246</f>
        <v>0</v>
      </c>
      <c r="K246" s="190"/>
      <c r="L246" s="195"/>
      <c r="M246" s="196"/>
      <c r="N246" s="197"/>
      <c r="O246" s="197"/>
      <c r="P246" s="198">
        <f>SUM(P247:P256)</f>
        <v>0</v>
      </c>
      <c r="Q246" s="197"/>
      <c r="R246" s="198">
        <f>SUM(R247:R256)</f>
        <v>0.272529191216</v>
      </c>
      <c r="S246" s="197"/>
      <c r="T246" s="199">
        <f>SUM(T247:T256)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0" t="s">
        <v>94</v>
      </c>
      <c r="AT246" s="201" t="s">
        <v>83</v>
      </c>
      <c r="AU246" s="201" t="s">
        <v>92</v>
      </c>
      <c r="AY246" s="200" t="s">
        <v>137</v>
      </c>
      <c r="BK246" s="202">
        <f>SUM(BK247:BK256)</f>
        <v>0</v>
      </c>
    </row>
    <row r="247" s="2" customFormat="1" ht="24.15" customHeight="1">
      <c r="A247" s="39"/>
      <c r="B247" s="40"/>
      <c r="C247" s="205" t="s">
        <v>446</v>
      </c>
      <c r="D247" s="205" t="s">
        <v>139</v>
      </c>
      <c r="E247" s="206" t="s">
        <v>447</v>
      </c>
      <c r="F247" s="207" t="s">
        <v>448</v>
      </c>
      <c r="G247" s="208" t="s">
        <v>197</v>
      </c>
      <c r="H247" s="209">
        <v>21.923999999999999</v>
      </c>
      <c r="I247" s="210"/>
      <c r="J247" s="211">
        <f>ROUND(I247*H247,2)</f>
        <v>0</v>
      </c>
      <c r="K247" s="207" t="s">
        <v>143</v>
      </c>
      <c r="L247" s="45"/>
      <c r="M247" s="212" t="s">
        <v>82</v>
      </c>
      <c r="N247" s="213" t="s">
        <v>54</v>
      </c>
      <c r="O247" s="85"/>
      <c r="P247" s="214">
        <f>O247*H247</f>
        <v>0</v>
      </c>
      <c r="Q247" s="214">
        <v>0.00721136</v>
      </c>
      <c r="R247" s="214">
        <f>Q247*H247</f>
        <v>0.15810185663999998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238</v>
      </c>
      <c r="AT247" s="216" t="s">
        <v>139</v>
      </c>
      <c r="AU247" s="216" t="s">
        <v>94</v>
      </c>
      <c r="AY247" s="17" t="s">
        <v>137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7" t="s">
        <v>92</v>
      </c>
      <c r="BK247" s="217">
        <f>ROUND(I247*H247,2)</f>
        <v>0</v>
      </c>
      <c r="BL247" s="17" t="s">
        <v>238</v>
      </c>
      <c r="BM247" s="216" t="s">
        <v>449</v>
      </c>
    </row>
    <row r="248" s="2" customFormat="1">
      <c r="A248" s="39"/>
      <c r="B248" s="40"/>
      <c r="C248" s="41"/>
      <c r="D248" s="218" t="s">
        <v>146</v>
      </c>
      <c r="E248" s="41"/>
      <c r="F248" s="219" t="s">
        <v>450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7" t="s">
        <v>146</v>
      </c>
      <c r="AU248" s="17" t="s">
        <v>94</v>
      </c>
    </row>
    <row r="249" s="13" customFormat="1">
      <c r="A249" s="13"/>
      <c r="B249" s="223"/>
      <c r="C249" s="224"/>
      <c r="D249" s="225" t="s">
        <v>148</v>
      </c>
      <c r="E249" s="226" t="s">
        <v>82</v>
      </c>
      <c r="F249" s="227" t="s">
        <v>451</v>
      </c>
      <c r="G249" s="224"/>
      <c r="H249" s="228">
        <v>21.923999999999999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148</v>
      </c>
      <c r="AU249" s="234" t="s">
        <v>94</v>
      </c>
      <c r="AV249" s="13" t="s">
        <v>94</v>
      </c>
      <c r="AW249" s="13" t="s">
        <v>42</v>
      </c>
      <c r="AX249" s="13" t="s">
        <v>84</v>
      </c>
      <c r="AY249" s="234" t="s">
        <v>137</v>
      </c>
    </row>
    <row r="250" s="2" customFormat="1" ht="24.15" customHeight="1">
      <c r="A250" s="39"/>
      <c r="B250" s="40"/>
      <c r="C250" s="205" t="s">
        <v>452</v>
      </c>
      <c r="D250" s="205" t="s">
        <v>139</v>
      </c>
      <c r="E250" s="206" t="s">
        <v>453</v>
      </c>
      <c r="F250" s="207" t="s">
        <v>454</v>
      </c>
      <c r="G250" s="208" t="s">
        <v>197</v>
      </c>
      <c r="H250" s="209">
        <v>19.661000000000001</v>
      </c>
      <c r="I250" s="210"/>
      <c r="J250" s="211">
        <f>ROUND(I250*H250,2)</f>
        <v>0</v>
      </c>
      <c r="K250" s="207" t="s">
        <v>143</v>
      </c>
      <c r="L250" s="45"/>
      <c r="M250" s="212" t="s">
        <v>82</v>
      </c>
      <c r="N250" s="213" t="s">
        <v>54</v>
      </c>
      <c r="O250" s="85"/>
      <c r="P250" s="214">
        <f>O250*H250</f>
        <v>0</v>
      </c>
      <c r="Q250" s="214">
        <v>0.0058200159999999999</v>
      </c>
      <c r="R250" s="214">
        <f>Q250*H250</f>
        <v>0.114427334576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238</v>
      </c>
      <c r="AT250" s="216" t="s">
        <v>139</v>
      </c>
      <c r="AU250" s="216" t="s">
        <v>94</v>
      </c>
      <c r="AY250" s="17" t="s">
        <v>137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7" t="s">
        <v>92</v>
      </c>
      <c r="BK250" s="217">
        <f>ROUND(I250*H250,2)</f>
        <v>0</v>
      </c>
      <c r="BL250" s="17" t="s">
        <v>238</v>
      </c>
      <c r="BM250" s="216" t="s">
        <v>455</v>
      </c>
    </row>
    <row r="251" s="2" customFormat="1">
      <c r="A251" s="39"/>
      <c r="B251" s="40"/>
      <c r="C251" s="41"/>
      <c r="D251" s="218" t="s">
        <v>146</v>
      </c>
      <c r="E251" s="41"/>
      <c r="F251" s="219" t="s">
        <v>456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7" t="s">
        <v>146</v>
      </c>
      <c r="AU251" s="17" t="s">
        <v>94</v>
      </c>
    </row>
    <row r="252" s="13" customFormat="1">
      <c r="A252" s="13"/>
      <c r="B252" s="223"/>
      <c r="C252" s="224"/>
      <c r="D252" s="225" t="s">
        <v>148</v>
      </c>
      <c r="E252" s="226" t="s">
        <v>82</v>
      </c>
      <c r="F252" s="227" t="s">
        <v>457</v>
      </c>
      <c r="G252" s="224"/>
      <c r="H252" s="228">
        <v>19.661000000000001</v>
      </c>
      <c r="I252" s="229"/>
      <c r="J252" s="224"/>
      <c r="K252" s="224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148</v>
      </c>
      <c r="AU252" s="234" t="s">
        <v>94</v>
      </c>
      <c r="AV252" s="13" t="s">
        <v>94</v>
      </c>
      <c r="AW252" s="13" t="s">
        <v>42</v>
      </c>
      <c r="AX252" s="13" t="s">
        <v>84</v>
      </c>
      <c r="AY252" s="234" t="s">
        <v>137</v>
      </c>
    </row>
    <row r="253" s="2" customFormat="1" ht="24.15" customHeight="1">
      <c r="A253" s="39"/>
      <c r="B253" s="40"/>
      <c r="C253" s="205" t="s">
        <v>458</v>
      </c>
      <c r="D253" s="205" t="s">
        <v>139</v>
      </c>
      <c r="E253" s="206" t="s">
        <v>459</v>
      </c>
      <c r="F253" s="207" t="s">
        <v>460</v>
      </c>
      <c r="G253" s="208" t="s">
        <v>234</v>
      </c>
      <c r="H253" s="209">
        <v>25.699999999999999</v>
      </c>
      <c r="I253" s="210"/>
      <c r="J253" s="211">
        <f>ROUND(I253*H253,2)</f>
        <v>0</v>
      </c>
      <c r="K253" s="207" t="s">
        <v>82</v>
      </c>
      <c r="L253" s="45"/>
      <c r="M253" s="212" t="s">
        <v>82</v>
      </c>
      <c r="N253" s="213" t="s">
        <v>54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238</v>
      </c>
      <c r="AT253" s="216" t="s">
        <v>139</v>
      </c>
      <c r="AU253" s="216" t="s">
        <v>94</v>
      </c>
      <c r="AY253" s="17" t="s">
        <v>137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7" t="s">
        <v>92</v>
      </c>
      <c r="BK253" s="217">
        <f>ROUND(I253*H253,2)</f>
        <v>0</v>
      </c>
      <c r="BL253" s="17" t="s">
        <v>238</v>
      </c>
      <c r="BM253" s="216" t="s">
        <v>461</v>
      </c>
    </row>
    <row r="254" s="13" customFormat="1">
      <c r="A254" s="13"/>
      <c r="B254" s="223"/>
      <c r="C254" s="224"/>
      <c r="D254" s="225" t="s">
        <v>148</v>
      </c>
      <c r="E254" s="226" t="s">
        <v>82</v>
      </c>
      <c r="F254" s="227" t="s">
        <v>462</v>
      </c>
      <c r="G254" s="224"/>
      <c r="H254" s="228">
        <v>25.699999999999999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148</v>
      </c>
      <c r="AU254" s="234" t="s">
        <v>94</v>
      </c>
      <c r="AV254" s="13" t="s">
        <v>94</v>
      </c>
      <c r="AW254" s="13" t="s">
        <v>42</v>
      </c>
      <c r="AX254" s="13" t="s">
        <v>84</v>
      </c>
      <c r="AY254" s="234" t="s">
        <v>137</v>
      </c>
    </row>
    <row r="255" s="2" customFormat="1" ht="24.15" customHeight="1">
      <c r="A255" s="39"/>
      <c r="B255" s="40"/>
      <c r="C255" s="205" t="s">
        <v>463</v>
      </c>
      <c r="D255" s="205" t="s">
        <v>139</v>
      </c>
      <c r="E255" s="206" t="s">
        <v>464</v>
      </c>
      <c r="F255" s="207" t="s">
        <v>465</v>
      </c>
      <c r="G255" s="208" t="s">
        <v>387</v>
      </c>
      <c r="H255" s="245"/>
      <c r="I255" s="210"/>
      <c r="J255" s="211">
        <f>ROUND(I255*H255,2)</f>
        <v>0</v>
      </c>
      <c r="K255" s="207" t="s">
        <v>143</v>
      </c>
      <c r="L255" s="45"/>
      <c r="M255" s="212" t="s">
        <v>82</v>
      </c>
      <c r="N255" s="213" t="s">
        <v>54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238</v>
      </c>
      <c r="AT255" s="216" t="s">
        <v>139</v>
      </c>
      <c r="AU255" s="216" t="s">
        <v>94</v>
      </c>
      <c r="AY255" s="17" t="s">
        <v>137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7" t="s">
        <v>92</v>
      </c>
      <c r="BK255" s="217">
        <f>ROUND(I255*H255,2)</f>
        <v>0</v>
      </c>
      <c r="BL255" s="17" t="s">
        <v>238</v>
      </c>
      <c r="BM255" s="216" t="s">
        <v>466</v>
      </c>
    </row>
    <row r="256" s="2" customFormat="1">
      <c r="A256" s="39"/>
      <c r="B256" s="40"/>
      <c r="C256" s="41"/>
      <c r="D256" s="218" t="s">
        <v>146</v>
      </c>
      <c r="E256" s="41"/>
      <c r="F256" s="219" t="s">
        <v>467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7" t="s">
        <v>146</v>
      </c>
      <c r="AU256" s="17" t="s">
        <v>94</v>
      </c>
    </row>
    <row r="257" s="12" customFormat="1" ht="22.8" customHeight="1">
      <c r="A257" s="12"/>
      <c r="B257" s="189"/>
      <c r="C257" s="190"/>
      <c r="D257" s="191" t="s">
        <v>83</v>
      </c>
      <c r="E257" s="203" t="s">
        <v>468</v>
      </c>
      <c r="F257" s="203" t="s">
        <v>469</v>
      </c>
      <c r="G257" s="190"/>
      <c r="H257" s="190"/>
      <c r="I257" s="193"/>
      <c r="J257" s="204">
        <f>BK257</f>
        <v>0</v>
      </c>
      <c r="K257" s="190"/>
      <c r="L257" s="195"/>
      <c r="M257" s="196"/>
      <c r="N257" s="197"/>
      <c r="O257" s="197"/>
      <c r="P257" s="198">
        <f>SUM(P258:P266)</f>
        <v>0</v>
      </c>
      <c r="Q257" s="197"/>
      <c r="R257" s="198">
        <f>SUM(R258:R266)</f>
        <v>0.0210546</v>
      </c>
      <c r="S257" s="197"/>
      <c r="T257" s="199">
        <f>SUM(T258:T266)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0" t="s">
        <v>94</v>
      </c>
      <c r="AT257" s="201" t="s">
        <v>83</v>
      </c>
      <c r="AU257" s="201" t="s">
        <v>92</v>
      </c>
      <c r="AY257" s="200" t="s">
        <v>137</v>
      </c>
      <c r="BK257" s="202">
        <f>SUM(BK258:BK266)</f>
        <v>0</v>
      </c>
    </row>
    <row r="258" s="2" customFormat="1" ht="16.5" customHeight="1">
      <c r="A258" s="39"/>
      <c r="B258" s="40"/>
      <c r="C258" s="205" t="s">
        <v>470</v>
      </c>
      <c r="D258" s="205" t="s">
        <v>139</v>
      </c>
      <c r="E258" s="206" t="s">
        <v>471</v>
      </c>
      <c r="F258" s="207" t="s">
        <v>472</v>
      </c>
      <c r="G258" s="208" t="s">
        <v>197</v>
      </c>
      <c r="H258" s="209">
        <v>45</v>
      </c>
      <c r="I258" s="210"/>
      <c r="J258" s="211">
        <f>ROUND(I258*H258,2)</f>
        <v>0</v>
      </c>
      <c r="K258" s="207" t="s">
        <v>143</v>
      </c>
      <c r="L258" s="45"/>
      <c r="M258" s="212" t="s">
        <v>82</v>
      </c>
      <c r="N258" s="213" t="s">
        <v>54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238</v>
      </c>
      <c r="AT258" s="216" t="s">
        <v>139</v>
      </c>
      <c r="AU258" s="216" t="s">
        <v>94</v>
      </c>
      <c r="AY258" s="17" t="s">
        <v>137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7" t="s">
        <v>92</v>
      </c>
      <c r="BK258" s="217">
        <f>ROUND(I258*H258,2)</f>
        <v>0</v>
      </c>
      <c r="BL258" s="17" t="s">
        <v>238</v>
      </c>
      <c r="BM258" s="216" t="s">
        <v>473</v>
      </c>
    </row>
    <row r="259" s="2" customFormat="1">
      <c r="A259" s="39"/>
      <c r="B259" s="40"/>
      <c r="C259" s="41"/>
      <c r="D259" s="218" t="s">
        <v>146</v>
      </c>
      <c r="E259" s="41"/>
      <c r="F259" s="219" t="s">
        <v>474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7" t="s">
        <v>146</v>
      </c>
      <c r="AU259" s="17" t="s">
        <v>94</v>
      </c>
    </row>
    <row r="260" s="13" customFormat="1">
      <c r="A260" s="13"/>
      <c r="B260" s="223"/>
      <c r="C260" s="224"/>
      <c r="D260" s="225" t="s">
        <v>148</v>
      </c>
      <c r="E260" s="226" t="s">
        <v>82</v>
      </c>
      <c r="F260" s="227" t="s">
        <v>273</v>
      </c>
      <c r="G260" s="224"/>
      <c r="H260" s="228">
        <v>45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148</v>
      </c>
      <c r="AU260" s="234" t="s">
        <v>94</v>
      </c>
      <c r="AV260" s="13" t="s">
        <v>94</v>
      </c>
      <c r="AW260" s="13" t="s">
        <v>42</v>
      </c>
      <c r="AX260" s="13" t="s">
        <v>84</v>
      </c>
      <c r="AY260" s="234" t="s">
        <v>137</v>
      </c>
    </row>
    <row r="261" s="2" customFormat="1" ht="24.15" customHeight="1">
      <c r="A261" s="39"/>
      <c r="B261" s="40"/>
      <c r="C261" s="205" t="s">
        <v>475</v>
      </c>
      <c r="D261" s="205" t="s">
        <v>139</v>
      </c>
      <c r="E261" s="206" t="s">
        <v>476</v>
      </c>
      <c r="F261" s="207" t="s">
        <v>477</v>
      </c>
      <c r="G261" s="208" t="s">
        <v>197</v>
      </c>
      <c r="H261" s="209">
        <v>45</v>
      </c>
      <c r="I261" s="210"/>
      <c r="J261" s="211">
        <f>ROUND(I261*H261,2)</f>
        <v>0</v>
      </c>
      <c r="K261" s="207" t="s">
        <v>143</v>
      </c>
      <c r="L261" s="45"/>
      <c r="M261" s="212" t="s">
        <v>82</v>
      </c>
      <c r="N261" s="213" t="s">
        <v>54</v>
      </c>
      <c r="O261" s="85"/>
      <c r="P261" s="214">
        <f>O261*H261</f>
        <v>0</v>
      </c>
      <c r="Q261" s="214">
        <v>0.000105</v>
      </c>
      <c r="R261" s="214">
        <f>Q261*H261</f>
        <v>0.004725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238</v>
      </c>
      <c r="AT261" s="216" t="s">
        <v>139</v>
      </c>
      <c r="AU261" s="216" t="s">
        <v>94</v>
      </c>
      <c r="AY261" s="17" t="s">
        <v>137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7" t="s">
        <v>92</v>
      </c>
      <c r="BK261" s="217">
        <f>ROUND(I261*H261,2)</f>
        <v>0</v>
      </c>
      <c r="BL261" s="17" t="s">
        <v>238</v>
      </c>
      <c r="BM261" s="216" t="s">
        <v>478</v>
      </c>
    </row>
    <row r="262" s="2" customFormat="1">
      <c r="A262" s="39"/>
      <c r="B262" s="40"/>
      <c r="C262" s="41"/>
      <c r="D262" s="218" t="s">
        <v>146</v>
      </c>
      <c r="E262" s="41"/>
      <c r="F262" s="219" t="s">
        <v>479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7" t="s">
        <v>146</v>
      </c>
      <c r="AU262" s="17" t="s">
        <v>94</v>
      </c>
    </row>
    <row r="263" s="13" customFormat="1">
      <c r="A263" s="13"/>
      <c r="B263" s="223"/>
      <c r="C263" s="224"/>
      <c r="D263" s="225" t="s">
        <v>148</v>
      </c>
      <c r="E263" s="226" t="s">
        <v>82</v>
      </c>
      <c r="F263" s="227" t="s">
        <v>273</v>
      </c>
      <c r="G263" s="224"/>
      <c r="H263" s="228">
        <v>45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148</v>
      </c>
      <c r="AU263" s="234" t="s">
        <v>94</v>
      </c>
      <c r="AV263" s="13" t="s">
        <v>94</v>
      </c>
      <c r="AW263" s="13" t="s">
        <v>42</v>
      </c>
      <c r="AX263" s="13" t="s">
        <v>84</v>
      </c>
      <c r="AY263" s="234" t="s">
        <v>137</v>
      </c>
    </row>
    <row r="264" s="2" customFormat="1" ht="24.15" customHeight="1">
      <c r="A264" s="39"/>
      <c r="B264" s="40"/>
      <c r="C264" s="205" t="s">
        <v>480</v>
      </c>
      <c r="D264" s="205" t="s">
        <v>139</v>
      </c>
      <c r="E264" s="206" t="s">
        <v>481</v>
      </c>
      <c r="F264" s="207" t="s">
        <v>482</v>
      </c>
      <c r="G264" s="208" t="s">
        <v>197</v>
      </c>
      <c r="H264" s="209">
        <v>45</v>
      </c>
      <c r="I264" s="210"/>
      <c r="J264" s="211">
        <f>ROUND(I264*H264,2)</f>
        <v>0</v>
      </c>
      <c r="K264" s="207" t="s">
        <v>143</v>
      </c>
      <c r="L264" s="45"/>
      <c r="M264" s="212" t="s">
        <v>82</v>
      </c>
      <c r="N264" s="213" t="s">
        <v>54</v>
      </c>
      <c r="O264" s="85"/>
      <c r="P264" s="214">
        <f>O264*H264</f>
        <v>0</v>
      </c>
      <c r="Q264" s="214">
        <v>0.00036288</v>
      </c>
      <c r="R264" s="214">
        <f>Q264*H264</f>
        <v>0.0163296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238</v>
      </c>
      <c r="AT264" s="216" t="s">
        <v>139</v>
      </c>
      <c r="AU264" s="216" t="s">
        <v>94</v>
      </c>
      <c r="AY264" s="17" t="s">
        <v>137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7" t="s">
        <v>92</v>
      </c>
      <c r="BK264" s="217">
        <f>ROUND(I264*H264,2)</f>
        <v>0</v>
      </c>
      <c r="BL264" s="17" t="s">
        <v>238</v>
      </c>
      <c r="BM264" s="216" t="s">
        <v>483</v>
      </c>
    </row>
    <row r="265" s="2" customFormat="1">
      <c r="A265" s="39"/>
      <c r="B265" s="40"/>
      <c r="C265" s="41"/>
      <c r="D265" s="218" t="s">
        <v>146</v>
      </c>
      <c r="E265" s="41"/>
      <c r="F265" s="219" t="s">
        <v>484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7" t="s">
        <v>146</v>
      </c>
      <c r="AU265" s="17" t="s">
        <v>94</v>
      </c>
    </row>
    <row r="266" s="13" customFormat="1">
      <c r="A266" s="13"/>
      <c r="B266" s="223"/>
      <c r="C266" s="224"/>
      <c r="D266" s="225" t="s">
        <v>148</v>
      </c>
      <c r="E266" s="226" t="s">
        <v>82</v>
      </c>
      <c r="F266" s="227" t="s">
        <v>273</v>
      </c>
      <c r="G266" s="224"/>
      <c r="H266" s="228">
        <v>45</v>
      </c>
      <c r="I266" s="229"/>
      <c r="J266" s="224"/>
      <c r="K266" s="224"/>
      <c r="L266" s="230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148</v>
      </c>
      <c r="AU266" s="234" t="s">
        <v>94</v>
      </c>
      <c r="AV266" s="13" t="s">
        <v>94</v>
      </c>
      <c r="AW266" s="13" t="s">
        <v>42</v>
      </c>
      <c r="AX266" s="13" t="s">
        <v>84</v>
      </c>
      <c r="AY266" s="234" t="s">
        <v>137</v>
      </c>
    </row>
    <row r="267" s="2" customFormat="1" ht="6.96" customHeight="1">
      <c r="A267" s="39"/>
      <c r="B267" s="60"/>
      <c r="C267" s="61"/>
      <c r="D267" s="61"/>
      <c r="E267" s="61"/>
      <c r="F267" s="61"/>
      <c r="G267" s="61"/>
      <c r="H267" s="61"/>
      <c r="I267" s="61"/>
      <c r="J267" s="61"/>
      <c r="K267" s="61"/>
      <c r="L267" s="45"/>
      <c r="M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</sheetData>
  <sheetProtection sheet="1" autoFilter="0" formatColumns="0" formatRows="0" objects="1" scenarios="1" spinCount="100000" saltValue="SuFQuMSEjt/rEx7Vx3apMOb/11h7FQQF1noBi22CEVddskVgjwHyTCXGwh4ySBrMu25U1VoXsWrh1+r/d1f67g==" hashValue="F1piYxzcJVcjulScZUPTxMietOF6zckPwqkm7z0mnacGrWPyLwGYZLCui9VQk9KxH8fFfdx5kQnfpqj+1FwDeQ==" algorithmName="SHA-512" password="CC35"/>
  <autoFilter ref="C92:K266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4_01/122251101"/>
    <hyperlink ref="F100" r:id="rId2" display="https://podminky.urs.cz/item/CS_URS_2024_01/132251102"/>
    <hyperlink ref="F103" r:id="rId3" display="https://podminky.urs.cz/item/CS_URS_2024_01/162351104"/>
    <hyperlink ref="F106" r:id="rId4" display="https://podminky.urs.cz/item/CS_URS_2024_01/162751117"/>
    <hyperlink ref="F110" r:id="rId5" display="https://podminky.urs.cz/item/CS_URS_2024_01/162751119"/>
    <hyperlink ref="F113" r:id="rId6" display="https://podminky.urs.cz/item/CS_URS_2024_01/167151101"/>
    <hyperlink ref="F116" r:id="rId7" display="https://podminky.urs.cz/item/CS_URS_2024_01/171201231"/>
    <hyperlink ref="F121" r:id="rId8" display="https://podminky.urs.cz/item/CS_URS_2024_01/174151101"/>
    <hyperlink ref="F124" r:id="rId9" display="https://podminky.urs.cz/item/CS_URS_2024_01/181951112"/>
    <hyperlink ref="F128" r:id="rId10" display="https://podminky.urs.cz/item/CS_URS_2024_01/271572211"/>
    <hyperlink ref="F131" r:id="rId11" display="https://podminky.urs.cz/item/CS_URS_2024_01/274313711"/>
    <hyperlink ref="F134" r:id="rId12" display="https://podminky.urs.cz/item/CS_URS_2024_01/274351121"/>
    <hyperlink ref="F137" r:id="rId13" display="https://podminky.urs.cz/item/CS_URS_2024_01/274351122"/>
    <hyperlink ref="F140" r:id="rId14" display="https://podminky.urs.cz/item/CS_URS_2024_01/311237141"/>
    <hyperlink ref="F143" r:id="rId15" display="https://podminky.urs.cz/item/CS_URS_2024_01/311238939"/>
    <hyperlink ref="F146" r:id="rId16" display="https://podminky.urs.cz/item/CS_URS_2024_01/311238969"/>
    <hyperlink ref="F149" r:id="rId17" display="https://podminky.urs.cz/item/CS_URS_2024_01/317231125"/>
    <hyperlink ref="F153" r:id="rId18" display="https://podminky.urs.cz/item/CS_URS_2024_01/564750001"/>
    <hyperlink ref="F156" r:id="rId19" display="https://podminky.urs.cz/item/CS_URS_2024_01/596211110"/>
    <hyperlink ref="F162" r:id="rId20" display="https://podminky.urs.cz/item/CS_URS_2024_01/622131101"/>
    <hyperlink ref="F165" r:id="rId21" display="https://podminky.urs.cz/item/CS_URS_2024_01/622131111"/>
    <hyperlink ref="F168" r:id="rId22" display="https://podminky.urs.cz/item/CS_URS_2024_01/622131121"/>
    <hyperlink ref="F171" r:id="rId23" display="https://podminky.urs.cz/item/CS_URS_2024_01/622142001"/>
    <hyperlink ref="F174" r:id="rId24" display="https://podminky.urs.cz/item/CS_URS_2024_01/622322141"/>
    <hyperlink ref="F177" r:id="rId25" display="https://podminky.urs.cz/item/CS_URS_2024_01/632451435"/>
    <hyperlink ref="F180" r:id="rId26" display="https://podminky.urs.cz/item/CS_URS_2024_01/637121112"/>
    <hyperlink ref="F184" r:id="rId27" display="https://podminky.urs.cz/item/CS_URS_2024_01/916331112"/>
    <hyperlink ref="F189" r:id="rId28" display="https://podminky.urs.cz/item/CS_URS_2024_01/936001002"/>
    <hyperlink ref="F196" r:id="rId29" display="https://podminky.urs.cz/item/CS_URS_2024_01/998232110"/>
    <hyperlink ref="F200" r:id="rId30" display="https://podminky.urs.cz/item/CS_URS_2024_01/711111001"/>
    <hyperlink ref="F205" r:id="rId31" display="https://podminky.urs.cz/item/CS_URS_2024_01/711112001"/>
    <hyperlink ref="F210" r:id="rId32" display="https://podminky.urs.cz/item/CS_URS_2024_01/711141559"/>
    <hyperlink ref="F215" r:id="rId33" display="https://podminky.urs.cz/item/CS_URS_2024_01/711142559"/>
    <hyperlink ref="F220" r:id="rId34" display="https://podminky.urs.cz/item/CS_URS_2024_01/998711201"/>
    <hyperlink ref="F223" r:id="rId35" display="https://podminky.urs.cz/item/CS_URS_2024_01/713131141"/>
    <hyperlink ref="F228" r:id="rId36" display="https://podminky.urs.cz/item/CS_URS_2024_01/998713201"/>
    <hyperlink ref="F231" r:id="rId37" display="https://podminky.urs.cz/item/CS_URS_2024_01/762081351"/>
    <hyperlink ref="F234" r:id="rId38" display="https://podminky.urs.cz/item/CS_URS_2024_01/762083122"/>
    <hyperlink ref="F237" r:id="rId39" display="https://podminky.urs.cz/item/CS_URS_2024_01/762713110"/>
    <hyperlink ref="F243" r:id="rId40" display="https://podminky.urs.cz/item/CS_URS_2024_01/762795000"/>
    <hyperlink ref="F245" r:id="rId41" display="https://podminky.urs.cz/item/CS_URS_2024_01/998762201"/>
    <hyperlink ref="F248" r:id="rId42" display="https://podminky.urs.cz/item/CS_URS_2024_01/764245411"/>
    <hyperlink ref="F251" r:id="rId43" display="https://podminky.urs.cz/item/CS_URS_2024_01/764248411"/>
    <hyperlink ref="F256" r:id="rId44" display="https://podminky.urs.cz/item/CS_URS_2024_01/998764201"/>
    <hyperlink ref="F259" r:id="rId45" display="https://podminky.urs.cz/item/CS_URS_2024_01/783801403"/>
    <hyperlink ref="F262" r:id="rId46" display="https://podminky.urs.cz/item/CS_URS_2024_01/783823133"/>
    <hyperlink ref="F265" r:id="rId47" display="https://podminky.urs.cz/item/CS_URS_2024_01/7838271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94</v>
      </c>
    </row>
    <row r="4" s="1" customFormat="1" ht="24.96" customHeight="1">
      <c r="B4" s="20"/>
      <c r="D4" s="131" t="s">
        <v>101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Kolumbárium A2 na pozemku p.č.2003/5 v k.ú.Bílina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102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485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82</v>
      </c>
      <c r="G11" s="39"/>
      <c r="H11" s="39"/>
      <c r="I11" s="133" t="s">
        <v>20</v>
      </c>
      <c r="J11" s="137" t="s">
        <v>82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4. 1. 2024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tr">
        <f>IF('Rekapitulace stavby'!AN10="","",'Rekapitulace stavby'!AN10)</f>
        <v>00266230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Bílina, Břežánská 50/1, Bílina</v>
      </c>
      <c r="F15" s="39"/>
      <c r="G15" s="39"/>
      <c r="H15" s="39"/>
      <c r="I15" s="133" t="s">
        <v>34</v>
      </c>
      <c r="J15" s="137" t="str">
        <f>IF('Rekapitulace stavby'!AN11="","",'Rekapitulace stavby'!AN11)</f>
        <v>CZ00266230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tr">
        <f>IF('Rekapitulace stavby'!AN16="","",'Rekapitulace stavby'!AN16)</f>
        <v>25423126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PS projekty s.r.o., 14.října 291/4, Teplice</v>
      </c>
      <c r="F21" s="39"/>
      <c r="G21" s="39"/>
      <c r="H21" s="39"/>
      <c r="I21" s="133" t="s">
        <v>34</v>
      </c>
      <c r="J21" s="137" t="str">
        <f>IF('Rekapitulace stavby'!AN17="","",'Rekapitulace stavby'!AN17)</f>
        <v>CZ25423126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45</v>
      </c>
      <c r="F24" s="39"/>
      <c r="G24" s="39"/>
      <c r="H24" s="39"/>
      <c r="I24" s="133" t="s">
        <v>34</v>
      </c>
      <c r="J24" s="137" t="s">
        <v>46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82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49</v>
      </c>
      <c r="E30" s="39"/>
      <c r="F30" s="39"/>
      <c r="G30" s="39"/>
      <c r="H30" s="39"/>
      <c r="I30" s="39"/>
      <c r="J30" s="145">
        <f>ROUND(J92,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51</v>
      </c>
      <c r="G32" s="39"/>
      <c r="H32" s="39"/>
      <c r="I32" s="146" t="s">
        <v>50</v>
      </c>
      <c r="J32" s="146" t="s">
        <v>52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53</v>
      </c>
      <c r="E33" s="133" t="s">
        <v>54</v>
      </c>
      <c r="F33" s="148">
        <f>ROUND((SUM(BE92:BE270)),  2)</f>
        <v>0</v>
      </c>
      <c r="G33" s="39"/>
      <c r="H33" s="39"/>
      <c r="I33" s="149">
        <v>0.20999999999999999</v>
      </c>
      <c r="J33" s="148">
        <f>ROUND(((SUM(BE92:BE270))*I33),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55</v>
      </c>
      <c r="F34" s="148">
        <f>ROUND((SUM(BF92:BF270)),  2)</f>
        <v>0</v>
      </c>
      <c r="G34" s="39"/>
      <c r="H34" s="39"/>
      <c r="I34" s="149">
        <v>0.12</v>
      </c>
      <c r="J34" s="148">
        <f>ROUND(((SUM(BF92:BF270))*I34),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56</v>
      </c>
      <c r="F35" s="148">
        <f>ROUND((SUM(BG92:BG270)),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57</v>
      </c>
      <c r="F36" s="148">
        <f>ROUND((SUM(BH92:BH270)),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58</v>
      </c>
      <c r="F37" s="148">
        <f>ROUND((SUM(BI92:BI270)),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59</v>
      </c>
      <c r="E39" s="152"/>
      <c r="F39" s="152"/>
      <c r="G39" s="153" t="s">
        <v>60</v>
      </c>
      <c r="H39" s="154" t="s">
        <v>61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104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Kolumbárium A2 na pozemku p.č.2003/5 v k.ú.Bílina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102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102 - Hřbitovní zeď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Bílina, okr.Teplice</v>
      </c>
      <c r="G52" s="41"/>
      <c r="H52" s="41"/>
      <c r="I52" s="32" t="s">
        <v>24</v>
      </c>
      <c r="J52" s="73" t="str">
        <f>IF(J12="","",J12)</f>
        <v>4. 1. 2024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2" t="s">
        <v>30</v>
      </c>
      <c r="D54" s="41"/>
      <c r="E54" s="41"/>
      <c r="F54" s="27" t="str">
        <f>E15</f>
        <v>Město Bílina, Břežánská 50/1, Bílina</v>
      </c>
      <c r="G54" s="41"/>
      <c r="H54" s="41"/>
      <c r="I54" s="32" t="s">
        <v>38</v>
      </c>
      <c r="J54" s="37" t="str">
        <f>E21</f>
        <v>PS projekty s.r.o., 14.října 291/4, Teplice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40.0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STAVINVEST KMS s.r.o., Studentská 285/22, Bílina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105</v>
      </c>
      <c r="D57" s="163"/>
      <c r="E57" s="163"/>
      <c r="F57" s="163"/>
      <c r="G57" s="163"/>
      <c r="H57" s="163"/>
      <c r="I57" s="163"/>
      <c r="J57" s="164" t="s">
        <v>106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81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107</v>
      </c>
    </row>
    <row r="60" s="9" customFormat="1" ht="24.96" customHeight="1">
      <c r="A60" s="9"/>
      <c r="B60" s="166"/>
      <c r="C60" s="167"/>
      <c r="D60" s="168" t="s">
        <v>108</v>
      </c>
      <c r="E60" s="169"/>
      <c r="F60" s="169"/>
      <c r="G60" s="169"/>
      <c r="H60" s="169"/>
      <c r="I60" s="169"/>
      <c r="J60" s="170">
        <f>J93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109</v>
      </c>
      <c r="E61" s="175"/>
      <c r="F61" s="175"/>
      <c r="G61" s="175"/>
      <c r="H61" s="175"/>
      <c r="I61" s="175"/>
      <c r="J61" s="176">
        <f>J94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110</v>
      </c>
      <c r="E62" s="175"/>
      <c r="F62" s="175"/>
      <c r="G62" s="175"/>
      <c r="H62" s="175"/>
      <c r="I62" s="175"/>
      <c r="J62" s="176">
        <f>J128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111</v>
      </c>
      <c r="E63" s="175"/>
      <c r="F63" s="175"/>
      <c r="G63" s="175"/>
      <c r="H63" s="175"/>
      <c r="I63" s="175"/>
      <c r="J63" s="176">
        <f>J140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113</v>
      </c>
      <c r="E64" s="175"/>
      <c r="F64" s="175"/>
      <c r="G64" s="175"/>
      <c r="H64" s="175"/>
      <c r="I64" s="175"/>
      <c r="J64" s="176">
        <f>J157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114</v>
      </c>
      <c r="E65" s="175"/>
      <c r="F65" s="175"/>
      <c r="G65" s="175"/>
      <c r="H65" s="175"/>
      <c r="I65" s="175"/>
      <c r="J65" s="176">
        <f>J167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486</v>
      </c>
      <c r="E66" s="175"/>
      <c r="F66" s="175"/>
      <c r="G66" s="175"/>
      <c r="H66" s="175"/>
      <c r="I66" s="175"/>
      <c r="J66" s="176">
        <f>J173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487</v>
      </c>
      <c r="E67" s="175"/>
      <c r="F67" s="175"/>
      <c r="G67" s="175"/>
      <c r="H67" s="175"/>
      <c r="I67" s="175"/>
      <c r="J67" s="176">
        <f>J214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115</v>
      </c>
      <c r="E68" s="175"/>
      <c r="F68" s="175"/>
      <c r="G68" s="175"/>
      <c r="H68" s="175"/>
      <c r="I68" s="175"/>
      <c r="J68" s="176">
        <f>J232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116</v>
      </c>
      <c r="E69" s="169"/>
      <c r="F69" s="169"/>
      <c r="G69" s="169"/>
      <c r="H69" s="169"/>
      <c r="I69" s="169"/>
      <c r="J69" s="170">
        <f>J235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117</v>
      </c>
      <c r="E70" s="175"/>
      <c r="F70" s="175"/>
      <c r="G70" s="175"/>
      <c r="H70" s="175"/>
      <c r="I70" s="175"/>
      <c r="J70" s="176">
        <f>J236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120</v>
      </c>
      <c r="E71" s="175"/>
      <c r="F71" s="175"/>
      <c r="G71" s="175"/>
      <c r="H71" s="175"/>
      <c r="I71" s="175"/>
      <c r="J71" s="176">
        <f>J259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121</v>
      </c>
      <c r="E72" s="175"/>
      <c r="F72" s="175"/>
      <c r="G72" s="175"/>
      <c r="H72" s="175"/>
      <c r="I72" s="175"/>
      <c r="J72" s="176">
        <f>J265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3" t="s">
        <v>122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2" t="s">
        <v>16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61" t="str">
        <f>E7</f>
        <v>Kolumbárium A2 na pozemku p.č.2003/5 v k.ú.Bílina</v>
      </c>
      <c r="F82" s="32"/>
      <c r="G82" s="32"/>
      <c r="H82" s="32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102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SO 102 - Hřbitovní zeď</v>
      </c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22</v>
      </c>
      <c r="D86" s="41"/>
      <c r="E86" s="41"/>
      <c r="F86" s="27" t="str">
        <f>F12</f>
        <v>Bílina, okr.Teplice</v>
      </c>
      <c r="G86" s="41"/>
      <c r="H86" s="41"/>
      <c r="I86" s="32" t="s">
        <v>24</v>
      </c>
      <c r="J86" s="73" t="str">
        <f>IF(J12="","",J12)</f>
        <v>4. 1. 2024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2" t="s">
        <v>30</v>
      </c>
      <c r="D88" s="41"/>
      <c r="E88" s="41"/>
      <c r="F88" s="27" t="str">
        <f>E15</f>
        <v>Město Bílina, Břežánská 50/1, Bílina</v>
      </c>
      <c r="G88" s="41"/>
      <c r="H88" s="41"/>
      <c r="I88" s="32" t="s">
        <v>38</v>
      </c>
      <c r="J88" s="37" t="str">
        <f>E21</f>
        <v>PS projekty s.r.o., 14.října 291/4, Teplice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40.05" customHeight="1">
      <c r="A89" s="39"/>
      <c r="B89" s="40"/>
      <c r="C89" s="32" t="s">
        <v>36</v>
      </c>
      <c r="D89" s="41"/>
      <c r="E89" s="41"/>
      <c r="F89" s="27" t="str">
        <f>IF(E18="","",E18)</f>
        <v>Vyplň údaj</v>
      </c>
      <c r="G89" s="41"/>
      <c r="H89" s="41"/>
      <c r="I89" s="32" t="s">
        <v>43</v>
      </c>
      <c r="J89" s="37" t="str">
        <f>E24</f>
        <v>STAVINVEST KMS s.r.o., Studentská 285/22, Bílina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78"/>
      <c r="B91" s="179"/>
      <c r="C91" s="180" t="s">
        <v>123</v>
      </c>
      <c r="D91" s="181" t="s">
        <v>68</v>
      </c>
      <c r="E91" s="181" t="s">
        <v>64</v>
      </c>
      <c r="F91" s="181" t="s">
        <v>65</v>
      </c>
      <c r="G91" s="181" t="s">
        <v>124</v>
      </c>
      <c r="H91" s="181" t="s">
        <v>125</v>
      </c>
      <c r="I91" s="181" t="s">
        <v>126</v>
      </c>
      <c r="J91" s="181" t="s">
        <v>106</v>
      </c>
      <c r="K91" s="182" t="s">
        <v>127</v>
      </c>
      <c r="L91" s="183"/>
      <c r="M91" s="93" t="s">
        <v>82</v>
      </c>
      <c r="N91" s="94" t="s">
        <v>53</v>
      </c>
      <c r="O91" s="94" t="s">
        <v>128</v>
      </c>
      <c r="P91" s="94" t="s">
        <v>129</v>
      </c>
      <c r="Q91" s="94" t="s">
        <v>130</v>
      </c>
      <c r="R91" s="94" t="s">
        <v>131</v>
      </c>
      <c r="S91" s="94" t="s">
        <v>132</v>
      </c>
      <c r="T91" s="95" t="s">
        <v>133</v>
      </c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</row>
    <row r="92" s="2" customFormat="1" ht="22.8" customHeight="1">
      <c r="A92" s="39"/>
      <c r="B92" s="40"/>
      <c r="C92" s="100" t="s">
        <v>134</v>
      </c>
      <c r="D92" s="41"/>
      <c r="E92" s="41"/>
      <c r="F92" s="41"/>
      <c r="G92" s="41"/>
      <c r="H92" s="41"/>
      <c r="I92" s="41"/>
      <c r="J92" s="184">
        <f>BK92</f>
        <v>0</v>
      </c>
      <c r="K92" s="41"/>
      <c r="L92" s="45"/>
      <c r="M92" s="96"/>
      <c r="N92" s="185"/>
      <c r="O92" s="97"/>
      <c r="P92" s="186">
        <f>P93+P235</f>
        <v>0</v>
      </c>
      <c r="Q92" s="97"/>
      <c r="R92" s="186">
        <f>R93+R235</f>
        <v>70.042350861004024</v>
      </c>
      <c r="S92" s="97"/>
      <c r="T92" s="187">
        <f>T93+T235</f>
        <v>120.88223302999998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7" t="s">
        <v>83</v>
      </c>
      <c r="AU92" s="17" t="s">
        <v>107</v>
      </c>
      <c r="BK92" s="188">
        <f>BK93+BK235</f>
        <v>0</v>
      </c>
    </row>
    <row r="93" s="12" customFormat="1" ht="25.92" customHeight="1">
      <c r="A93" s="12"/>
      <c r="B93" s="189"/>
      <c r="C93" s="190"/>
      <c r="D93" s="191" t="s">
        <v>83</v>
      </c>
      <c r="E93" s="192" t="s">
        <v>135</v>
      </c>
      <c r="F93" s="192" t="s">
        <v>136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P94+P128+P140+P157+P167+P173+P214+P232</f>
        <v>0</v>
      </c>
      <c r="Q93" s="197"/>
      <c r="R93" s="198">
        <f>R94+R128+R140+R157+R167+R173+R214+R232</f>
        <v>69.646262428428031</v>
      </c>
      <c r="S93" s="197"/>
      <c r="T93" s="199">
        <f>T94+T128+T140+T157+T167+T173+T214+T232</f>
        <v>120.88223302999998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92</v>
      </c>
      <c r="AT93" s="201" t="s">
        <v>83</v>
      </c>
      <c r="AU93" s="201" t="s">
        <v>84</v>
      </c>
      <c r="AY93" s="200" t="s">
        <v>137</v>
      </c>
      <c r="BK93" s="202">
        <f>BK94+BK128+BK140+BK157+BK167+BK173+BK214+BK232</f>
        <v>0</v>
      </c>
    </row>
    <row r="94" s="12" customFormat="1" ht="22.8" customHeight="1">
      <c r="A94" s="12"/>
      <c r="B94" s="189"/>
      <c r="C94" s="190"/>
      <c r="D94" s="191" t="s">
        <v>83</v>
      </c>
      <c r="E94" s="203" t="s">
        <v>92</v>
      </c>
      <c r="F94" s="203" t="s">
        <v>138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SUM(P95:P127)</f>
        <v>0</v>
      </c>
      <c r="Q94" s="197"/>
      <c r="R94" s="198">
        <f>SUM(R95:R127)</f>
        <v>0.092438374000000004</v>
      </c>
      <c r="S94" s="197"/>
      <c r="T94" s="199">
        <f>SUM(T95:T127)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92</v>
      </c>
      <c r="AT94" s="201" t="s">
        <v>83</v>
      </c>
      <c r="AU94" s="201" t="s">
        <v>92</v>
      </c>
      <c r="AY94" s="200" t="s">
        <v>137</v>
      </c>
      <c r="BK94" s="202">
        <f>SUM(BK95:BK127)</f>
        <v>0</v>
      </c>
    </row>
    <row r="95" s="2" customFormat="1" ht="16.5" customHeight="1">
      <c r="A95" s="39"/>
      <c r="B95" s="40"/>
      <c r="C95" s="205" t="s">
        <v>92</v>
      </c>
      <c r="D95" s="205" t="s">
        <v>139</v>
      </c>
      <c r="E95" s="206" t="s">
        <v>488</v>
      </c>
      <c r="F95" s="207" t="s">
        <v>489</v>
      </c>
      <c r="G95" s="208" t="s">
        <v>197</v>
      </c>
      <c r="H95" s="209">
        <v>28</v>
      </c>
      <c r="I95" s="210"/>
      <c r="J95" s="211">
        <f>ROUND(I95*H95,2)</f>
        <v>0</v>
      </c>
      <c r="K95" s="207" t="s">
        <v>143</v>
      </c>
      <c r="L95" s="45"/>
      <c r="M95" s="212" t="s">
        <v>82</v>
      </c>
      <c r="N95" s="213" t="s">
        <v>54</v>
      </c>
      <c r="O95" s="85"/>
      <c r="P95" s="214">
        <f>O95*H95</f>
        <v>0</v>
      </c>
      <c r="Q95" s="214">
        <v>3.0000000000000001E-05</v>
      </c>
      <c r="R95" s="214">
        <f>Q95*H95</f>
        <v>0.00084000000000000003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144</v>
      </c>
      <c r="AT95" s="216" t="s">
        <v>139</v>
      </c>
      <c r="AU95" s="216" t="s">
        <v>94</v>
      </c>
      <c r="AY95" s="17" t="s">
        <v>137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7" t="s">
        <v>92</v>
      </c>
      <c r="BK95" s="217">
        <f>ROUND(I95*H95,2)</f>
        <v>0</v>
      </c>
      <c r="BL95" s="17" t="s">
        <v>144</v>
      </c>
      <c r="BM95" s="216" t="s">
        <v>490</v>
      </c>
    </row>
    <row r="96" s="2" customFormat="1">
      <c r="A96" s="39"/>
      <c r="B96" s="40"/>
      <c r="C96" s="41"/>
      <c r="D96" s="218" t="s">
        <v>146</v>
      </c>
      <c r="E96" s="41"/>
      <c r="F96" s="219" t="s">
        <v>491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7" t="s">
        <v>146</v>
      </c>
      <c r="AU96" s="17" t="s">
        <v>94</v>
      </c>
    </row>
    <row r="97" s="2" customFormat="1" ht="24.15" customHeight="1">
      <c r="A97" s="39"/>
      <c r="B97" s="40"/>
      <c r="C97" s="205" t="s">
        <v>94</v>
      </c>
      <c r="D97" s="205" t="s">
        <v>139</v>
      </c>
      <c r="E97" s="206" t="s">
        <v>492</v>
      </c>
      <c r="F97" s="207" t="s">
        <v>493</v>
      </c>
      <c r="G97" s="208" t="s">
        <v>197</v>
      </c>
      <c r="H97" s="209">
        <v>28</v>
      </c>
      <c r="I97" s="210"/>
      <c r="J97" s="211">
        <f>ROUND(I97*H97,2)</f>
        <v>0</v>
      </c>
      <c r="K97" s="207" t="s">
        <v>143</v>
      </c>
      <c r="L97" s="45"/>
      <c r="M97" s="212" t="s">
        <v>82</v>
      </c>
      <c r="N97" s="213" t="s">
        <v>54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144</v>
      </c>
      <c r="AT97" s="216" t="s">
        <v>139</v>
      </c>
      <c r="AU97" s="216" t="s">
        <v>94</v>
      </c>
      <c r="AY97" s="17" t="s">
        <v>137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7" t="s">
        <v>92</v>
      </c>
      <c r="BK97" s="217">
        <f>ROUND(I97*H97,2)</f>
        <v>0</v>
      </c>
      <c r="BL97" s="17" t="s">
        <v>144</v>
      </c>
      <c r="BM97" s="216" t="s">
        <v>494</v>
      </c>
    </row>
    <row r="98" s="2" customFormat="1">
      <c r="A98" s="39"/>
      <c r="B98" s="40"/>
      <c r="C98" s="41"/>
      <c r="D98" s="218" t="s">
        <v>146</v>
      </c>
      <c r="E98" s="41"/>
      <c r="F98" s="219" t="s">
        <v>495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7" t="s">
        <v>146</v>
      </c>
      <c r="AU98" s="17" t="s">
        <v>94</v>
      </c>
    </row>
    <row r="99" s="13" customFormat="1">
      <c r="A99" s="13"/>
      <c r="B99" s="223"/>
      <c r="C99" s="224"/>
      <c r="D99" s="225" t="s">
        <v>148</v>
      </c>
      <c r="E99" s="226" t="s">
        <v>82</v>
      </c>
      <c r="F99" s="227" t="s">
        <v>496</v>
      </c>
      <c r="G99" s="224"/>
      <c r="H99" s="228">
        <v>28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148</v>
      </c>
      <c r="AU99" s="234" t="s">
        <v>94</v>
      </c>
      <c r="AV99" s="13" t="s">
        <v>94</v>
      </c>
      <c r="AW99" s="13" t="s">
        <v>42</v>
      </c>
      <c r="AX99" s="13" t="s">
        <v>84</v>
      </c>
      <c r="AY99" s="234" t="s">
        <v>137</v>
      </c>
    </row>
    <row r="100" s="2" customFormat="1" ht="21.75" customHeight="1">
      <c r="A100" s="39"/>
      <c r="B100" s="40"/>
      <c r="C100" s="205" t="s">
        <v>155</v>
      </c>
      <c r="D100" s="205" t="s">
        <v>139</v>
      </c>
      <c r="E100" s="206" t="s">
        <v>497</v>
      </c>
      <c r="F100" s="207" t="s">
        <v>498</v>
      </c>
      <c r="G100" s="208" t="s">
        <v>322</v>
      </c>
      <c r="H100" s="209">
        <v>10</v>
      </c>
      <c r="I100" s="210"/>
      <c r="J100" s="211">
        <f>ROUND(I100*H100,2)</f>
        <v>0</v>
      </c>
      <c r="K100" s="207" t="s">
        <v>143</v>
      </c>
      <c r="L100" s="45"/>
      <c r="M100" s="212" t="s">
        <v>82</v>
      </c>
      <c r="N100" s="213" t="s">
        <v>54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144</v>
      </c>
      <c r="AT100" s="216" t="s">
        <v>139</v>
      </c>
      <c r="AU100" s="216" t="s">
        <v>94</v>
      </c>
      <c r="AY100" s="17" t="s">
        <v>137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7" t="s">
        <v>92</v>
      </c>
      <c r="BK100" s="217">
        <f>ROUND(I100*H100,2)</f>
        <v>0</v>
      </c>
      <c r="BL100" s="17" t="s">
        <v>144</v>
      </c>
      <c r="BM100" s="216" t="s">
        <v>499</v>
      </c>
    </row>
    <row r="101" s="2" customFormat="1">
      <c r="A101" s="39"/>
      <c r="B101" s="40"/>
      <c r="C101" s="41"/>
      <c r="D101" s="218" t="s">
        <v>146</v>
      </c>
      <c r="E101" s="41"/>
      <c r="F101" s="219" t="s">
        <v>500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7" t="s">
        <v>146</v>
      </c>
      <c r="AU101" s="17" t="s">
        <v>94</v>
      </c>
    </row>
    <row r="102" s="13" customFormat="1">
      <c r="A102" s="13"/>
      <c r="B102" s="223"/>
      <c r="C102" s="224"/>
      <c r="D102" s="225" t="s">
        <v>148</v>
      </c>
      <c r="E102" s="226" t="s">
        <v>82</v>
      </c>
      <c r="F102" s="227" t="s">
        <v>501</v>
      </c>
      <c r="G102" s="224"/>
      <c r="H102" s="228">
        <v>10</v>
      </c>
      <c r="I102" s="229"/>
      <c r="J102" s="224"/>
      <c r="K102" s="224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148</v>
      </c>
      <c r="AU102" s="234" t="s">
        <v>94</v>
      </c>
      <c r="AV102" s="13" t="s">
        <v>94</v>
      </c>
      <c r="AW102" s="13" t="s">
        <v>42</v>
      </c>
      <c r="AX102" s="13" t="s">
        <v>84</v>
      </c>
      <c r="AY102" s="234" t="s">
        <v>137</v>
      </c>
    </row>
    <row r="103" s="2" customFormat="1" ht="16.5" customHeight="1">
      <c r="A103" s="39"/>
      <c r="B103" s="40"/>
      <c r="C103" s="205" t="s">
        <v>144</v>
      </c>
      <c r="D103" s="205" t="s">
        <v>139</v>
      </c>
      <c r="E103" s="206" t="s">
        <v>502</v>
      </c>
      <c r="F103" s="207" t="s">
        <v>503</v>
      </c>
      <c r="G103" s="208" t="s">
        <v>322</v>
      </c>
      <c r="H103" s="209">
        <v>10</v>
      </c>
      <c r="I103" s="210"/>
      <c r="J103" s="211">
        <f>ROUND(I103*H103,2)</f>
        <v>0</v>
      </c>
      <c r="K103" s="207" t="s">
        <v>143</v>
      </c>
      <c r="L103" s="45"/>
      <c r="M103" s="212" t="s">
        <v>82</v>
      </c>
      <c r="N103" s="213" t="s">
        <v>54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144</v>
      </c>
      <c r="AT103" s="216" t="s">
        <v>139</v>
      </c>
      <c r="AU103" s="216" t="s">
        <v>94</v>
      </c>
      <c r="AY103" s="17" t="s">
        <v>137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7" t="s">
        <v>92</v>
      </c>
      <c r="BK103" s="217">
        <f>ROUND(I103*H103,2)</f>
        <v>0</v>
      </c>
      <c r="BL103" s="17" t="s">
        <v>144</v>
      </c>
      <c r="BM103" s="216" t="s">
        <v>504</v>
      </c>
    </row>
    <row r="104" s="2" customFormat="1">
      <c r="A104" s="39"/>
      <c r="B104" s="40"/>
      <c r="C104" s="41"/>
      <c r="D104" s="218" t="s">
        <v>146</v>
      </c>
      <c r="E104" s="41"/>
      <c r="F104" s="219" t="s">
        <v>505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7" t="s">
        <v>146</v>
      </c>
      <c r="AU104" s="17" t="s">
        <v>94</v>
      </c>
    </row>
    <row r="105" s="13" customFormat="1">
      <c r="A105" s="13"/>
      <c r="B105" s="223"/>
      <c r="C105" s="224"/>
      <c r="D105" s="225" t="s">
        <v>148</v>
      </c>
      <c r="E105" s="226" t="s">
        <v>82</v>
      </c>
      <c r="F105" s="227" t="s">
        <v>506</v>
      </c>
      <c r="G105" s="224"/>
      <c r="H105" s="228">
        <v>10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148</v>
      </c>
      <c r="AU105" s="234" t="s">
        <v>94</v>
      </c>
      <c r="AV105" s="13" t="s">
        <v>94</v>
      </c>
      <c r="AW105" s="13" t="s">
        <v>42</v>
      </c>
      <c r="AX105" s="13" t="s">
        <v>84</v>
      </c>
      <c r="AY105" s="234" t="s">
        <v>137</v>
      </c>
    </row>
    <row r="106" s="2" customFormat="1" ht="16.5" customHeight="1">
      <c r="A106" s="39"/>
      <c r="B106" s="40"/>
      <c r="C106" s="205" t="s">
        <v>167</v>
      </c>
      <c r="D106" s="205" t="s">
        <v>139</v>
      </c>
      <c r="E106" s="206" t="s">
        <v>507</v>
      </c>
      <c r="F106" s="207" t="s">
        <v>508</v>
      </c>
      <c r="G106" s="208" t="s">
        <v>322</v>
      </c>
      <c r="H106" s="209">
        <v>10</v>
      </c>
      <c r="I106" s="210"/>
      <c r="J106" s="211">
        <f>ROUND(I106*H106,2)</f>
        <v>0</v>
      </c>
      <c r="K106" s="207" t="s">
        <v>143</v>
      </c>
      <c r="L106" s="45"/>
      <c r="M106" s="212" t="s">
        <v>82</v>
      </c>
      <c r="N106" s="213" t="s">
        <v>54</v>
      </c>
      <c r="O106" s="85"/>
      <c r="P106" s="214">
        <f>O106*H106</f>
        <v>0</v>
      </c>
      <c r="Q106" s="214">
        <v>9.0000000000000006E-05</v>
      </c>
      <c r="R106" s="214">
        <f>Q106*H106</f>
        <v>0.00090000000000000008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144</v>
      </c>
      <c r="AT106" s="216" t="s">
        <v>139</v>
      </c>
      <c r="AU106" s="216" t="s">
        <v>94</v>
      </c>
      <c r="AY106" s="17" t="s">
        <v>137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7" t="s">
        <v>92</v>
      </c>
      <c r="BK106" s="217">
        <f>ROUND(I106*H106,2)</f>
        <v>0</v>
      </c>
      <c r="BL106" s="17" t="s">
        <v>144</v>
      </c>
      <c r="BM106" s="216" t="s">
        <v>509</v>
      </c>
    </row>
    <row r="107" s="2" customFormat="1">
      <c r="A107" s="39"/>
      <c r="B107" s="40"/>
      <c r="C107" s="41"/>
      <c r="D107" s="218" t="s">
        <v>146</v>
      </c>
      <c r="E107" s="41"/>
      <c r="F107" s="219" t="s">
        <v>510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7" t="s">
        <v>146</v>
      </c>
      <c r="AU107" s="17" t="s">
        <v>94</v>
      </c>
    </row>
    <row r="108" s="13" customFormat="1">
      <c r="A108" s="13"/>
      <c r="B108" s="223"/>
      <c r="C108" s="224"/>
      <c r="D108" s="225" t="s">
        <v>148</v>
      </c>
      <c r="E108" s="226" t="s">
        <v>82</v>
      </c>
      <c r="F108" s="227" t="s">
        <v>506</v>
      </c>
      <c r="G108" s="224"/>
      <c r="H108" s="228">
        <v>10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148</v>
      </c>
      <c r="AU108" s="234" t="s">
        <v>94</v>
      </c>
      <c r="AV108" s="13" t="s">
        <v>94</v>
      </c>
      <c r="AW108" s="13" t="s">
        <v>42</v>
      </c>
      <c r="AX108" s="13" t="s">
        <v>84</v>
      </c>
      <c r="AY108" s="234" t="s">
        <v>137</v>
      </c>
    </row>
    <row r="109" s="2" customFormat="1" ht="16.5" customHeight="1">
      <c r="A109" s="39"/>
      <c r="B109" s="40"/>
      <c r="C109" s="205" t="s">
        <v>173</v>
      </c>
      <c r="D109" s="205" t="s">
        <v>139</v>
      </c>
      <c r="E109" s="206" t="s">
        <v>511</v>
      </c>
      <c r="F109" s="207" t="s">
        <v>512</v>
      </c>
      <c r="G109" s="208" t="s">
        <v>322</v>
      </c>
      <c r="H109" s="209">
        <v>10</v>
      </c>
      <c r="I109" s="210"/>
      <c r="J109" s="211">
        <f>ROUND(I109*H109,2)</f>
        <v>0</v>
      </c>
      <c r="K109" s="207" t="s">
        <v>143</v>
      </c>
      <c r="L109" s="45"/>
      <c r="M109" s="212" t="s">
        <v>82</v>
      </c>
      <c r="N109" s="213" t="s">
        <v>54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144</v>
      </c>
      <c r="AT109" s="216" t="s">
        <v>139</v>
      </c>
      <c r="AU109" s="216" t="s">
        <v>94</v>
      </c>
      <c r="AY109" s="17" t="s">
        <v>137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7" t="s">
        <v>92</v>
      </c>
      <c r="BK109" s="217">
        <f>ROUND(I109*H109,2)</f>
        <v>0</v>
      </c>
      <c r="BL109" s="17" t="s">
        <v>144</v>
      </c>
      <c r="BM109" s="216" t="s">
        <v>513</v>
      </c>
    </row>
    <row r="110" s="2" customFormat="1">
      <c r="A110" s="39"/>
      <c r="B110" s="40"/>
      <c r="C110" s="41"/>
      <c r="D110" s="218" t="s">
        <v>146</v>
      </c>
      <c r="E110" s="41"/>
      <c r="F110" s="219" t="s">
        <v>514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7" t="s">
        <v>146</v>
      </c>
      <c r="AU110" s="17" t="s">
        <v>94</v>
      </c>
    </row>
    <row r="111" s="2" customFormat="1" ht="24.15" customHeight="1">
      <c r="A111" s="39"/>
      <c r="B111" s="40"/>
      <c r="C111" s="205" t="s">
        <v>179</v>
      </c>
      <c r="D111" s="205" t="s">
        <v>139</v>
      </c>
      <c r="E111" s="206" t="s">
        <v>515</v>
      </c>
      <c r="F111" s="207" t="s">
        <v>516</v>
      </c>
      <c r="G111" s="208" t="s">
        <v>142</v>
      </c>
      <c r="H111" s="209">
        <v>5.0389999999999997</v>
      </c>
      <c r="I111" s="210"/>
      <c r="J111" s="211">
        <f>ROUND(I111*H111,2)</f>
        <v>0</v>
      </c>
      <c r="K111" s="207" t="s">
        <v>143</v>
      </c>
      <c r="L111" s="45"/>
      <c r="M111" s="212" t="s">
        <v>82</v>
      </c>
      <c r="N111" s="213" t="s">
        <v>54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144</v>
      </c>
      <c r="AT111" s="216" t="s">
        <v>139</v>
      </c>
      <c r="AU111" s="216" t="s">
        <v>94</v>
      </c>
      <c r="AY111" s="17" t="s">
        <v>137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7" t="s">
        <v>92</v>
      </c>
      <c r="BK111" s="217">
        <f>ROUND(I111*H111,2)</f>
        <v>0</v>
      </c>
      <c r="BL111" s="17" t="s">
        <v>144</v>
      </c>
      <c r="BM111" s="216" t="s">
        <v>517</v>
      </c>
    </row>
    <row r="112" s="2" customFormat="1">
      <c r="A112" s="39"/>
      <c r="B112" s="40"/>
      <c r="C112" s="41"/>
      <c r="D112" s="218" t="s">
        <v>146</v>
      </c>
      <c r="E112" s="41"/>
      <c r="F112" s="219" t="s">
        <v>518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7" t="s">
        <v>146</v>
      </c>
      <c r="AU112" s="17" t="s">
        <v>94</v>
      </c>
    </row>
    <row r="113" s="13" customFormat="1">
      <c r="A113" s="13"/>
      <c r="B113" s="223"/>
      <c r="C113" s="224"/>
      <c r="D113" s="225" t="s">
        <v>148</v>
      </c>
      <c r="E113" s="226" t="s">
        <v>82</v>
      </c>
      <c r="F113" s="227" t="s">
        <v>519</v>
      </c>
      <c r="G113" s="224"/>
      <c r="H113" s="228">
        <v>3.3570000000000002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148</v>
      </c>
      <c r="AU113" s="234" t="s">
        <v>94</v>
      </c>
      <c r="AV113" s="13" t="s">
        <v>94</v>
      </c>
      <c r="AW113" s="13" t="s">
        <v>42</v>
      </c>
      <c r="AX113" s="13" t="s">
        <v>84</v>
      </c>
      <c r="AY113" s="234" t="s">
        <v>137</v>
      </c>
    </row>
    <row r="114" s="13" customFormat="1">
      <c r="A114" s="13"/>
      <c r="B114" s="223"/>
      <c r="C114" s="224"/>
      <c r="D114" s="225" t="s">
        <v>148</v>
      </c>
      <c r="E114" s="226" t="s">
        <v>82</v>
      </c>
      <c r="F114" s="227" t="s">
        <v>520</v>
      </c>
      <c r="G114" s="224"/>
      <c r="H114" s="228">
        <v>1.6819999999999999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148</v>
      </c>
      <c r="AU114" s="234" t="s">
        <v>94</v>
      </c>
      <c r="AV114" s="13" t="s">
        <v>94</v>
      </c>
      <c r="AW114" s="13" t="s">
        <v>42</v>
      </c>
      <c r="AX114" s="13" t="s">
        <v>84</v>
      </c>
      <c r="AY114" s="234" t="s">
        <v>137</v>
      </c>
    </row>
    <row r="115" s="2" customFormat="1" ht="37.8" customHeight="1">
      <c r="A115" s="39"/>
      <c r="B115" s="40"/>
      <c r="C115" s="205" t="s">
        <v>188</v>
      </c>
      <c r="D115" s="205" t="s">
        <v>139</v>
      </c>
      <c r="E115" s="206" t="s">
        <v>161</v>
      </c>
      <c r="F115" s="207" t="s">
        <v>162</v>
      </c>
      <c r="G115" s="208" t="s">
        <v>142</v>
      </c>
      <c r="H115" s="209">
        <v>5.0389999999999997</v>
      </c>
      <c r="I115" s="210"/>
      <c r="J115" s="211">
        <f>ROUND(I115*H115,2)</f>
        <v>0</v>
      </c>
      <c r="K115" s="207" t="s">
        <v>143</v>
      </c>
      <c r="L115" s="45"/>
      <c r="M115" s="212" t="s">
        <v>82</v>
      </c>
      <c r="N115" s="213" t="s">
        <v>54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144</v>
      </c>
      <c r="AT115" s="216" t="s">
        <v>139</v>
      </c>
      <c r="AU115" s="216" t="s">
        <v>94</v>
      </c>
      <c r="AY115" s="17" t="s">
        <v>137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7" t="s">
        <v>92</v>
      </c>
      <c r="BK115" s="217">
        <f>ROUND(I115*H115,2)</f>
        <v>0</v>
      </c>
      <c r="BL115" s="17" t="s">
        <v>144</v>
      </c>
      <c r="BM115" s="216" t="s">
        <v>521</v>
      </c>
    </row>
    <row r="116" s="2" customFormat="1">
      <c r="A116" s="39"/>
      <c r="B116" s="40"/>
      <c r="C116" s="41"/>
      <c r="D116" s="218" t="s">
        <v>146</v>
      </c>
      <c r="E116" s="41"/>
      <c r="F116" s="219" t="s">
        <v>164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7" t="s">
        <v>146</v>
      </c>
      <c r="AU116" s="17" t="s">
        <v>94</v>
      </c>
    </row>
    <row r="117" s="13" customFormat="1">
      <c r="A117" s="13"/>
      <c r="B117" s="223"/>
      <c r="C117" s="224"/>
      <c r="D117" s="225" t="s">
        <v>148</v>
      </c>
      <c r="E117" s="226" t="s">
        <v>82</v>
      </c>
      <c r="F117" s="227" t="s">
        <v>522</v>
      </c>
      <c r="G117" s="224"/>
      <c r="H117" s="228">
        <v>5.0389999999999997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148</v>
      </c>
      <c r="AU117" s="234" t="s">
        <v>94</v>
      </c>
      <c r="AV117" s="13" t="s">
        <v>94</v>
      </c>
      <c r="AW117" s="13" t="s">
        <v>42</v>
      </c>
      <c r="AX117" s="13" t="s">
        <v>84</v>
      </c>
      <c r="AY117" s="234" t="s">
        <v>137</v>
      </c>
    </row>
    <row r="118" s="2" customFormat="1" ht="37.8" customHeight="1">
      <c r="A118" s="39"/>
      <c r="B118" s="40"/>
      <c r="C118" s="205" t="s">
        <v>194</v>
      </c>
      <c r="D118" s="205" t="s">
        <v>139</v>
      </c>
      <c r="E118" s="206" t="s">
        <v>168</v>
      </c>
      <c r="F118" s="207" t="s">
        <v>169</v>
      </c>
      <c r="G118" s="208" t="s">
        <v>142</v>
      </c>
      <c r="H118" s="209">
        <v>30.234000000000002</v>
      </c>
      <c r="I118" s="210"/>
      <c r="J118" s="211">
        <f>ROUND(I118*H118,2)</f>
        <v>0</v>
      </c>
      <c r="K118" s="207" t="s">
        <v>143</v>
      </c>
      <c r="L118" s="45"/>
      <c r="M118" s="212" t="s">
        <v>82</v>
      </c>
      <c r="N118" s="213" t="s">
        <v>54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144</v>
      </c>
      <c r="AT118" s="216" t="s">
        <v>139</v>
      </c>
      <c r="AU118" s="216" t="s">
        <v>94</v>
      </c>
      <c r="AY118" s="17" t="s">
        <v>137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7" t="s">
        <v>92</v>
      </c>
      <c r="BK118" s="217">
        <f>ROUND(I118*H118,2)</f>
        <v>0</v>
      </c>
      <c r="BL118" s="17" t="s">
        <v>144</v>
      </c>
      <c r="BM118" s="216" t="s">
        <v>523</v>
      </c>
    </row>
    <row r="119" s="2" customFormat="1">
      <c r="A119" s="39"/>
      <c r="B119" s="40"/>
      <c r="C119" s="41"/>
      <c r="D119" s="218" t="s">
        <v>146</v>
      </c>
      <c r="E119" s="41"/>
      <c r="F119" s="219" t="s">
        <v>171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7" t="s">
        <v>146</v>
      </c>
      <c r="AU119" s="17" t="s">
        <v>94</v>
      </c>
    </row>
    <row r="120" s="13" customFormat="1">
      <c r="A120" s="13"/>
      <c r="B120" s="223"/>
      <c r="C120" s="224"/>
      <c r="D120" s="225" t="s">
        <v>148</v>
      </c>
      <c r="E120" s="224"/>
      <c r="F120" s="227" t="s">
        <v>524</v>
      </c>
      <c r="G120" s="224"/>
      <c r="H120" s="228">
        <v>30.234000000000002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148</v>
      </c>
      <c r="AU120" s="234" t="s">
        <v>94</v>
      </c>
      <c r="AV120" s="13" t="s">
        <v>94</v>
      </c>
      <c r="AW120" s="13" t="s">
        <v>4</v>
      </c>
      <c r="AX120" s="13" t="s">
        <v>92</v>
      </c>
      <c r="AY120" s="234" t="s">
        <v>137</v>
      </c>
    </row>
    <row r="121" s="2" customFormat="1" ht="24.15" customHeight="1">
      <c r="A121" s="39"/>
      <c r="B121" s="40"/>
      <c r="C121" s="205" t="s">
        <v>202</v>
      </c>
      <c r="D121" s="205" t="s">
        <v>139</v>
      </c>
      <c r="E121" s="206" t="s">
        <v>180</v>
      </c>
      <c r="F121" s="207" t="s">
        <v>181</v>
      </c>
      <c r="G121" s="208" t="s">
        <v>182</v>
      </c>
      <c r="H121" s="209">
        <v>8.8179999999999996</v>
      </c>
      <c r="I121" s="210"/>
      <c r="J121" s="211">
        <f>ROUND(I121*H121,2)</f>
        <v>0</v>
      </c>
      <c r="K121" s="207" t="s">
        <v>143</v>
      </c>
      <c r="L121" s="45"/>
      <c r="M121" s="212" t="s">
        <v>82</v>
      </c>
      <c r="N121" s="213" t="s">
        <v>54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144</v>
      </c>
      <c r="AT121" s="216" t="s">
        <v>139</v>
      </c>
      <c r="AU121" s="216" t="s">
        <v>94</v>
      </c>
      <c r="AY121" s="17" t="s">
        <v>137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7" t="s">
        <v>92</v>
      </c>
      <c r="BK121" s="217">
        <f>ROUND(I121*H121,2)</f>
        <v>0</v>
      </c>
      <c r="BL121" s="17" t="s">
        <v>144</v>
      </c>
      <c r="BM121" s="216" t="s">
        <v>525</v>
      </c>
    </row>
    <row r="122" s="2" customFormat="1">
      <c r="A122" s="39"/>
      <c r="B122" s="40"/>
      <c r="C122" s="41"/>
      <c r="D122" s="218" t="s">
        <v>146</v>
      </c>
      <c r="E122" s="41"/>
      <c r="F122" s="219" t="s">
        <v>184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7" t="s">
        <v>146</v>
      </c>
      <c r="AU122" s="17" t="s">
        <v>94</v>
      </c>
    </row>
    <row r="123" s="13" customFormat="1">
      <c r="A123" s="13"/>
      <c r="B123" s="223"/>
      <c r="C123" s="224"/>
      <c r="D123" s="225" t="s">
        <v>148</v>
      </c>
      <c r="E123" s="226" t="s">
        <v>82</v>
      </c>
      <c r="F123" s="227" t="s">
        <v>526</v>
      </c>
      <c r="G123" s="224"/>
      <c r="H123" s="228">
        <v>5.0389999999999997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148</v>
      </c>
      <c r="AU123" s="234" t="s">
        <v>94</v>
      </c>
      <c r="AV123" s="13" t="s">
        <v>94</v>
      </c>
      <c r="AW123" s="13" t="s">
        <v>42</v>
      </c>
      <c r="AX123" s="13" t="s">
        <v>84</v>
      </c>
      <c r="AY123" s="234" t="s">
        <v>137</v>
      </c>
    </row>
    <row r="124" s="13" customFormat="1">
      <c r="A124" s="13"/>
      <c r="B124" s="223"/>
      <c r="C124" s="224"/>
      <c r="D124" s="225" t="s">
        <v>148</v>
      </c>
      <c r="E124" s="224"/>
      <c r="F124" s="227" t="s">
        <v>527</v>
      </c>
      <c r="G124" s="224"/>
      <c r="H124" s="228">
        <v>8.8179999999999996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148</v>
      </c>
      <c r="AU124" s="234" t="s">
        <v>94</v>
      </c>
      <c r="AV124" s="13" t="s">
        <v>94</v>
      </c>
      <c r="AW124" s="13" t="s">
        <v>4</v>
      </c>
      <c r="AX124" s="13" t="s">
        <v>92</v>
      </c>
      <c r="AY124" s="234" t="s">
        <v>137</v>
      </c>
    </row>
    <row r="125" s="2" customFormat="1" ht="16.5" customHeight="1">
      <c r="A125" s="39"/>
      <c r="B125" s="40"/>
      <c r="C125" s="205" t="s">
        <v>208</v>
      </c>
      <c r="D125" s="205" t="s">
        <v>139</v>
      </c>
      <c r="E125" s="206" t="s">
        <v>528</v>
      </c>
      <c r="F125" s="207" t="s">
        <v>529</v>
      </c>
      <c r="G125" s="208" t="s">
        <v>234</v>
      </c>
      <c r="H125" s="209">
        <v>8.0600000000000005</v>
      </c>
      <c r="I125" s="210"/>
      <c r="J125" s="211">
        <f>ROUND(I125*H125,2)</f>
        <v>0</v>
      </c>
      <c r="K125" s="207" t="s">
        <v>143</v>
      </c>
      <c r="L125" s="45"/>
      <c r="M125" s="212" t="s">
        <v>82</v>
      </c>
      <c r="N125" s="213" t="s">
        <v>54</v>
      </c>
      <c r="O125" s="85"/>
      <c r="P125" s="214">
        <f>O125*H125</f>
        <v>0</v>
      </c>
      <c r="Q125" s="214">
        <v>0.0112529</v>
      </c>
      <c r="R125" s="214">
        <f>Q125*H125</f>
        <v>0.090698373999999998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144</v>
      </c>
      <c r="AT125" s="216" t="s">
        <v>139</v>
      </c>
      <c r="AU125" s="216" t="s">
        <v>94</v>
      </c>
      <c r="AY125" s="17" t="s">
        <v>137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7" t="s">
        <v>92</v>
      </c>
      <c r="BK125" s="217">
        <f>ROUND(I125*H125,2)</f>
        <v>0</v>
      </c>
      <c r="BL125" s="17" t="s">
        <v>144</v>
      </c>
      <c r="BM125" s="216" t="s">
        <v>530</v>
      </c>
    </row>
    <row r="126" s="2" customFormat="1">
      <c r="A126" s="39"/>
      <c r="B126" s="40"/>
      <c r="C126" s="41"/>
      <c r="D126" s="218" t="s">
        <v>146</v>
      </c>
      <c r="E126" s="41"/>
      <c r="F126" s="219" t="s">
        <v>531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7" t="s">
        <v>146</v>
      </c>
      <c r="AU126" s="17" t="s">
        <v>94</v>
      </c>
    </row>
    <row r="127" s="13" customFormat="1">
      <c r="A127" s="13"/>
      <c r="B127" s="223"/>
      <c r="C127" s="224"/>
      <c r="D127" s="225" t="s">
        <v>148</v>
      </c>
      <c r="E127" s="226" t="s">
        <v>82</v>
      </c>
      <c r="F127" s="227" t="s">
        <v>532</v>
      </c>
      <c r="G127" s="224"/>
      <c r="H127" s="228">
        <v>8.0600000000000005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148</v>
      </c>
      <c r="AU127" s="234" t="s">
        <v>94</v>
      </c>
      <c r="AV127" s="13" t="s">
        <v>94</v>
      </c>
      <c r="AW127" s="13" t="s">
        <v>42</v>
      </c>
      <c r="AX127" s="13" t="s">
        <v>84</v>
      </c>
      <c r="AY127" s="234" t="s">
        <v>137</v>
      </c>
    </row>
    <row r="128" s="12" customFormat="1" ht="22.8" customHeight="1">
      <c r="A128" s="12"/>
      <c r="B128" s="189"/>
      <c r="C128" s="190"/>
      <c r="D128" s="191" t="s">
        <v>83</v>
      </c>
      <c r="E128" s="203" t="s">
        <v>94</v>
      </c>
      <c r="F128" s="203" t="s">
        <v>201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SUM(P129:P139)</f>
        <v>0</v>
      </c>
      <c r="Q128" s="197"/>
      <c r="R128" s="198">
        <f>SUM(R129:R139)</f>
        <v>35.315015224328008</v>
      </c>
      <c r="S128" s="197"/>
      <c r="T128" s="199">
        <f>SUM(T129:T139)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0" t="s">
        <v>92</v>
      </c>
      <c r="AT128" s="201" t="s">
        <v>83</v>
      </c>
      <c r="AU128" s="201" t="s">
        <v>92</v>
      </c>
      <c r="AY128" s="200" t="s">
        <v>137</v>
      </c>
      <c r="BK128" s="202">
        <f>SUM(BK129:BK139)</f>
        <v>0</v>
      </c>
    </row>
    <row r="129" s="2" customFormat="1" ht="16.5" customHeight="1">
      <c r="A129" s="39"/>
      <c r="B129" s="40"/>
      <c r="C129" s="205" t="s">
        <v>8</v>
      </c>
      <c r="D129" s="205" t="s">
        <v>139</v>
      </c>
      <c r="E129" s="206" t="s">
        <v>203</v>
      </c>
      <c r="F129" s="207" t="s">
        <v>204</v>
      </c>
      <c r="G129" s="208" t="s">
        <v>142</v>
      </c>
      <c r="H129" s="209">
        <v>1.5980000000000001</v>
      </c>
      <c r="I129" s="210"/>
      <c r="J129" s="211">
        <f>ROUND(I129*H129,2)</f>
        <v>0</v>
      </c>
      <c r="K129" s="207" t="s">
        <v>143</v>
      </c>
      <c r="L129" s="45"/>
      <c r="M129" s="212" t="s">
        <v>82</v>
      </c>
      <c r="N129" s="213" t="s">
        <v>54</v>
      </c>
      <c r="O129" s="85"/>
      <c r="P129" s="214">
        <f>O129*H129</f>
        <v>0</v>
      </c>
      <c r="Q129" s="214">
        <v>1.98</v>
      </c>
      <c r="R129" s="214">
        <f>Q129*H129</f>
        <v>3.16404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144</v>
      </c>
      <c r="AT129" s="216" t="s">
        <v>139</v>
      </c>
      <c r="AU129" s="216" t="s">
        <v>94</v>
      </c>
      <c r="AY129" s="17" t="s">
        <v>137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7" t="s">
        <v>92</v>
      </c>
      <c r="BK129" s="217">
        <f>ROUND(I129*H129,2)</f>
        <v>0</v>
      </c>
      <c r="BL129" s="17" t="s">
        <v>144</v>
      </c>
      <c r="BM129" s="216" t="s">
        <v>533</v>
      </c>
    </row>
    <row r="130" s="2" customFormat="1">
      <c r="A130" s="39"/>
      <c r="B130" s="40"/>
      <c r="C130" s="41"/>
      <c r="D130" s="218" t="s">
        <v>146</v>
      </c>
      <c r="E130" s="41"/>
      <c r="F130" s="219" t="s">
        <v>206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7" t="s">
        <v>146</v>
      </c>
      <c r="AU130" s="17" t="s">
        <v>94</v>
      </c>
    </row>
    <row r="131" s="13" customFormat="1">
      <c r="A131" s="13"/>
      <c r="B131" s="223"/>
      <c r="C131" s="224"/>
      <c r="D131" s="225" t="s">
        <v>148</v>
      </c>
      <c r="E131" s="226" t="s">
        <v>82</v>
      </c>
      <c r="F131" s="227" t="s">
        <v>534</v>
      </c>
      <c r="G131" s="224"/>
      <c r="H131" s="228">
        <v>1.5980000000000001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148</v>
      </c>
      <c r="AU131" s="234" t="s">
        <v>94</v>
      </c>
      <c r="AV131" s="13" t="s">
        <v>94</v>
      </c>
      <c r="AW131" s="13" t="s">
        <v>42</v>
      </c>
      <c r="AX131" s="13" t="s">
        <v>84</v>
      </c>
      <c r="AY131" s="234" t="s">
        <v>137</v>
      </c>
    </row>
    <row r="132" s="2" customFormat="1" ht="16.5" customHeight="1">
      <c r="A132" s="39"/>
      <c r="B132" s="40"/>
      <c r="C132" s="205" t="s">
        <v>219</v>
      </c>
      <c r="D132" s="205" t="s">
        <v>139</v>
      </c>
      <c r="E132" s="206" t="s">
        <v>209</v>
      </c>
      <c r="F132" s="207" t="s">
        <v>210</v>
      </c>
      <c r="G132" s="208" t="s">
        <v>142</v>
      </c>
      <c r="H132" s="209">
        <v>12.782</v>
      </c>
      <c r="I132" s="210"/>
      <c r="J132" s="211">
        <f>ROUND(I132*H132,2)</f>
        <v>0</v>
      </c>
      <c r="K132" s="207" t="s">
        <v>143</v>
      </c>
      <c r="L132" s="45"/>
      <c r="M132" s="212" t="s">
        <v>82</v>
      </c>
      <c r="N132" s="213" t="s">
        <v>54</v>
      </c>
      <c r="O132" s="85"/>
      <c r="P132" s="214">
        <f>O132*H132</f>
        <v>0</v>
      </c>
      <c r="Q132" s="214">
        <v>2.5018722040000001</v>
      </c>
      <c r="R132" s="214">
        <f>Q132*H132</f>
        <v>31.978930511528002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144</v>
      </c>
      <c r="AT132" s="216" t="s">
        <v>139</v>
      </c>
      <c r="AU132" s="216" t="s">
        <v>94</v>
      </c>
      <c r="AY132" s="17" t="s">
        <v>137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7" t="s">
        <v>92</v>
      </c>
      <c r="BK132" s="217">
        <f>ROUND(I132*H132,2)</f>
        <v>0</v>
      </c>
      <c r="BL132" s="17" t="s">
        <v>144</v>
      </c>
      <c r="BM132" s="216" t="s">
        <v>535</v>
      </c>
    </row>
    <row r="133" s="2" customFormat="1">
      <c r="A133" s="39"/>
      <c r="B133" s="40"/>
      <c r="C133" s="41"/>
      <c r="D133" s="218" t="s">
        <v>146</v>
      </c>
      <c r="E133" s="41"/>
      <c r="F133" s="219" t="s">
        <v>212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7" t="s">
        <v>146</v>
      </c>
      <c r="AU133" s="17" t="s">
        <v>94</v>
      </c>
    </row>
    <row r="134" s="13" customFormat="1">
      <c r="A134" s="13"/>
      <c r="B134" s="223"/>
      <c r="C134" s="224"/>
      <c r="D134" s="225" t="s">
        <v>148</v>
      </c>
      <c r="E134" s="226" t="s">
        <v>82</v>
      </c>
      <c r="F134" s="227" t="s">
        <v>536</v>
      </c>
      <c r="G134" s="224"/>
      <c r="H134" s="228">
        <v>12.782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148</v>
      </c>
      <c r="AU134" s="234" t="s">
        <v>94</v>
      </c>
      <c r="AV134" s="13" t="s">
        <v>94</v>
      </c>
      <c r="AW134" s="13" t="s">
        <v>42</v>
      </c>
      <c r="AX134" s="13" t="s">
        <v>84</v>
      </c>
      <c r="AY134" s="234" t="s">
        <v>137</v>
      </c>
    </row>
    <row r="135" s="2" customFormat="1" ht="16.5" customHeight="1">
      <c r="A135" s="39"/>
      <c r="B135" s="40"/>
      <c r="C135" s="205" t="s">
        <v>225</v>
      </c>
      <c r="D135" s="205" t="s">
        <v>139</v>
      </c>
      <c r="E135" s="206" t="s">
        <v>214</v>
      </c>
      <c r="F135" s="207" t="s">
        <v>215</v>
      </c>
      <c r="G135" s="208" t="s">
        <v>197</v>
      </c>
      <c r="H135" s="209">
        <v>63.911999999999999</v>
      </c>
      <c r="I135" s="210"/>
      <c r="J135" s="211">
        <f>ROUND(I135*H135,2)</f>
        <v>0</v>
      </c>
      <c r="K135" s="207" t="s">
        <v>143</v>
      </c>
      <c r="L135" s="45"/>
      <c r="M135" s="212" t="s">
        <v>82</v>
      </c>
      <c r="N135" s="213" t="s">
        <v>54</v>
      </c>
      <c r="O135" s="85"/>
      <c r="P135" s="214">
        <f>O135*H135</f>
        <v>0</v>
      </c>
      <c r="Q135" s="214">
        <v>0.0026919000000000001</v>
      </c>
      <c r="R135" s="214">
        <f>Q135*H135</f>
        <v>0.1720447128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144</v>
      </c>
      <c r="AT135" s="216" t="s">
        <v>139</v>
      </c>
      <c r="AU135" s="216" t="s">
        <v>94</v>
      </c>
      <c r="AY135" s="17" t="s">
        <v>137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7" t="s">
        <v>92</v>
      </c>
      <c r="BK135" s="217">
        <f>ROUND(I135*H135,2)</f>
        <v>0</v>
      </c>
      <c r="BL135" s="17" t="s">
        <v>144</v>
      </c>
      <c r="BM135" s="216" t="s">
        <v>537</v>
      </c>
    </row>
    <row r="136" s="2" customFormat="1">
      <c r="A136" s="39"/>
      <c r="B136" s="40"/>
      <c r="C136" s="41"/>
      <c r="D136" s="218" t="s">
        <v>146</v>
      </c>
      <c r="E136" s="41"/>
      <c r="F136" s="219" t="s">
        <v>217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7" t="s">
        <v>146</v>
      </c>
      <c r="AU136" s="17" t="s">
        <v>94</v>
      </c>
    </row>
    <row r="137" s="13" customFormat="1">
      <c r="A137" s="13"/>
      <c r="B137" s="223"/>
      <c r="C137" s="224"/>
      <c r="D137" s="225" t="s">
        <v>148</v>
      </c>
      <c r="E137" s="226" t="s">
        <v>82</v>
      </c>
      <c r="F137" s="227" t="s">
        <v>538</v>
      </c>
      <c r="G137" s="224"/>
      <c r="H137" s="228">
        <v>63.911999999999999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148</v>
      </c>
      <c r="AU137" s="234" t="s">
        <v>94</v>
      </c>
      <c r="AV137" s="13" t="s">
        <v>94</v>
      </c>
      <c r="AW137" s="13" t="s">
        <v>42</v>
      </c>
      <c r="AX137" s="13" t="s">
        <v>84</v>
      </c>
      <c r="AY137" s="234" t="s">
        <v>137</v>
      </c>
    </row>
    <row r="138" s="2" customFormat="1" ht="16.5" customHeight="1">
      <c r="A138" s="39"/>
      <c r="B138" s="40"/>
      <c r="C138" s="205" t="s">
        <v>231</v>
      </c>
      <c r="D138" s="205" t="s">
        <v>139</v>
      </c>
      <c r="E138" s="206" t="s">
        <v>220</v>
      </c>
      <c r="F138" s="207" t="s">
        <v>221</v>
      </c>
      <c r="G138" s="208" t="s">
        <v>197</v>
      </c>
      <c r="H138" s="209">
        <v>63.911999999999999</v>
      </c>
      <c r="I138" s="210"/>
      <c r="J138" s="211">
        <f>ROUND(I138*H138,2)</f>
        <v>0</v>
      </c>
      <c r="K138" s="207" t="s">
        <v>143</v>
      </c>
      <c r="L138" s="45"/>
      <c r="M138" s="212" t="s">
        <v>82</v>
      </c>
      <c r="N138" s="213" t="s">
        <v>54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144</v>
      </c>
      <c r="AT138" s="216" t="s">
        <v>139</v>
      </c>
      <c r="AU138" s="216" t="s">
        <v>94</v>
      </c>
      <c r="AY138" s="17" t="s">
        <v>137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7" t="s">
        <v>92</v>
      </c>
      <c r="BK138" s="217">
        <f>ROUND(I138*H138,2)</f>
        <v>0</v>
      </c>
      <c r="BL138" s="17" t="s">
        <v>144</v>
      </c>
      <c r="BM138" s="216" t="s">
        <v>539</v>
      </c>
    </row>
    <row r="139" s="2" customFormat="1">
      <c r="A139" s="39"/>
      <c r="B139" s="40"/>
      <c r="C139" s="41"/>
      <c r="D139" s="218" t="s">
        <v>146</v>
      </c>
      <c r="E139" s="41"/>
      <c r="F139" s="219" t="s">
        <v>223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7" t="s">
        <v>146</v>
      </c>
      <c r="AU139" s="17" t="s">
        <v>94</v>
      </c>
    </row>
    <row r="140" s="12" customFormat="1" ht="22.8" customHeight="1">
      <c r="A140" s="12"/>
      <c r="B140" s="189"/>
      <c r="C140" s="190"/>
      <c r="D140" s="191" t="s">
        <v>83</v>
      </c>
      <c r="E140" s="203" t="s">
        <v>155</v>
      </c>
      <c r="F140" s="203" t="s">
        <v>224</v>
      </c>
      <c r="G140" s="190"/>
      <c r="H140" s="190"/>
      <c r="I140" s="193"/>
      <c r="J140" s="204">
        <f>BK140</f>
        <v>0</v>
      </c>
      <c r="K140" s="190"/>
      <c r="L140" s="195"/>
      <c r="M140" s="196"/>
      <c r="N140" s="197"/>
      <c r="O140" s="197"/>
      <c r="P140" s="198">
        <f>SUM(P141:P156)</f>
        <v>0</v>
      </c>
      <c r="Q140" s="197"/>
      <c r="R140" s="198">
        <f>SUM(R141:R156)</f>
        <v>32.087709750600013</v>
      </c>
      <c r="S140" s="197"/>
      <c r="T140" s="199">
        <f>SUM(T141:T156)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0" t="s">
        <v>92</v>
      </c>
      <c r="AT140" s="201" t="s">
        <v>83</v>
      </c>
      <c r="AU140" s="201" t="s">
        <v>92</v>
      </c>
      <c r="AY140" s="200" t="s">
        <v>137</v>
      </c>
      <c r="BK140" s="202">
        <f>SUM(BK141:BK156)</f>
        <v>0</v>
      </c>
    </row>
    <row r="141" s="2" customFormat="1" ht="24.15" customHeight="1">
      <c r="A141" s="39"/>
      <c r="B141" s="40"/>
      <c r="C141" s="205" t="s">
        <v>238</v>
      </c>
      <c r="D141" s="205" t="s">
        <v>139</v>
      </c>
      <c r="E141" s="206" t="s">
        <v>540</v>
      </c>
      <c r="F141" s="207" t="s">
        <v>541</v>
      </c>
      <c r="G141" s="208" t="s">
        <v>197</v>
      </c>
      <c r="H141" s="209">
        <v>83.885000000000005</v>
      </c>
      <c r="I141" s="210"/>
      <c r="J141" s="211">
        <f>ROUND(I141*H141,2)</f>
        <v>0</v>
      </c>
      <c r="K141" s="207" t="s">
        <v>143</v>
      </c>
      <c r="L141" s="45"/>
      <c r="M141" s="212" t="s">
        <v>82</v>
      </c>
      <c r="N141" s="213" t="s">
        <v>54</v>
      </c>
      <c r="O141" s="85"/>
      <c r="P141" s="214">
        <f>O141*H141</f>
        <v>0</v>
      </c>
      <c r="Q141" s="214">
        <v>0.73403773999999999</v>
      </c>
      <c r="R141" s="214">
        <f>Q141*H141</f>
        <v>61.574755819900005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144</v>
      </c>
      <c r="AT141" s="216" t="s">
        <v>139</v>
      </c>
      <c r="AU141" s="216" t="s">
        <v>94</v>
      </c>
      <c r="AY141" s="17" t="s">
        <v>137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7" t="s">
        <v>92</v>
      </c>
      <c r="BK141" s="217">
        <f>ROUND(I141*H141,2)</f>
        <v>0</v>
      </c>
      <c r="BL141" s="17" t="s">
        <v>144</v>
      </c>
      <c r="BM141" s="216" t="s">
        <v>542</v>
      </c>
    </row>
    <row r="142" s="2" customFormat="1">
      <c r="A142" s="39"/>
      <c r="B142" s="40"/>
      <c r="C142" s="41"/>
      <c r="D142" s="218" t="s">
        <v>146</v>
      </c>
      <c r="E142" s="41"/>
      <c r="F142" s="219" t="s">
        <v>543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7" t="s">
        <v>146</v>
      </c>
      <c r="AU142" s="17" t="s">
        <v>94</v>
      </c>
    </row>
    <row r="143" s="13" customFormat="1">
      <c r="A143" s="13"/>
      <c r="B143" s="223"/>
      <c r="C143" s="224"/>
      <c r="D143" s="225" t="s">
        <v>148</v>
      </c>
      <c r="E143" s="226" t="s">
        <v>82</v>
      </c>
      <c r="F143" s="227" t="s">
        <v>544</v>
      </c>
      <c r="G143" s="224"/>
      <c r="H143" s="228">
        <v>83.885000000000005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148</v>
      </c>
      <c r="AU143" s="234" t="s">
        <v>94</v>
      </c>
      <c r="AV143" s="13" t="s">
        <v>94</v>
      </c>
      <c r="AW143" s="13" t="s">
        <v>42</v>
      </c>
      <c r="AX143" s="13" t="s">
        <v>84</v>
      </c>
      <c r="AY143" s="234" t="s">
        <v>137</v>
      </c>
    </row>
    <row r="144" s="2" customFormat="1" ht="16.5" customHeight="1">
      <c r="A144" s="39"/>
      <c r="B144" s="40"/>
      <c r="C144" s="205" t="s">
        <v>244</v>
      </c>
      <c r="D144" s="205" t="s">
        <v>139</v>
      </c>
      <c r="E144" s="206" t="s">
        <v>545</v>
      </c>
      <c r="F144" s="207" t="s">
        <v>546</v>
      </c>
      <c r="G144" s="208" t="s">
        <v>197</v>
      </c>
      <c r="H144" s="209">
        <v>83.885000000000005</v>
      </c>
      <c r="I144" s="210"/>
      <c r="J144" s="211">
        <f>ROUND(I144*H144,2)</f>
        <v>0</v>
      </c>
      <c r="K144" s="207" t="s">
        <v>82</v>
      </c>
      <c r="L144" s="45"/>
      <c r="M144" s="212" t="s">
        <v>82</v>
      </c>
      <c r="N144" s="213" t="s">
        <v>54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144</v>
      </c>
      <c r="AT144" s="216" t="s">
        <v>139</v>
      </c>
      <c r="AU144" s="216" t="s">
        <v>94</v>
      </c>
      <c r="AY144" s="17" t="s">
        <v>137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7" t="s">
        <v>92</v>
      </c>
      <c r="BK144" s="217">
        <f>ROUND(I144*H144,2)</f>
        <v>0</v>
      </c>
      <c r="BL144" s="17" t="s">
        <v>144</v>
      </c>
      <c r="BM144" s="216" t="s">
        <v>547</v>
      </c>
    </row>
    <row r="145" s="2" customFormat="1" ht="16.5" customHeight="1">
      <c r="A145" s="39"/>
      <c r="B145" s="40"/>
      <c r="C145" s="235" t="s">
        <v>251</v>
      </c>
      <c r="D145" s="235" t="s">
        <v>263</v>
      </c>
      <c r="E145" s="236" t="s">
        <v>548</v>
      </c>
      <c r="F145" s="237" t="s">
        <v>549</v>
      </c>
      <c r="G145" s="238" t="s">
        <v>142</v>
      </c>
      <c r="H145" s="239">
        <v>-17.452999999999999</v>
      </c>
      <c r="I145" s="240"/>
      <c r="J145" s="241">
        <f>ROUND(I145*H145,2)</f>
        <v>0</v>
      </c>
      <c r="K145" s="237" t="s">
        <v>550</v>
      </c>
      <c r="L145" s="242"/>
      <c r="M145" s="243" t="s">
        <v>82</v>
      </c>
      <c r="N145" s="244" t="s">
        <v>54</v>
      </c>
      <c r="O145" s="85"/>
      <c r="P145" s="214">
        <f>O145*H145</f>
        <v>0</v>
      </c>
      <c r="Q145" s="214">
        <v>2.4289999999999998</v>
      </c>
      <c r="R145" s="214">
        <f>Q145*H145</f>
        <v>-42.393336999999995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188</v>
      </c>
      <c r="AT145" s="216" t="s">
        <v>263</v>
      </c>
      <c r="AU145" s="216" t="s">
        <v>94</v>
      </c>
      <c r="AY145" s="17" t="s">
        <v>137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7" t="s">
        <v>92</v>
      </c>
      <c r="BK145" s="217">
        <f>ROUND(I145*H145,2)</f>
        <v>0</v>
      </c>
      <c r="BL145" s="17" t="s">
        <v>144</v>
      </c>
      <c r="BM145" s="216" t="s">
        <v>551</v>
      </c>
    </row>
    <row r="146" s="13" customFormat="1">
      <c r="A146" s="13"/>
      <c r="B146" s="223"/>
      <c r="C146" s="224"/>
      <c r="D146" s="225" t="s">
        <v>148</v>
      </c>
      <c r="E146" s="226" t="s">
        <v>82</v>
      </c>
      <c r="F146" s="227" t="s">
        <v>552</v>
      </c>
      <c r="G146" s="224"/>
      <c r="H146" s="228">
        <v>-17.452999999999999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148</v>
      </c>
      <c r="AU146" s="234" t="s">
        <v>94</v>
      </c>
      <c r="AV146" s="13" t="s">
        <v>94</v>
      </c>
      <c r="AW146" s="13" t="s">
        <v>42</v>
      </c>
      <c r="AX146" s="13" t="s">
        <v>84</v>
      </c>
      <c r="AY146" s="234" t="s">
        <v>137</v>
      </c>
    </row>
    <row r="147" s="2" customFormat="1" ht="24.15" customHeight="1">
      <c r="A147" s="39"/>
      <c r="B147" s="40"/>
      <c r="C147" s="205" t="s">
        <v>257</v>
      </c>
      <c r="D147" s="205" t="s">
        <v>139</v>
      </c>
      <c r="E147" s="206" t="s">
        <v>553</v>
      </c>
      <c r="F147" s="207" t="s">
        <v>554</v>
      </c>
      <c r="G147" s="208" t="s">
        <v>142</v>
      </c>
      <c r="H147" s="209">
        <v>4.2690000000000001</v>
      </c>
      <c r="I147" s="210"/>
      <c r="J147" s="211">
        <f>ROUND(I147*H147,2)</f>
        <v>0</v>
      </c>
      <c r="K147" s="207" t="s">
        <v>143</v>
      </c>
      <c r="L147" s="45"/>
      <c r="M147" s="212" t="s">
        <v>82</v>
      </c>
      <c r="N147" s="213" t="s">
        <v>54</v>
      </c>
      <c r="O147" s="85"/>
      <c r="P147" s="214">
        <f>O147*H147</f>
        <v>0</v>
      </c>
      <c r="Q147" s="214">
        <v>2.5018699999999998</v>
      </c>
      <c r="R147" s="214">
        <f>Q147*H147</f>
        <v>10.68048303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144</v>
      </c>
      <c r="AT147" s="216" t="s">
        <v>139</v>
      </c>
      <c r="AU147" s="216" t="s">
        <v>94</v>
      </c>
      <c r="AY147" s="17" t="s">
        <v>137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7" t="s">
        <v>92</v>
      </c>
      <c r="BK147" s="217">
        <f>ROUND(I147*H147,2)</f>
        <v>0</v>
      </c>
      <c r="BL147" s="17" t="s">
        <v>144</v>
      </c>
      <c r="BM147" s="216" t="s">
        <v>555</v>
      </c>
    </row>
    <row r="148" s="2" customFormat="1">
      <c r="A148" s="39"/>
      <c r="B148" s="40"/>
      <c r="C148" s="41"/>
      <c r="D148" s="218" t="s">
        <v>146</v>
      </c>
      <c r="E148" s="41"/>
      <c r="F148" s="219" t="s">
        <v>556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7" t="s">
        <v>146</v>
      </c>
      <c r="AU148" s="17" t="s">
        <v>94</v>
      </c>
    </row>
    <row r="149" s="13" customFormat="1">
      <c r="A149" s="13"/>
      <c r="B149" s="223"/>
      <c r="C149" s="224"/>
      <c r="D149" s="225" t="s">
        <v>148</v>
      </c>
      <c r="E149" s="226" t="s">
        <v>82</v>
      </c>
      <c r="F149" s="227" t="s">
        <v>557</v>
      </c>
      <c r="G149" s="224"/>
      <c r="H149" s="228">
        <v>4.2690000000000001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148</v>
      </c>
      <c r="AU149" s="234" t="s">
        <v>94</v>
      </c>
      <c r="AV149" s="13" t="s">
        <v>94</v>
      </c>
      <c r="AW149" s="13" t="s">
        <v>42</v>
      </c>
      <c r="AX149" s="13" t="s">
        <v>84</v>
      </c>
      <c r="AY149" s="234" t="s">
        <v>137</v>
      </c>
    </row>
    <row r="150" s="2" customFormat="1" ht="24.15" customHeight="1">
      <c r="A150" s="39"/>
      <c r="B150" s="40"/>
      <c r="C150" s="205" t="s">
        <v>262</v>
      </c>
      <c r="D150" s="205" t="s">
        <v>139</v>
      </c>
      <c r="E150" s="206" t="s">
        <v>558</v>
      </c>
      <c r="F150" s="207" t="s">
        <v>559</v>
      </c>
      <c r="G150" s="208" t="s">
        <v>182</v>
      </c>
      <c r="H150" s="209">
        <v>0.153</v>
      </c>
      <c r="I150" s="210"/>
      <c r="J150" s="211">
        <f>ROUND(I150*H150,2)</f>
        <v>0</v>
      </c>
      <c r="K150" s="207" t="s">
        <v>143</v>
      </c>
      <c r="L150" s="45"/>
      <c r="M150" s="212" t="s">
        <v>82</v>
      </c>
      <c r="N150" s="213" t="s">
        <v>54</v>
      </c>
      <c r="O150" s="85"/>
      <c r="P150" s="214">
        <f>O150*H150</f>
        <v>0</v>
      </c>
      <c r="Q150" s="214">
        <v>1.0523719</v>
      </c>
      <c r="R150" s="214">
        <f>Q150*H150</f>
        <v>0.16101290069999999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144</v>
      </c>
      <c r="AT150" s="216" t="s">
        <v>139</v>
      </c>
      <c r="AU150" s="216" t="s">
        <v>94</v>
      </c>
      <c r="AY150" s="17" t="s">
        <v>137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7" t="s">
        <v>92</v>
      </c>
      <c r="BK150" s="217">
        <f>ROUND(I150*H150,2)</f>
        <v>0</v>
      </c>
      <c r="BL150" s="17" t="s">
        <v>144</v>
      </c>
      <c r="BM150" s="216" t="s">
        <v>560</v>
      </c>
    </row>
    <row r="151" s="2" customFormat="1">
      <c r="A151" s="39"/>
      <c r="B151" s="40"/>
      <c r="C151" s="41"/>
      <c r="D151" s="218" t="s">
        <v>146</v>
      </c>
      <c r="E151" s="41"/>
      <c r="F151" s="219" t="s">
        <v>561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7" t="s">
        <v>146</v>
      </c>
      <c r="AU151" s="17" t="s">
        <v>94</v>
      </c>
    </row>
    <row r="152" s="13" customFormat="1">
      <c r="A152" s="13"/>
      <c r="B152" s="223"/>
      <c r="C152" s="224"/>
      <c r="D152" s="225" t="s">
        <v>148</v>
      </c>
      <c r="E152" s="226" t="s">
        <v>82</v>
      </c>
      <c r="F152" s="227" t="s">
        <v>562</v>
      </c>
      <c r="G152" s="224"/>
      <c r="H152" s="228">
        <v>0.153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148</v>
      </c>
      <c r="AU152" s="234" t="s">
        <v>94</v>
      </c>
      <c r="AV152" s="13" t="s">
        <v>94</v>
      </c>
      <c r="AW152" s="13" t="s">
        <v>42</v>
      </c>
      <c r="AX152" s="13" t="s">
        <v>84</v>
      </c>
      <c r="AY152" s="234" t="s">
        <v>137</v>
      </c>
    </row>
    <row r="153" s="2" customFormat="1" ht="16.5" customHeight="1">
      <c r="A153" s="39"/>
      <c r="B153" s="40"/>
      <c r="C153" s="205" t="s">
        <v>7</v>
      </c>
      <c r="D153" s="205" t="s">
        <v>139</v>
      </c>
      <c r="E153" s="206" t="s">
        <v>563</v>
      </c>
      <c r="F153" s="207" t="s">
        <v>564</v>
      </c>
      <c r="G153" s="208" t="s">
        <v>234</v>
      </c>
      <c r="H153" s="209">
        <v>39.945</v>
      </c>
      <c r="I153" s="210"/>
      <c r="J153" s="211">
        <f>ROUND(I153*H153,2)</f>
        <v>0</v>
      </c>
      <c r="K153" s="207" t="s">
        <v>82</v>
      </c>
      <c r="L153" s="45"/>
      <c r="M153" s="212" t="s">
        <v>82</v>
      </c>
      <c r="N153" s="213" t="s">
        <v>54</v>
      </c>
      <c r="O153" s="85"/>
      <c r="P153" s="214">
        <f>O153*H153</f>
        <v>0</v>
      </c>
      <c r="Q153" s="214">
        <v>0.010999999999999999</v>
      </c>
      <c r="R153" s="214">
        <f>Q153*H153</f>
        <v>0.43939499999999998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144</v>
      </c>
      <c r="AT153" s="216" t="s">
        <v>139</v>
      </c>
      <c r="AU153" s="216" t="s">
        <v>94</v>
      </c>
      <c r="AY153" s="17" t="s">
        <v>137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7" t="s">
        <v>92</v>
      </c>
      <c r="BK153" s="217">
        <f>ROUND(I153*H153,2)</f>
        <v>0</v>
      </c>
      <c r="BL153" s="17" t="s">
        <v>144</v>
      </c>
      <c r="BM153" s="216" t="s">
        <v>565</v>
      </c>
    </row>
    <row r="154" s="13" customFormat="1">
      <c r="A154" s="13"/>
      <c r="B154" s="223"/>
      <c r="C154" s="224"/>
      <c r="D154" s="225" t="s">
        <v>148</v>
      </c>
      <c r="E154" s="226" t="s">
        <v>82</v>
      </c>
      <c r="F154" s="227" t="s">
        <v>566</v>
      </c>
      <c r="G154" s="224"/>
      <c r="H154" s="228">
        <v>39.945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148</v>
      </c>
      <c r="AU154" s="234" t="s">
        <v>94</v>
      </c>
      <c r="AV154" s="13" t="s">
        <v>94</v>
      </c>
      <c r="AW154" s="13" t="s">
        <v>42</v>
      </c>
      <c r="AX154" s="13" t="s">
        <v>84</v>
      </c>
      <c r="AY154" s="234" t="s">
        <v>137</v>
      </c>
    </row>
    <row r="155" s="2" customFormat="1" ht="24.15" customHeight="1">
      <c r="A155" s="39"/>
      <c r="B155" s="40"/>
      <c r="C155" s="235" t="s">
        <v>274</v>
      </c>
      <c r="D155" s="235" t="s">
        <v>263</v>
      </c>
      <c r="E155" s="236" t="s">
        <v>567</v>
      </c>
      <c r="F155" s="237" t="s">
        <v>568</v>
      </c>
      <c r="G155" s="238" t="s">
        <v>322</v>
      </c>
      <c r="H155" s="239">
        <v>86</v>
      </c>
      <c r="I155" s="240"/>
      <c r="J155" s="241">
        <f>ROUND(I155*H155,2)</f>
        <v>0</v>
      </c>
      <c r="K155" s="237" t="s">
        <v>82</v>
      </c>
      <c r="L155" s="242"/>
      <c r="M155" s="243" t="s">
        <v>82</v>
      </c>
      <c r="N155" s="244" t="s">
        <v>54</v>
      </c>
      <c r="O155" s="85"/>
      <c r="P155" s="214">
        <f>O155*H155</f>
        <v>0</v>
      </c>
      <c r="Q155" s="214">
        <v>0.0189</v>
      </c>
      <c r="R155" s="214">
        <f>Q155*H155</f>
        <v>1.6254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188</v>
      </c>
      <c r="AT155" s="216" t="s">
        <v>263</v>
      </c>
      <c r="AU155" s="216" t="s">
        <v>94</v>
      </c>
      <c r="AY155" s="17" t="s">
        <v>137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7" t="s">
        <v>92</v>
      </c>
      <c r="BK155" s="217">
        <f>ROUND(I155*H155,2)</f>
        <v>0</v>
      </c>
      <c r="BL155" s="17" t="s">
        <v>144</v>
      </c>
      <c r="BM155" s="216" t="s">
        <v>569</v>
      </c>
    </row>
    <row r="156" s="13" customFormat="1">
      <c r="A156" s="13"/>
      <c r="B156" s="223"/>
      <c r="C156" s="224"/>
      <c r="D156" s="225" t="s">
        <v>148</v>
      </c>
      <c r="E156" s="226" t="s">
        <v>82</v>
      </c>
      <c r="F156" s="227" t="s">
        <v>570</v>
      </c>
      <c r="G156" s="224"/>
      <c r="H156" s="228">
        <v>86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148</v>
      </c>
      <c r="AU156" s="234" t="s">
        <v>94</v>
      </c>
      <c r="AV156" s="13" t="s">
        <v>94</v>
      </c>
      <c r="AW156" s="13" t="s">
        <v>42</v>
      </c>
      <c r="AX156" s="13" t="s">
        <v>84</v>
      </c>
      <c r="AY156" s="234" t="s">
        <v>137</v>
      </c>
    </row>
    <row r="157" s="12" customFormat="1" ht="22.8" customHeight="1">
      <c r="A157" s="12"/>
      <c r="B157" s="189"/>
      <c r="C157" s="190"/>
      <c r="D157" s="191" t="s">
        <v>83</v>
      </c>
      <c r="E157" s="203" t="s">
        <v>173</v>
      </c>
      <c r="F157" s="203" t="s">
        <v>268</v>
      </c>
      <c r="G157" s="190"/>
      <c r="H157" s="190"/>
      <c r="I157" s="193"/>
      <c r="J157" s="204">
        <f>BK157</f>
        <v>0</v>
      </c>
      <c r="K157" s="190"/>
      <c r="L157" s="195"/>
      <c r="M157" s="196"/>
      <c r="N157" s="197"/>
      <c r="O157" s="197"/>
      <c r="P157" s="198">
        <f>SUM(P158:P166)</f>
        <v>0</v>
      </c>
      <c r="Q157" s="197"/>
      <c r="R157" s="198">
        <f>SUM(R158:R166)</f>
        <v>2.1509862000000002</v>
      </c>
      <c r="S157" s="197"/>
      <c r="T157" s="199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0" t="s">
        <v>92</v>
      </c>
      <c r="AT157" s="201" t="s">
        <v>83</v>
      </c>
      <c r="AU157" s="201" t="s">
        <v>92</v>
      </c>
      <c r="AY157" s="200" t="s">
        <v>137</v>
      </c>
      <c r="BK157" s="202">
        <f>SUM(BK158:BK166)</f>
        <v>0</v>
      </c>
    </row>
    <row r="158" s="2" customFormat="1" ht="16.5" customHeight="1">
      <c r="A158" s="39"/>
      <c r="B158" s="40"/>
      <c r="C158" s="205" t="s">
        <v>279</v>
      </c>
      <c r="D158" s="205" t="s">
        <v>139</v>
      </c>
      <c r="E158" s="206" t="s">
        <v>571</v>
      </c>
      <c r="F158" s="207" t="s">
        <v>572</v>
      </c>
      <c r="G158" s="208" t="s">
        <v>197</v>
      </c>
      <c r="H158" s="209">
        <v>6.2999999999999998</v>
      </c>
      <c r="I158" s="210"/>
      <c r="J158" s="211">
        <f>ROUND(I158*H158,2)</f>
        <v>0</v>
      </c>
      <c r="K158" s="207" t="s">
        <v>143</v>
      </c>
      <c r="L158" s="45"/>
      <c r="M158" s="212" t="s">
        <v>82</v>
      </c>
      <c r="N158" s="213" t="s">
        <v>54</v>
      </c>
      <c r="O158" s="85"/>
      <c r="P158" s="214">
        <f>O158*H158</f>
        <v>0</v>
      </c>
      <c r="Q158" s="214">
        <v>0.00033</v>
      </c>
      <c r="R158" s="214">
        <f>Q158*H158</f>
        <v>0.0020790000000000001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144</v>
      </c>
      <c r="AT158" s="216" t="s">
        <v>139</v>
      </c>
      <c r="AU158" s="216" t="s">
        <v>94</v>
      </c>
      <c r="AY158" s="17" t="s">
        <v>137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7" t="s">
        <v>92</v>
      </c>
      <c r="BK158" s="217">
        <f>ROUND(I158*H158,2)</f>
        <v>0</v>
      </c>
      <c r="BL158" s="17" t="s">
        <v>144</v>
      </c>
      <c r="BM158" s="216" t="s">
        <v>573</v>
      </c>
    </row>
    <row r="159" s="2" customFormat="1">
      <c r="A159" s="39"/>
      <c r="B159" s="40"/>
      <c r="C159" s="41"/>
      <c r="D159" s="218" t="s">
        <v>146</v>
      </c>
      <c r="E159" s="41"/>
      <c r="F159" s="219" t="s">
        <v>574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7" t="s">
        <v>146</v>
      </c>
      <c r="AU159" s="17" t="s">
        <v>94</v>
      </c>
    </row>
    <row r="160" s="13" customFormat="1">
      <c r="A160" s="13"/>
      <c r="B160" s="223"/>
      <c r="C160" s="224"/>
      <c r="D160" s="225" t="s">
        <v>148</v>
      </c>
      <c r="E160" s="226" t="s">
        <v>82</v>
      </c>
      <c r="F160" s="227" t="s">
        <v>575</v>
      </c>
      <c r="G160" s="224"/>
      <c r="H160" s="228">
        <v>6.2999999999999998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148</v>
      </c>
      <c r="AU160" s="234" t="s">
        <v>94</v>
      </c>
      <c r="AV160" s="13" t="s">
        <v>94</v>
      </c>
      <c r="AW160" s="13" t="s">
        <v>42</v>
      </c>
      <c r="AX160" s="13" t="s">
        <v>84</v>
      </c>
      <c r="AY160" s="234" t="s">
        <v>137</v>
      </c>
    </row>
    <row r="161" s="2" customFormat="1" ht="16.5" customHeight="1">
      <c r="A161" s="39"/>
      <c r="B161" s="40"/>
      <c r="C161" s="205" t="s">
        <v>284</v>
      </c>
      <c r="D161" s="205" t="s">
        <v>139</v>
      </c>
      <c r="E161" s="206" t="s">
        <v>302</v>
      </c>
      <c r="F161" s="207" t="s">
        <v>303</v>
      </c>
      <c r="G161" s="208" t="s">
        <v>197</v>
      </c>
      <c r="H161" s="209">
        <v>6.2999999999999998</v>
      </c>
      <c r="I161" s="210"/>
      <c r="J161" s="211">
        <f>ROUND(I161*H161,2)</f>
        <v>0</v>
      </c>
      <c r="K161" s="207" t="s">
        <v>143</v>
      </c>
      <c r="L161" s="45"/>
      <c r="M161" s="212" t="s">
        <v>82</v>
      </c>
      <c r="N161" s="213" t="s">
        <v>54</v>
      </c>
      <c r="O161" s="85"/>
      <c r="P161" s="214">
        <f>O161*H161</f>
        <v>0</v>
      </c>
      <c r="Q161" s="214">
        <v>0.27560000000000001</v>
      </c>
      <c r="R161" s="214">
        <f>Q161*H161</f>
        <v>1.7362800000000001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144</v>
      </c>
      <c r="AT161" s="216" t="s">
        <v>139</v>
      </c>
      <c r="AU161" s="216" t="s">
        <v>94</v>
      </c>
      <c r="AY161" s="17" t="s">
        <v>137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7" t="s">
        <v>92</v>
      </c>
      <c r="BK161" s="217">
        <f>ROUND(I161*H161,2)</f>
        <v>0</v>
      </c>
      <c r="BL161" s="17" t="s">
        <v>144</v>
      </c>
      <c r="BM161" s="216" t="s">
        <v>576</v>
      </c>
    </row>
    <row r="162" s="2" customFormat="1">
      <c r="A162" s="39"/>
      <c r="B162" s="40"/>
      <c r="C162" s="41"/>
      <c r="D162" s="218" t="s">
        <v>146</v>
      </c>
      <c r="E162" s="41"/>
      <c r="F162" s="219" t="s">
        <v>305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7" t="s">
        <v>146</v>
      </c>
      <c r="AU162" s="17" t="s">
        <v>94</v>
      </c>
    </row>
    <row r="163" s="13" customFormat="1">
      <c r="A163" s="13"/>
      <c r="B163" s="223"/>
      <c r="C163" s="224"/>
      <c r="D163" s="225" t="s">
        <v>148</v>
      </c>
      <c r="E163" s="226" t="s">
        <v>82</v>
      </c>
      <c r="F163" s="227" t="s">
        <v>575</v>
      </c>
      <c r="G163" s="224"/>
      <c r="H163" s="228">
        <v>6.2999999999999998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148</v>
      </c>
      <c r="AU163" s="234" t="s">
        <v>94</v>
      </c>
      <c r="AV163" s="13" t="s">
        <v>94</v>
      </c>
      <c r="AW163" s="13" t="s">
        <v>42</v>
      </c>
      <c r="AX163" s="13" t="s">
        <v>84</v>
      </c>
      <c r="AY163" s="234" t="s">
        <v>137</v>
      </c>
    </row>
    <row r="164" s="2" customFormat="1" ht="24.15" customHeight="1">
      <c r="A164" s="39"/>
      <c r="B164" s="40"/>
      <c r="C164" s="205" t="s">
        <v>290</v>
      </c>
      <c r="D164" s="205" t="s">
        <v>139</v>
      </c>
      <c r="E164" s="206" t="s">
        <v>577</v>
      </c>
      <c r="F164" s="207" t="s">
        <v>578</v>
      </c>
      <c r="G164" s="208" t="s">
        <v>234</v>
      </c>
      <c r="H164" s="209">
        <v>3.2000000000000002</v>
      </c>
      <c r="I164" s="210"/>
      <c r="J164" s="211">
        <f>ROUND(I164*H164,2)</f>
        <v>0</v>
      </c>
      <c r="K164" s="207" t="s">
        <v>143</v>
      </c>
      <c r="L164" s="45"/>
      <c r="M164" s="212" t="s">
        <v>82</v>
      </c>
      <c r="N164" s="213" t="s">
        <v>54</v>
      </c>
      <c r="O164" s="85"/>
      <c r="P164" s="214">
        <f>O164*H164</f>
        <v>0</v>
      </c>
      <c r="Q164" s="214">
        <v>0.12894600000000001</v>
      </c>
      <c r="R164" s="214">
        <f>Q164*H164</f>
        <v>0.41262720000000003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144</v>
      </c>
      <c r="AT164" s="216" t="s">
        <v>139</v>
      </c>
      <c r="AU164" s="216" t="s">
        <v>94</v>
      </c>
      <c r="AY164" s="17" t="s">
        <v>137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7" t="s">
        <v>92</v>
      </c>
      <c r="BK164" s="217">
        <f>ROUND(I164*H164,2)</f>
        <v>0</v>
      </c>
      <c r="BL164" s="17" t="s">
        <v>144</v>
      </c>
      <c r="BM164" s="216" t="s">
        <v>579</v>
      </c>
    </row>
    <row r="165" s="2" customFormat="1">
      <c r="A165" s="39"/>
      <c r="B165" s="40"/>
      <c r="C165" s="41"/>
      <c r="D165" s="218" t="s">
        <v>146</v>
      </c>
      <c r="E165" s="41"/>
      <c r="F165" s="219" t="s">
        <v>580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7" t="s">
        <v>146</v>
      </c>
      <c r="AU165" s="17" t="s">
        <v>94</v>
      </c>
    </row>
    <row r="166" s="13" customFormat="1">
      <c r="A166" s="13"/>
      <c r="B166" s="223"/>
      <c r="C166" s="224"/>
      <c r="D166" s="225" t="s">
        <v>148</v>
      </c>
      <c r="E166" s="226" t="s">
        <v>82</v>
      </c>
      <c r="F166" s="227" t="s">
        <v>581</v>
      </c>
      <c r="G166" s="224"/>
      <c r="H166" s="228">
        <v>3.2000000000000002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148</v>
      </c>
      <c r="AU166" s="234" t="s">
        <v>94</v>
      </c>
      <c r="AV166" s="13" t="s">
        <v>94</v>
      </c>
      <c r="AW166" s="13" t="s">
        <v>42</v>
      </c>
      <c r="AX166" s="13" t="s">
        <v>84</v>
      </c>
      <c r="AY166" s="234" t="s">
        <v>137</v>
      </c>
    </row>
    <row r="167" s="12" customFormat="1" ht="22.8" customHeight="1">
      <c r="A167" s="12"/>
      <c r="B167" s="189"/>
      <c r="C167" s="190"/>
      <c r="D167" s="191" t="s">
        <v>83</v>
      </c>
      <c r="E167" s="203" t="s">
        <v>194</v>
      </c>
      <c r="F167" s="203" t="s">
        <v>307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SUM(P168:P172)</f>
        <v>0</v>
      </c>
      <c r="Q167" s="197"/>
      <c r="R167" s="198">
        <f>SUM(R168:R172)</f>
        <v>4.9875000000000001E-06</v>
      </c>
      <c r="S167" s="197"/>
      <c r="T167" s="199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0" t="s">
        <v>92</v>
      </c>
      <c r="AT167" s="201" t="s">
        <v>83</v>
      </c>
      <c r="AU167" s="201" t="s">
        <v>92</v>
      </c>
      <c r="AY167" s="200" t="s">
        <v>137</v>
      </c>
      <c r="BK167" s="202">
        <f>SUM(BK168:BK172)</f>
        <v>0</v>
      </c>
    </row>
    <row r="168" s="2" customFormat="1" ht="24.15" customHeight="1">
      <c r="A168" s="39"/>
      <c r="B168" s="40"/>
      <c r="C168" s="205" t="s">
        <v>295</v>
      </c>
      <c r="D168" s="205" t="s">
        <v>139</v>
      </c>
      <c r="E168" s="206" t="s">
        <v>582</v>
      </c>
      <c r="F168" s="207" t="s">
        <v>583</v>
      </c>
      <c r="G168" s="208" t="s">
        <v>234</v>
      </c>
      <c r="H168" s="209">
        <v>2.5</v>
      </c>
      <c r="I168" s="210"/>
      <c r="J168" s="211">
        <f>ROUND(I168*H168,2)</f>
        <v>0</v>
      </c>
      <c r="K168" s="207" t="s">
        <v>143</v>
      </c>
      <c r="L168" s="45"/>
      <c r="M168" s="212" t="s">
        <v>82</v>
      </c>
      <c r="N168" s="213" t="s">
        <v>54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144</v>
      </c>
      <c r="AT168" s="216" t="s">
        <v>139</v>
      </c>
      <c r="AU168" s="216" t="s">
        <v>94</v>
      </c>
      <c r="AY168" s="17" t="s">
        <v>137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7" t="s">
        <v>92</v>
      </c>
      <c r="BK168" s="217">
        <f>ROUND(I168*H168,2)</f>
        <v>0</v>
      </c>
      <c r="BL168" s="17" t="s">
        <v>144</v>
      </c>
      <c r="BM168" s="216" t="s">
        <v>584</v>
      </c>
    </row>
    <row r="169" s="2" customFormat="1">
      <c r="A169" s="39"/>
      <c r="B169" s="40"/>
      <c r="C169" s="41"/>
      <c r="D169" s="218" t="s">
        <v>146</v>
      </c>
      <c r="E169" s="41"/>
      <c r="F169" s="219" t="s">
        <v>585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146</v>
      </c>
      <c r="AU169" s="17" t="s">
        <v>94</v>
      </c>
    </row>
    <row r="170" s="2" customFormat="1" ht="16.5" customHeight="1">
      <c r="A170" s="39"/>
      <c r="B170" s="40"/>
      <c r="C170" s="205" t="s">
        <v>301</v>
      </c>
      <c r="D170" s="205" t="s">
        <v>139</v>
      </c>
      <c r="E170" s="206" t="s">
        <v>586</v>
      </c>
      <c r="F170" s="207" t="s">
        <v>587</v>
      </c>
      <c r="G170" s="208" t="s">
        <v>234</v>
      </c>
      <c r="H170" s="209">
        <v>2.5</v>
      </c>
      <c r="I170" s="210"/>
      <c r="J170" s="211">
        <f>ROUND(I170*H170,2)</f>
        <v>0</v>
      </c>
      <c r="K170" s="207" t="s">
        <v>143</v>
      </c>
      <c r="L170" s="45"/>
      <c r="M170" s="212" t="s">
        <v>82</v>
      </c>
      <c r="N170" s="213" t="s">
        <v>54</v>
      </c>
      <c r="O170" s="85"/>
      <c r="P170" s="214">
        <f>O170*H170</f>
        <v>0</v>
      </c>
      <c r="Q170" s="214">
        <v>1.995E-06</v>
      </c>
      <c r="R170" s="214">
        <f>Q170*H170</f>
        <v>4.9875000000000001E-06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144</v>
      </c>
      <c r="AT170" s="216" t="s">
        <v>139</v>
      </c>
      <c r="AU170" s="216" t="s">
        <v>94</v>
      </c>
      <c r="AY170" s="17" t="s">
        <v>137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7" t="s">
        <v>92</v>
      </c>
      <c r="BK170" s="217">
        <f>ROUND(I170*H170,2)</f>
        <v>0</v>
      </c>
      <c r="BL170" s="17" t="s">
        <v>144</v>
      </c>
      <c r="BM170" s="216" t="s">
        <v>588</v>
      </c>
    </row>
    <row r="171" s="2" customFormat="1">
      <c r="A171" s="39"/>
      <c r="B171" s="40"/>
      <c r="C171" s="41"/>
      <c r="D171" s="218" t="s">
        <v>146</v>
      </c>
      <c r="E171" s="41"/>
      <c r="F171" s="219" t="s">
        <v>589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7" t="s">
        <v>146</v>
      </c>
      <c r="AU171" s="17" t="s">
        <v>94</v>
      </c>
    </row>
    <row r="172" s="13" customFormat="1">
      <c r="A172" s="13"/>
      <c r="B172" s="223"/>
      <c r="C172" s="224"/>
      <c r="D172" s="225" t="s">
        <v>148</v>
      </c>
      <c r="E172" s="226" t="s">
        <v>82</v>
      </c>
      <c r="F172" s="227" t="s">
        <v>590</v>
      </c>
      <c r="G172" s="224"/>
      <c r="H172" s="228">
        <v>2.5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148</v>
      </c>
      <c r="AU172" s="234" t="s">
        <v>94</v>
      </c>
      <c r="AV172" s="13" t="s">
        <v>94</v>
      </c>
      <c r="AW172" s="13" t="s">
        <v>42</v>
      </c>
      <c r="AX172" s="13" t="s">
        <v>84</v>
      </c>
      <c r="AY172" s="234" t="s">
        <v>137</v>
      </c>
    </row>
    <row r="173" s="12" customFormat="1" ht="22.8" customHeight="1">
      <c r="A173" s="12"/>
      <c r="B173" s="189"/>
      <c r="C173" s="190"/>
      <c r="D173" s="191" t="s">
        <v>83</v>
      </c>
      <c r="E173" s="203" t="s">
        <v>591</v>
      </c>
      <c r="F173" s="203" t="s">
        <v>592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SUM(P174:P213)</f>
        <v>0</v>
      </c>
      <c r="Q173" s="197"/>
      <c r="R173" s="198">
        <f>SUM(R174:R213)</f>
        <v>0.000107892</v>
      </c>
      <c r="S173" s="197"/>
      <c r="T173" s="199">
        <f>SUM(T174:T213)</f>
        <v>120.88223302999998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0" t="s">
        <v>92</v>
      </c>
      <c r="AT173" s="201" t="s">
        <v>83</v>
      </c>
      <c r="AU173" s="201" t="s">
        <v>92</v>
      </c>
      <c r="AY173" s="200" t="s">
        <v>137</v>
      </c>
      <c r="BK173" s="202">
        <f>SUM(BK174:BK213)</f>
        <v>0</v>
      </c>
    </row>
    <row r="174" s="2" customFormat="1" ht="24.15" customHeight="1">
      <c r="A174" s="39"/>
      <c r="B174" s="40"/>
      <c r="C174" s="205" t="s">
        <v>308</v>
      </c>
      <c r="D174" s="205" t="s">
        <v>139</v>
      </c>
      <c r="E174" s="206" t="s">
        <v>593</v>
      </c>
      <c r="F174" s="207" t="s">
        <v>594</v>
      </c>
      <c r="G174" s="208" t="s">
        <v>197</v>
      </c>
      <c r="H174" s="209">
        <v>48</v>
      </c>
      <c r="I174" s="210"/>
      <c r="J174" s="211">
        <f>ROUND(I174*H174,2)</f>
        <v>0</v>
      </c>
      <c r="K174" s="207" t="s">
        <v>143</v>
      </c>
      <c r="L174" s="45"/>
      <c r="M174" s="212" t="s">
        <v>82</v>
      </c>
      <c r="N174" s="213" t="s">
        <v>54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0.32500000000000001</v>
      </c>
      <c r="T174" s="215">
        <f>S174*H174</f>
        <v>15.600000000000001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144</v>
      </c>
      <c r="AT174" s="216" t="s">
        <v>139</v>
      </c>
      <c r="AU174" s="216" t="s">
        <v>94</v>
      </c>
      <c r="AY174" s="17" t="s">
        <v>137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7" t="s">
        <v>92</v>
      </c>
      <c r="BK174" s="217">
        <f>ROUND(I174*H174,2)</f>
        <v>0</v>
      </c>
      <c r="BL174" s="17" t="s">
        <v>144</v>
      </c>
      <c r="BM174" s="216" t="s">
        <v>595</v>
      </c>
    </row>
    <row r="175" s="2" customFormat="1">
      <c r="A175" s="39"/>
      <c r="B175" s="40"/>
      <c r="C175" s="41"/>
      <c r="D175" s="218" t="s">
        <v>146</v>
      </c>
      <c r="E175" s="41"/>
      <c r="F175" s="219" t="s">
        <v>596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7" t="s">
        <v>146</v>
      </c>
      <c r="AU175" s="17" t="s">
        <v>94</v>
      </c>
    </row>
    <row r="176" s="13" customFormat="1">
      <c r="A176" s="13"/>
      <c r="B176" s="223"/>
      <c r="C176" s="224"/>
      <c r="D176" s="225" t="s">
        <v>148</v>
      </c>
      <c r="E176" s="226" t="s">
        <v>82</v>
      </c>
      <c r="F176" s="227" t="s">
        <v>597</v>
      </c>
      <c r="G176" s="224"/>
      <c r="H176" s="228">
        <v>48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148</v>
      </c>
      <c r="AU176" s="234" t="s">
        <v>94</v>
      </c>
      <c r="AV176" s="13" t="s">
        <v>94</v>
      </c>
      <c r="AW176" s="13" t="s">
        <v>42</v>
      </c>
      <c r="AX176" s="13" t="s">
        <v>84</v>
      </c>
      <c r="AY176" s="234" t="s">
        <v>137</v>
      </c>
    </row>
    <row r="177" s="2" customFormat="1" ht="24.15" customHeight="1">
      <c r="A177" s="39"/>
      <c r="B177" s="40"/>
      <c r="C177" s="205" t="s">
        <v>314</v>
      </c>
      <c r="D177" s="205" t="s">
        <v>139</v>
      </c>
      <c r="E177" s="206" t="s">
        <v>598</v>
      </c>
      <c r="F177" s="207" t="s">
        <v>599</v>
      </c>
      <c r="G177" s="208" t="s">
        <v>197</v>
      </c>
      <c r="H177" s="209">
        <v>5</v>
      </c>
      <c r="I177" s="210"/>
      <c r="J177" s="211">
        <f>ROUND(I177*H177,2)</f>
        <v>0</v>
      </c>
      <c r="K177" s="207" t="s">
        <v>143</v>
      </c>
      <c r="L177" s="45"/>
      <c r="M177" s="212" t="s">
        <v>82</v>
      </c>
      <c r="N177" s="213" t="s">
        <v>54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0.316</v>
      </c>
      <c r="T177" s="215">
        <f>S177*H177</f>
        <v>1.5800000000000001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144</v>
      </c>
      <c r="AT177" s="216" t="s">
        <v>139</v>
      </c>
      <c r="AU177" s="216" t="s">
        <v>94</v>
      </c>
      <c r="AY177" s="17" t="s">
        <v>137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7" t="s">
        <v>92</v>
      </c>
      <c r="BK177" s="217">
        <f>ROUND(I177*H177,2)</f>
        <v>0</v>
      </c>
      <c r="BL177" s="17" t="s">
        <v>144</v>
      </c>
      <c r="BM177" s="216" t="s">
        <v>600</v>
      </c>
    </row>
    <row r="178" s="2" customFormat="1">
      <c r="A178" s="39"/>
      <c r="B178" s="40"/>
      <c r="C178" s="41"/>
      <c r="D178" s="218" t="s">
        <v>146</v>
      </c>
      <c r="E178" s="41"/>
      <c r="F178" s="219" t="s">
        <v>601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7" t="s">
        <v>146</v>
      </c>
      <c r="AU178" s="17" t="s">
        <v>94</v>
      </c>
    </row>
    <row r="179" s="13" customFormat="1">
      <c r="A179" s="13"/>
      <c r="B179" s="223"/>
      <c r="C179" s="224"/>
      <c r="D179" s="225" t="s">
        <v>148</v>
      </c>
      <c r="E179" s="226" t="s">
        <v>82</v>
      </c>
      <c r="F179" s="227" t="s">
        <v>602</v>
      </c>
      <c r="G179" s="224"/>
      <c r="H179" s="228">
        <v>5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148</v>
      </c>
      <c r="AU179" s="234" t="s">
        <v>94</v>
      </c>
      <c r="AV179" s="13" t="s">
        <v>94</v>
      </c>
      <c r="AW179" s="13" t="s">
        <v>42</v>
      </c>
      <c r="AX179" s="13" t="s">
        <v>84</v>
      </c>
      <c r="AY179" s="234" t="s">
        <v>137</v>
      </c>
    </row>
    <row r="180" s="2" customFormat="1" ht="24.15" customHeight="1">
      <c r="A180" s="39"/>
      <c r="B180" s="40"/>
      <c r="C180" s="205" t="s">
        <v>319</v>
      </c>
      <c r="D180" s="205" t="s">
        <v>139</v>
      </c>
      <c r="E180" s="206" t="s">
        <v>603</v>
      </c>
      <c r="F180" s="207" t="s">
        <v>604</v>
      </c>
      <c r="G180" s="208" t="s">
        <v>234</v>
      </c>
      <c r="H180" s="209">
        <v>16</v>
      </c>
      <c r="I180" s="210"/>
      <c r="J180" s="211">
        <f>ROUND(I180*H180,2)</f>
        <v>0</v>
      </c>
      <c r="K180" s="207" t="s">
        <v>143</v>
      </c>
      <c r="L180" s="45"/>
      <c r="M180" s="212" t="s">
        <v>82</v>
      </c>
      <c r="N180" s="213" t="s">
        <v>54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0.20499999999999999</v>
      </c>
      <c r="T180" s="215">
        <f>S180*H180</f>
        <v>3.2799999999999998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144</v>
      </c>
      <c r="AT180" s="216" t="s">
        <v>139</v>
      </c>
      <c r="AU180" s="216" t="s">
        <v>94</v>
      </c>
      <c r="AY180" s="17" t="s">
        <v>137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7" t="s">
        <v>92</v>
      </c>
      <c r="BK180" s="217">
        <f>ROUND(I180*H180,2)</f>
        <v>0</v>
      </c>
      <c r="BL180" s="17" t="s">
        <v>144</v>
      </c>
      <c r="BM180" s="216" t="s">
        <v>605</v>
      </c>
    </row>
    <row r="181" s="2" customFormat="1">
      <c r="A181" s="39"/>
      <c r="B181" s="40"/>
      <c r="C181" s="41"/>
      <c r="D181" s="218" t="s">
        <v>146</v>
      </c>
      <c r="E181" s="41"/>
      <c r="F181" s="219" t="s">
        <v>606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7" t="s">
        <v>146</v>
      </c>
      <c r="AU181" s="17" t="s">
        <v>94</v>
      </c>
    </row>
    <row r="182" s="13" customFormat="1">
      <c r="A182" s="13"/>
      <c r="B182" s="223"/>
      <c r="C182" s="224"/>
      <c r="D182" s="225" t="s">
        <v>148</v>
      </c>
      <c r="E182" s="226" t="s">
        <v>82</v>
      </c>
      <c r="F182" s="227" t="s">
        <v>607</v>
      </c>
      <c r="G182" s="224"/>
      <c r="H182" s="228">
        <v>16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148</v>
      </c>
      <c r="AU182" s="234" t="s">
        <v>94</v>
      </c>
      <c r="AV182" s="13" t="s">
        <v>94</v>
      </c>
      <c r="AW182" s="13" t="s">
        <v>42</v>
      </c>
      <c r="AX182" s="13" t="s">
        <v>84</v>
      </c>
      <c r="AY182" s="234" t="s">
        <v>137</v>
      </c>
    </row>
    <row r="183" s="2" customFormat="1" ht="24.15" customHeight="1">
      <c r="A183" s="39"/>
      <c r="B183" s="40"/>
      <c r="C183" s="205" t="s">
        <v>325</v>
      </c>
      <c r="D183" s="205" t="s">
        <v>139</v>
      </c>
      <c r="E183" s="206" t="s">
        <v>608</v>
      </c>
      <c r="F183" s="207" t="s">
        <v>609</v>
      </c>
      <c r="G183" s="208" t="s">
        <v>234</v>
      </c>
      <c r="H183" s="209">
        <v>28</v>
      </c>
      <c r="I183" s="210"/>
      <c r="J183" s="211">
        <f>ROUND(I183*H183,2)</f>
        <v>0</v>
      </c>
      <c r="K183" s="207" t="s">
        <v>143</v>
      </c>
      <c r="L183" s="45"/>
      <c r="M183" s="212" t="s">
        <v>82</v>
      </c>
      <c r="N183" s="213" t="s">
        <v>54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0.11500000000000001</v>
      </c>
      <c r="T183" s="215">
        <f>S183*H183</f>
        <v>3.2200000000000002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144</v>
      </c>
      <c r="AT183" s="216" t="s">
        <v>139</v>
      </c>
      <c r="AU183" s="216" t="s">
        <v>94</v>
      </c>
      <c r="AY183" s="17" t="s">
        <v>137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7" t="s">
        <v>92</v>
      </c>
      <c r="BK183" s="217">
        <f>ROUND(I183*H183,2)</f>
        <v>0</v>
      </c>
      <c r="BL183" s="17" t="s">
        <v>144</v>
      </c>
      <c r="BM183" s="216" t="s">
        <v>610</v>
      </c>
    </row>
    <row r="184" s="2" customFormat="1">
      <c r="A184" s="39"/>
      <c r="B184" s="40"/>
      <c r="C184" s="41"/>
      <c r="D184" s="218" t="s">
        <v>146</v>
      </c>
      <c r="E184" s="41"/>
      <c r="F184" s="219" t="s">
        <v>611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7" t="s">
        <v>146</v>
      </c>
      <c r="AU184" s="17" t="s">
        <v>94</v>
      </c>
    </row>
    <row r="185" s="13" customFormat="1">
      <c r="A185" s="13"/>
      <c r="B185" s="223"/>
      <c r="C185" s="224"/>
      <c r="D185" s="225" t="s">
        <v>148</v>
      </c>
      <c r="E185" s="226" t="s">
        <v>82</v>
      </c>
      <c r="F185" s="227" t="s">
        <v>612</v>
      </c>
      <c r="G185" s="224"/>
      <c r="H185" s="228">
        <v>28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148</v>
      </c>
      <c r="AU185" s="234" t="s">
        <v>94</v>
      </c>
      <c r="AV185" s="13" t="s">
        <v>94</v>
      </c>
      <c r="AW185" s="13" t="s">
        <v>42</v>
      </c>
      <c r="AX185" s="13" t="s">
        <v>84</v>
      </c>
      <c r="AY185" s="234" t="s">
        <v>137</v>
      </c>
    </row>
    <row r="186" s="2" customFormat="1" ht="24.15" customHeight="1">
      <c r="A186" s="39"/>
      <c r="B186" s="40"/>
      <c r="C186" s="205" t="s">
        <v>330</v>
      </c>
      <c r="D186" s="205" t="s">
        <v>139</v>
      </c>
      <c r="E186" s="206" t="s">
        <v>613</v>
      </c>
      <c r="F186" s="207" t="s">
        <v>614</v>
      </c>
      <c r="G186" s="208" t="s">
        <v>197</v>
      </c>
      <c r="H186" s="209">
        <v>10.331</v>
      </c>
      <c r="I186" s="210"/>
      <c r="J186" s="211">
        <f>ROUND(I186*H186,2)</f>
        <v>0</v>
      </c>
      <c r="K186" s="207" t="s">
        <v>143</v>
      </c>
      <c r="L186" s="45"/>
      <c r="M186" s="212" t="s">
        <v>82</v>
      </c>
      <c r="N186" s="213" t="s">
        <v>54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0.088999999999999996</v>
      </c>
      <c r="T186" s="215">
        <f>S186*H186</f>
        <v>0.91945899999999992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144</v>
      </c>
      <c r="AT186" s="216" t="s">
        <v>139</v>
      </c>
      <c r="AU186" s="216" t="s">
        <v>94</v>
      </c>
      <c r="AY186" s="17" t="s">
        <v>137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7" t="s">
        <v>92</v>
      </c>
      <c r="BK186" s="217">
        <f>ROUND(I186*H186,2)</f>
        <v>0</v>
      </c>
      <c r="BL186" s="17" t="s">
        <v>144</v>
      </c>
      <c r="BM186" s="216" t="s">
        <v>615</v>
      </c>
    </row>
    <row r="187" s="2" customFormat="1">
      <c r="A187" s="39"/>
      <c r="B187" s="40"/>
      <c r="C187" s="41"/>
      <c r="D187" s="218" t="s">
        <v>146</v>
      </c>
      <c r="E187" s="41"/>
      <c r="F187" s="219" t="s">
        <v>616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7" t="s">
        <v>146</v>
      </c>
      <c r="AU187" s="17" t="s">
        <v>94</v>
      </c>
    </row>
    <row r="188" s="13" customFormat="1">
      <c r="A188" s="13"/>
      <c r="B188" s="223"/>
      <c r="C188" s="224"/>
      <c r="D188" s="225" t="s">
        <v>148</v>
      </c>
      <c r="E188" s="226" t="s">
        <v>82</v>
      </c>
      <c r="F188" s="227" t="s">
        <v>617</v>
      </c>
      <c r="G188" s="224"/>
      <c r="H188" s="228">
        <v>10.331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148</v>
      </c>
      <c r="AU188" s="234" t="s">
        <v>94</v>
      </c>
      <c r="AV188" s="13" t="s">
        <v>94</v>
      </c>
      <c r="AW188" s="13" t="s">
        <v>42</v>
      </c>
      <c r="AX188" s="13" t="s">
        <v>84</v>
      </c>
      <c r="AY188" s="234" t="s">
        <v>137</v>
      </c>
    </row>
    <row r="189" s="2" customFormat="1" ht="24.15" customHeight="1">
      <c r="A189" s="39"/>
      <c r="B189" s="40"/>
      <c r="C189" s="205" t="s">
        <v>337</v>
      </c>
      <c r="D189" s="205" t="s">
        <v>139</v>
      </c>
      <c r="E189" s="206" t="s">
        <v>618</v>
      </c>
      <c r="F189" s="207" t="s">
        <v>619</v>
      </c>
      <c r="G189" s="208" t="s">
        <v>142</v>
      </c>
      <c r="H189" s="209">
        <v>24.75</v>
      </c>
      <c r="I189" s="210"/>
      <c r="J189" s="211">
        <f>ROUND(I189*H189,2)</f>
        <v>0</v>
      </c>
      <c r="K189" s="207" t="s">
        <v>143</v>
      </c>
      <c r="L189" s="45"/>
      <c r="M189" s="212" t="s">
        <v>82</v>
      </c>
      <c r="N189" s="213" t="s">
        <v>54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1.8049999999999999</v>
      </c>
      <c r="T189" s="215">
        <f>S189*H189</f>
        <v>44.673749999999998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144</v>
      </c>
      <c r="AT189" s="216" t="s">
        <v>139</v>
      </c>
      <c r="AU189" s="216" t="s">
        <v>94</v>
      </c>
      <c r="AY189" s="17" t="s">
        <v>137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7" t="s">
        <v>92</v>
      </c>
      <c r="BK189" s="217">
        <f>ROUND(I189*H189,2)</f>
        <v>0</v>
      </c>
      <c r="BL189" s="17" t="s">
        <v>144</v>
      </c>
      <c r="BM189" s="216" t="s">
        <v>620</v>
      </c>
    </row>
    <row r="190" s="2" customFormat="1">
      <c r="A190" s="39"/>
      <c r="B190" s="40"/>
      <c r="C190" s="41"/>
      <c r="D190" s="218" t="s">
        <v>146</v>
      </c>
      <c r="E190" s="41"/>
      <c r="F190" s="219" t="s">
        <v>621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7" t="s">
        <v>146</v>
      </c>
      <c r="AU190" s="17" t="s">
        <v>94</v>
      </c>
    </row>
    <row r="191" s="13" customFormat="1">
      <c r="A191" s="13"/>
      <c r="B191" s="223"/>
      <c r="C191" s="224"/>
      <c r="D191" s="225" t="s">
        <v>148</v>
      </c>
      <c r="E191" s="226" t="s">
        <v>82</v>
      </c>
      <c r="F191" s="227" t="s">
        <v>622</v>
      </c>
      <c r="G191" s="224"/>
      <c r="H191" s="228">
        <v>24.75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148</v>
      </c>
      <c r="AU191" s="234" t="s">
        <v>94</v>
      </c>
      <c r="AV191" s="13" t="s">
        <v>94</v>
      </c>
      <c r="AW191" s="13" t="s">
        <v>42</v>
      </c>
      <c r="AX191" s="13" t="s">
        <v>84</v>
      </c>
      <c r="AY191" s="234" t="s">
        <v>137</v>
      </c>
    </row>
    <row r="192" s="2" customFormat="1" ht="16.5" customHeight="1">
      <c r="A192" s="39"/>
      <c r="B192" s="40"/>
      <c r="C192" s="205" t="s">
        <v>346</v>
      </c>
      <c r="D192" s="205" t="s">
        <v>139</v>
      </c>
      <c r="E192" s="206" t="s">
        <v>623</v>
      </c>
      <c r="F192" s="207" t="s">
        <v>624</v>
      </c>
      <c r="G192" s="208" t="s">
        <v>142</v>
      </c>
      <c r="H192" s="209">
        <v>21.577999999999999</v>
      </c>
      <c r="I192" s="210"/>
      <c r="J192" s="211">
        <f>ROUND(I192*H192,2)</f>
        <v>0</v>
      </c>
      <c r="K192" s="207" t="s">
        <v>143</v>
      </c>
      <c r="L192" s="45"/>
      <c r="M192" s="212" t="s">
        <v>82</v>
      </c>
      <c r="N192" s="213" t="s">
        <v>54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2.2000000000000002</v>
      </c>
      <c r="T192" s="215">
        <f>S192*H192</f>
        <v>47.471600000000002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144</v>
      </c>
      <c r="AT192" s="216" t="s">
        <v>139</v>
      </c>
      <c r="AU192" s="216" t="s">
        <v>94</v>
      </c>
      <c r="AY192" s="17" t="s">
        <v>137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7" t="s">
        <v>92</v>
      </c>
      <c r="BK192" s="217">
        <f>ROUND(I192*H192,2)</f>
        <v>0</v>
      </c>
      <c r="BL192" s="17" t="s">
        <v>144</v>
      </c>
      <c r="BM192" s="216" t="s">
        <v>625</v>
      </c>
    </row>
    <row r="193" s="2" customFormat="1">
      <c r="A193" s="39"/>
      <c r="B193" s="40"/>
      <c r="C193" s="41"/>
      <c r="D193" s="218" t="s">
        <v>146</v>
      </c>
      <c r="E193" s="41"/>
      <c r="F193" s="219" t="s">
        <v>626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7" t="s">
        <v>146</v>
      </c>
      <c r="AU193" s="17" t="s">
        <v>94</v>
      </c>
    </row>
    <row r="194" s="13" customFormat="1">
      <c r="A194" s="13"/>
      <c r="B194" s="223"/>
      <c r="C194" s="224"/>
      <c r="D194" s="225" t="s">
        <v>148</v>
      </c>
      <c r="E194" s="226" t="s">
        <v>82</v>
      </c>
      <c r="F194" s="227" t="s">
        <v>627</v>
      </c>
      <c r="G194" s="224"/>
      <c r="H194" s="228">
        <v>10.688000000000001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148</v>
      </c>
      <c r="AU194" s="234" t="s">
        <v>94</v>
      </c>
      <c r="AV194" s="13" t="s">
        <v>94</v>
      </c>
      <c r="AW194" s="13" t="s">
        <v>42</v>
      </c>
      <c r="AX194" s="13" t="s">
        <v>84</v>
      </c>
      <c r="AY194" s="234" t="s">
        <v>137</v>
      </c>
    </row>
    <row r="195" s="13" customFormat="1">
      <c r="A195" s="13"/>
      <c r="B195" s="223"/>
      <c r="C195" s="224"/>
      <c r="D195" s="225" t="s">
        <v>148</v>
      </c>
      <c r="E195" s="226" t="s">
        <v>82</v>
      </c>
      <c r="F195" s="227" t="s">
        <v>628</v>
      </c>
      <c r="G195" s="224"/>
      <c r="H195" s="228">
        <v>10.890000000000001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148</v>
      </c>
      <c r="AU195" s="234" t="s">
        <v>94</v>
      </c>
      <c r="AV195" s="13" t="s">
        <v>94</v>
      </c>
      <c r="AW195" s="13" t="s">
        <v>42</v>
      </c>
      <c r="AX195" s="13" t="s">
        <v>84</v>
      </c>
      <c r="AY195" s="234" t="s">
        <v>137</v>
      </c>
    </row>
    <row r="196" s="2" customFormat="1" ht="16.5" customHeight="1">
      <c r="A196" s="39"/>
      <c r="B196" s="40"/>
      <c r="C196" s="205" t="s">
        <v>352</v>
      </c>
      <c r="D196" s="205" t="s">
        <v>139</v>
      </c>
      <c r="E196" s="206" t="s">
        <v>629</v>
      </c>
      <c r="F196" s="207" t="s">
        <v>630</v>
      </c>
      <c r="G196" s="208" t="s">
        <v>142</v>
      </c>
      <c r="H196" s="209">
        <v>1.0800000000000001</v>
      </c>
      <c r="I196" s="210"/>
      <c r="J196" s="211">
        <f>ROUND(I196*H196,2)</f>
        <v>0</v>
      </c>
      <c r="K196" s="207" t="s">
        <v>143</v>
      </c>
      <c r="L196" s="45"/>
      <c r="M196" s="212" t="s">
        <v>82</v>
      </c>
      <c r="N196" s="213" t="s">
        <v>54</v>
      </c>
      <c r="O196" s="85"/>
      <c r="P196" s="214">
        <f>O196*H196</f>
        <v>0</v>
      </c>
      <c r="Q196" s="214">
        <v>9.9900000000000002E-05</v>
      </c>
      <c r="R196" s="214">
        <f>Q196*H196</f>
        <v>0.000107892</v>
      </c>
      <c r="S196" s="214">
        <v>2.4100000000000001</v>
      </c>
      <c r="T196" s="215">
        <f>S196*H196</f>
        <v>2.6028000000000002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144</v>
      </c>
      <c r="AT196" s="216" t="s">
        <v>139</v>
      </c>
      <c r="AU196" s="216" t="s">
        <v>94</v>
      </c>
      <c r="AY196" s="17" t="s">
        <v>137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7" t="s">
        <v>92</v>
      </c>
      <c r="BK196" s="217">
        <f>ROUND(I196*H196,2)</f>
        <v>0</v>
      </c>
      <c r="BL196" s="17" t="s">
        <v>144</v>
      </c>
      <c r="BM196" s="216" t="s">
        <v>631</v>
      </c>
    </row>
    <row r="197" s="2" customFormat="1">
      <c r="A197" s="39"/>
      <c r="B197" s="40"/>
      <c r="C197" s="41"/>
      <c r="D197" s="218" t="s">
        <v>146</v>
      </c>
      <c r="E197" s="41"/>
      <c r="F197" s="219" t="s">
        <v>632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7" t="s">
        <v>146</v>
      </c>
      <c r="AU197" s="17" t="s">
        <v>94</v>
      </c>
    </row>
    <row r="198" s="13" customFormat="1">
      <c r="A198" s="13"/>
      <c r="B198" s="223"/>
      <c r="C198" s="224"/>
      <c r="D198" s="225" t="s">
        <v>148</v>
      </c>
      <c r="E198" s="226" t="s">
        <v>82</v>
      </c>
      <c r="F198" s="227" t="s">
        <v>633</v>
      </c>
      <c r="G198" s="224"/>
      <c r="H198" s="228">
        <v>1.0800000000000001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148</v>
      </c>
      <c r="AU198" s="234" t="s">
        <v>94</v>
      </c>
      <c r="AV198" s="13" t="s">
        <v>94</v>
      </c>
      <c r="AW198" s="13" t="s">
        <v>42</v>
      </c>
      <c r="AX198" s="13" t="s">
        <v>84</v>
      </c>
      <c r="AY198" s="234" t="s">
        <v>137</v>
      </c>
    </row>
    <row r="199" s="2" customFormat="1" ht="21.75" customHeight="1">
      <c r="A199" s="39"/>
      <c r="B199" s="40"/>
      <c r="C199" s="205" t="s">
        <v>357</v>
      </c>
      <c r="D199" s="205" t="s">
        <v>139</v>
      </c>
      <c r="E199" s="206" t="s">
        <v>634</v>
      </c>
      <c r="F199" s="207" t="s">
        <v>635</v>
      </c>
      <c r="G199" s="208" t="s">
        <v>234</v>
      </c>
      <c r="H199" s="209">
        <v>52.200000000000003</v>
      </c>
      <c r="I199" s="210"/>
      <c r="J199" s="211">
        <f>ROUND(I199*H199,2)</f>
        <v>0</v>
      </c>
      <c r="K199" s="207" t="s">
        <v>143</v>
      </c>
      <c r="L199" s="45"/>
      <c r="M199" s="212" t="s">
        <v>82</v>
      </c>
      <c r="N199" s="213" t="s">
        <v>54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0.0080000000000000002</v>
      </c>
      <c r="T199" s="215">
        <f>S199*H199</f>
        <v>0.41760000000000003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238</v>
      </c>
      <c r="AT199" s="216" t="s">
        <v>139</v>
      </c>
      <c r="AU199" s="216" t="s">
        <v>94</v>
      </c>
      <c r="AY199" s="17" t="s">
        <v>137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7" t="s">
        <v>92</v>
      </c>
      <c r="BK199" s="217">
        <f>ROUND(I199*H199,2)</f>
        <v>0</v>
      </c>
      <c r="BL199" s="17" t="s">
        <v>238</v>
      </c>
      <c r="BM199" s="216" t="s">
        <v>636</v>
      </c>
    </row>
    <row r="200" s="2" customFormat="1">
      <c r="A200" s="39"/>
      <c r="B200" s="40"/>
      <c r="C200" s="41"/>
      <c r="D200" s="218" t="s">
        <v>146</v>
      </c>
      <c r="E200" s="41"/>
      <c r="F200" s="219" t="s">
        <v>637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7" t="s">
        <v>146</v>
      </c>
      <c r="AU200" s="17" t="s">
        <v>94</v>
      </c>
    </row>
    <row r="201" s="13" customFormat="1">
      <c r="A201" s="13"/>
      <c r="B201" s="223"/>
      <c r="C201" s="224"/>
      <c r="D201" s="225" t="s">
        <v>148</v>
      </c>
      <c r="E201" s="226" t="s">
        <v>82</v>
      </c>
      <c r="F201" s="227" t="s">
        <v>638</v>
      </c>
      <c r="G201" s="224"/>
      <c r="H201" s="228">
        <v>52.200000000000003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148</v>
      </c>
      <c r="AU201" s="234" t="s">
        <v>94</v>
      </c>
      <c r="AV201" s="13" t="s">
        <v>94</v>
      </c>
      <c r="AW201" s="13" t="s">
        <v>42</v>
      </c>
      <c r="AX201" s="13" t="s">
        <v>84</v>
      </c>
      <c r="AY201" s="234" t="s">
        <v>137</v>
      </c>
    </row>
    <row r="202" s="2" customFormat="1" ht="16.5" customHeight="1">
      <c r="A202" s="39"/>
      <c r="B202" s="40"/>
      <c r="C202" s="205" t="s">
        <v>363</v>
      </c>
      <c r="D202" s="205" t="s">
        <v>139</v>
      </c>
      <c r="E202" s="206" t="s">
        <v>639</v>
      </c>
      <c r="F202" s="207" t="s">
        <v>640</v>
      </c>
      <c r="G202" s="208" t="s">
        <v>234</v>
      </c>
      <c r="H202" s="209">
        <v>19.661000000000001</v>
      </c>
      <c r="I202" s="210"/>
      <c r="J202" s="211">
        <f>ROUND(I202*H202,2)</f>
        <v>0</v>
      </c>
      <c r="K202" s="207" t="s">
        <v>143</v>
      </c>
      <c r="L202" s="45"/>
      <c r="M202" s="212" t="s">
        <v>82</v>
      </c>
      <c r="N202" s="213" t="s">
        <v>54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0.0022300000000000002</v>
      </c>
      <c r="T202" s="215">
        <f>S202*H202</f>
        <v>0.043844030000000006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238</v>
      </c>
      <c r="AT202" s="216" t="s">
        <v>139</v>
      </c>
      <c r="AU202" s="216" t="s">
        <v>94</v>
      </c>
      <c r="AY202" s="17" t="s">
        <v>137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7" t="s">
        <v>92</v>
      </c>
      <c r="BK202" s="217">
        <f>ROUND(I202*H202,2)</f>
        <v>0</v>
      </c>
      <c r="BL202" s="17" t="s">
        <v>238</v>
      </c>
      <c r="BM202" s="216" t="s">
        <v>641</v>
      </c>
    </row>
    <row r="203" s="2" customFormat="1">
      <c r="A203" s="39"/>
      <c r="B203" s="40"/>
      <c r="C203" s="41"/>
      <c r="D203" s="218" t="s">
        <v>146</v>
      </c>
      <c r="E203" s="41"/>
      <c r="F203" s="219" t="s">
        <v>642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7" t="s">
        <v>146</v>
      </c>
      <c r="AU203" s="17" t="s">
        <v>94</v>
      </c>
    </row>
    <row r="204" s="13" customFormat="1">
      <c r="A204" s="13"/>
      <c r="B204" s="223"/>
      <c r="C204" s="224"/>
      <c r="D204" s="225" t="s">
        <v>148</v>
      </c>
      <c r="E204" s="226" t="s">
        <v>82</v>
      </c>
      <c r="F204" s="227" t="s">
        <v>643</v>
      </c>
      <c r="G204" s="224"/>
      <c r="H204" s="228">
        <v>19.661000000000001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148</v>
      </c>
      <c r="AU204" s="234" t="s">
        <v>94</v>
      </c>
      <c r="AV204" s="13" t="s">
        <v>94</v>
      </c>
      <c r="AW204" s="13" t="s">
        <v>42</v>
      </c>
      <c r="AX204" s="13" t="s">
        <v>84</v>
      </c>
      <c r="AY204" s="234" t="s">
        <v>137</v>
      </c>
    </row>
    <row r="205" s="2" customFormat="1" ht="24.15" customHeight="1">
      <c r="A205" s="39"/>
      <c r="B205" s="40"/>
      <c r="C205" s="205" t="s">
        <v>366</v>
      </c>
      <c r="D205" s="205" t="s">
        <v>139</v>
      </c>
      <c r="E205" s="206" t="s">
        <v>644</v>
      </c>
      <c r="F205" s="207" t="s">
        <v>645</v>
      </c>
      <c r="G205" s="208" t="s">
        <v>234</v>
      </c>
      <c r="H205" s="209">
        <v>37.5</v>
      </c>
      <c r="I205" s="210"/>
      <c r="J205" s="211">
        <f>ROUND(I205*H205,2)</f>
        <v>0</v>
      </c>
      <c r="K205" s="207" t="s">
        <v>143</v>
      </c>
      <c r="L205" s="45"/>
      <c r="M205" s="212" t="s">
        <v>82</v>
      </c>
      <c r="N205" s="213" t="s">
        <v>54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0.0184</v>
      </c>
      <c r="T205" s="215">
        <f>S205*H205</f>
        <v>0.68999999999999995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238</v>
      </c>
      <c r="AT205" s="216" t="s">
        <v>139</v>
      </c>
      <c r="AU205" s="216" t="s">
        <v>94</v>
      </c>
      <c r="AY205" s="17" t="s">
        <v>137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7" t="s">
        <v>92</v>
      </c>
      <c r="BK205" s="217">
        <f>ROUND(I205*H205,2)</f>
        <v>0</v>
      </c>
      <c r="BL205" s="17" t="s">
        <v>238</v>
      </c>
      <c r="BM205" s="216" t="s">
        <v>646</v>
      </c>
    </row>
    <row r="206" s="2" customFormat="1">
      <c r="A206" s="39"/>
      <c r="B206" s="40"/>
      <c r="C206" s="41"/>
      <c r="D206" s="218" t="s">
        <v>146</v>
      </c>
      <c r="E206" s="41"/>
      <c r="F206" s="219" t="s">
        <v>647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7" t="s">
        <v>146</v>
      </c>
      <c r="AU206" s="17" t="s">
        <v>94</v>
      </c>
    </row>
    <row r="207" s="13" customFormat="1">
      <c r="A207" s="13"/>
      <c r="B207" s="223"/>
      <c r="C207" s="224"/>
      <c r="D207" s="225" t="s">
        <v>148</v>
      </c>
      <c r="E207" s="226" t="s">
        <v>82</v>
      </c>
      <c r="F207" s="227" t="s">
        <v>648</v>
      </c>
      <c r="G207" s="224"/>
      <c r="H207" s="228">
        <v>37.5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148</v>
      </c>
      <c r="AU207" s="234" t="s">
        <v>94</v>
      </c>
      <c r="AV207" s="13" t="s">
        <v>94</v>
      </c>
      <c r="AW207" s="13" t="s">
        <v>42</v>
      </c>
      <c r="AX207" s="13" t="s">
        <v>84</v>
      </c>
      <c r="AY207" s="234" t="s">
        <v>137</v>
      </c>
    </row>
    <row r="208" s="2" customFormat="1" ht="16.5" customHeight="1">
      <c r="A208" s="39"/>
      <c r="B208" s="40"/>
      <c r="C208" s="205" t="s">
        <v>371</v>
      </c>
      <c r="D208" s="205" t="s">
        <v>139</v>
      </c>
      <c r="E208" s="206" t="s">
        <v>649</v>
      </c>
      <c r="F208" s="207" t="s">
        <v>650</v>
      </c>
      <c r="G208" s="208" t="s">
        <v>651</v>
      </c>
      <c r="H208" s="209">
        <v>146.25</v>
      </c>
      <c r="I208" s="210"/>
      <c r="J208" s="211">
        <f>ROUND(I208*H208,2)</f>
        <v>0</v>
      </c>
      <c r="K208" s="207" t="s">
        <v>143</v>
      </c>
      <c r="L208" s="45"/>
      <c r="M208" s="212" t="s">
        <v>82</v>
      </c>
      <c r="N208" s="213" t="s">
        <v>54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0.001</v>
      </c>
      <c r="T208" s="215">
        <f>S208*H208</f>
        <v>0.14624999999999999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238</v>
      </c>
      <c r="AT208" s="216" t="s">
        <v>139</v>
      </c>
      <c r="AU208" s="216" t="s">
        <v>94</v>
      </c>
      <c r="AY208" s="17" t="s">
        <v>137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7" t="s">
        <v>92</v>
      </c>
      <c r="BK208" s="217">
        <f>ROUND(I208*H208,2)</f>
        <v>0</v>
      </c>
      <c r="BL208" s="17" t="s">
        <v>238</v>
      </c>
      <c r="BM208" s="216" t="s">
        <v>652</v>
      </c>
    </row>
    <row r="209" s="2" customFormat="1">
      <c r="A209" s="39"/>
      <c r="B209" s="40"/>
      <c r="C209" s="41"/>
      <c r="D209" s="218" t="s">
        <v>146</v>
      </c>
      <c r="E209" s="41"/>
      <c r="F209" s="219" t="s">
        <v>653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7" t="s">
        <v>146</v>
      </c>
      <c r="AU209" s="17" t="s">
        <v>94</v>
      </c>
    </row>
    <row r="210" s="13" customFormat="1">
      <c r="A210" s="13"/>
      <c r="B210" s="223"/>
      <c r="C210" s="224"/>
      <c r="D210" s="225" t="s">
        <v>148</v>
      </c>
      <c r="E210" s="226" t="s">
        <v>82</v>
      </c>
      <c r="F210" s="227" t="s">
        <v>654</v>
      </c>
      <c r="G210" s="224"/>
      <c r="H210" s="228">
        <v>146.25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148</v>
      </c>
      <c r="AU210" s="234" t="s">
        <v>94</v>
      </c>
      <c r="AV210" s="13" t="s">
        <v>94</v>
      </c>
      <c r="AW210" s="13" t="s">
        <v>42</v>
      </c>
      <c r="AX210" s="13" t="s">
        <v>84</v>
      </c>
      <c r="AY210" s="234" t="s">
        <v>137</v>
      </c>
    </row>
    <row r="211" s="2" customFormat="1" ht="16.5" customHeight="1">
      <c r="A211" s="39"/>
      <c r="B211" s="40"/>
      <c r="C211" s="205" t="s">
        <v>376</v>
      </c>
      <c r="D211" s="205" t="s">
        <v>139</v>
      </c>
      <c r="E211" s="206" t="s">
        <v>655</v>
      </c>
      <c r="F211" s="207" t="s">
        <v>656</v>
      </c>
      <c r="G211" s="208" t="s">
        <v>197</v>
      </c>
      <c r="H211" s="209">
        <v>23.693000000000001</v>
      </c>
      <c r="I211" s="210"/>
      <c r="J211" s="211">
        <f>ROUND(I211*H211,2)</f>
        <v>0</v>
      </c>
      <c r="K211" s="207" t="s">
        <v>143</v>
      </c>
      <c r="L211" s="45"/>
      <c r="M211" s="212" t="s">
        <v>82</v>
      </c>
      <c r="N211" s="213" t="s">
        <v>54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0.01</v>
      </c>
      <c r="T211" s="215">
        <f>S211*H211</f>
        <v>0.23693000000000003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238</v>
      </c>
      <c r="AT211" s="216" t="s">
        <v>139</v>
      </c>
      <c r="AU211" s="216" t="s">
        <v>94</v>
      </c>
      <c r="AY211" s="17" t="s">
        <v>137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7" t="s">
        <v>92</v>
      </c>
      <c r="BK211" s="217">
        <f>ROUND(I211*H211,2)</f>
        <v>0</v>
      </c>
      <c r="BL211" s="17" t="s">
        <v>238</v>
      </c>
      <c r="BM211" s="216" t="s">
        <v>657</v>
      </c>
    </row>
    <row r="212" s="2" customFormat="1">
      <c r="A212" s="39"/>
      <c r="B212" s="40"/>
      <c r="C212" s="41"/>
      <c r="D212" s="218" t="s">
        <v>146</v>
      </c>
      <c r="E212" s="41"/>
      <c r="F212" s="219" t="s">
        <v>658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7" t="s">
        <v>146</v>
      </c>
      <c r="AU212" s="17" t="s">
        <v>94</v>
      </c>
    </row>
    <row r="213" s="13" customFormat="1">
      <c r="A213" s="13"/>
      <c r="B213" s="223"/>
      <c r="C213" s="224"/>
      <c r="D213" s="225" t="s">
        <v>148</v>
      </c>
      <c r="E213" s="226" t="s">
        <v>82</v>
      </c>
      <c r="F213" s="227" t="s">
        <v>659</v>
      </c>
      <c r="G213" s="224"/>
      <c r="H213" s="228">
        <v>23.693000000000001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148</v>
      </c>
      <c r="AU213" s="234" t="s">
        <v>94</v>
      </c>
      <c r="AV213" s="13" t="s">
        <v>94</v>
      </c>
      <c r="AW213" s="13" t="s">
        <v>42</v>
      </c>
      <c r="AX213" s="13" t="s">
        <v>84</v>
      </c>
      <c r="AY213" s="234" t="s">
        <v>137</v>
      </c>
    </row>
    <row r="214" s="12" customFormat="1" ht="22.8" customHeight="1">
      <c r="A214" s="12"/>
      <c r="B214" s="189"/>
      <c r="C214" s="190"/>
      <c r="D214" s="191" t="s">
        <v>83</v>
      </c>
      <c r="E214" s="203" t="s">
        <v>660</v>
      </c>
      <c r="F214" s="203" t="s">
        <v>661</v>
      </c>
      <c r="G214" s="190"/>
      <c r="H214" s="190"/>
      <c r="I214" s="193"/>
      <c r="J214" s="204">
        <f>BK214</f>
        <v>0</v>
      </c>
      <c r="K214" s="190"/>
      <c r="L214" s="195"/>
      <c r="M214" s="196"/>
      <c r="N214" s="197"/>
      <c r="O214" s="197"/>
      <c r="P214" s="198">
        <f>SUM(P215:P231)</f>
        <v>0</v>
      </c>
      <c r="Q214" s="197"/>
      <c r="R214" s="198">
        <f>SUM(R215:R231)</f>
        <v>0</v>
      </c>
      <c r="S214" s="197"/>
      <c r="T214" s="199">
        <f>SUM(T215:T231)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0" t="s">
        <v>92</v>
      </c>
      <c r="AT214" s="201" t="s">
        <v>83</v>
      </c>
      <c r="AU214" s="201" t="s">
        <v>92</v>
      </c>
      <c r="AY214" s="200" t="s">
        <v>137</v>
      </c>
      <c r="BK214" s="202">
        <f>SUM(BK215:BK231)</f>
        <v>0</v>
      </c>
    </row>
    <row r="215" s="2" customFormat="1" ht="16.5" customHeight="1">
      <c r="A215" s="39"/>
      <c r="B215" s="40"/>
      <c r="C215" s="205" t="s">
        <v>381</v>
      </c>
      <c r="D215" s="205" t="s">
        <v>139</v>
      </c>
      <c r="E215" s="206" t="s">
        <v>662</v>
      </c>
      <c r="F215" s="207" t="s">
        <v>663</v>
      </c>
      <c r="G215" s="208" t="s">
        <v>182</v>
      </c>
      <c r="H215" s="209">
        <v>120.88200000000001</v>
      </c>
      <c r="I215" s="210"/>
      <c r="J215" s="211">
        <f>ROUND(I215*H215,2)</f>
        <v>0</v>
      </c>
      <c r="K215" s="207" t="s">
        <v>143</v>
      </c>
      <c r="L215" s="45"/>
      <c r="M215" s="212" t="s">
        <v>82</v>
      </c>
      <c r="N215" s="213" t="s">
        <v>54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144</v>
      </c>
      <c r="AT215" s="216" t="s">
        <v>139</v>
      </c>
      <c r="AU215" s="216" t="s">
        <v>94</v>
      </c>
      <c r="AY215" s="17" t="s">
        <v>137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7" t="s">
        <v>92</v>
      </c>
      <c r="BK215" s="217">
        <f>ROUND(I215*H215,2)</f>
        <v>0</v>
      </c>
      <c r="BL215" s="17" t="s">
        <v>144</v>
      </c>
      <c r="BM215" s="216" t="s">
        <v>664</v>
      </c>
    </row>
    <row r="216" s="2" customFormat="1">
      <c r="A216" s="39"/>
      <c r="B216" s="40"/>
      <c r="C216" s="41"/>
      <c r="D216" s="218" t="s">
        <v>146</v>
      </c>
      <c r="E216" s="41"/>
      <c r="F216" s="219" t="s">
        <v>665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7" t="s">
        <v>146</v>
      </c>
      <c r="AU216" s="17" t="s">
        <v>94</v>
      </c>
    </row>
    <row r="217" s="2" customFormat="1" ht="21.75" customHeight="1">
      <c r="A217" s="39"/>
      <c r="B217" s="40"/>
      <c r="C217" s="205" t="s">
        <v>384</v>
      </c>
      <c r="D217" s="205" t="s">
        <v>139</v>
      </c>
      <c r="E217" s="206" t="s">
        <v>666</v>
      </c>
      <c r="F217" s="207" t="s">
        <v>667</v>
      </c>
      <c r="G217" s="208" t="s">
        <v>182</v>
      </c>
      <c r="H217" s="209">
        <v>120.88200000000001</v>
      </c>
      <c r="I217" s="210"/>
      <c r="J217" s="211">
        <f>ROUND(I217*H217,2)</f>
        <v>0</v>
      </c>
      <c r="K217" s="207" t="s">
        <v>143</v>
      </c>
      <c r="L217" s="45"/>
      <c r="M217" s="212" t="s">
        <v>82</v>
      </c>
      <c r="N217" s="213" t="s">
        <v>54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144</v>
      </c>
      <c r="AT217" s="216" t="s">
        <v>139</v>
      </c>
      <c r="AU217" s="216" t="s">
        <v>94</v>
      </c>
      <c r="AY217" s="17" t="s">
        <v>137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7" t="s">
        <v>92</v>
      </c>
      <c r="BK217" s="217">
        <f>ROUND(I217*H217,2)</f>
        <v>0</v>
      </c>
      <c r="BL217" s="17" t="s">
        <v>144</v>
      </c>
      <c r="BM217" s="216" t="s">
        <v>668</v>
      </c>
    </row>
    <row r="218" s="2" customFormat="1">
      <c r="A218" s="39"/>
      <c r="B218" s="40"/>
      <c r="C218" s="41"/>
      <c r="D218" s="218" t="s">
        <v>146</v>
      </c>
      <c r="E218" s="41"/>
      <c r="F218" s="219" t="s">
        <v>669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7" t="s">
        <v>146</v>
      </c>
      <c r="AU218" s="17" t="s">
        <v>94</v>
      </c>
    </row>
    <row r="219" s="2" customFormat="1" ht="16.5" customHeight="1">
      <c r="A219" s="39"/>
      <c r="B219" s="40"/>
      <c r="C219" s="205" t="s">
        <v>392</v>
      </c>
      <c r="D219" s="205" t="s">
        <v>139</v>
      </c>
      <c r="E219" s="206" t="s">
        <v>670</v>
      </c>
      <c r="F219" s="207" t="s">
        <v>671</v>
      </c>
      <c r="G219" s="208" t="s">
        <v>182</v>
      </c>
      <c r="H219" s="209">
        <v>1813.23</v>
      </c>
      <c r="I219" s="210"/>
      <c r="J219" s="211">
        <f>ROUND(I219*H219,2)</f>
        <v>0</v>
      </c>
      <c r="K219" s="207" t="s">
        <v>143</v>
      </c>
      <c r="L219" s="45"/>
      <c r="M219" s="212" t="s">
        <v>82</v>
      </c>
      <c r="N219" s="213" t="s">
        <v>54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144</v>
      </c>
      <c r="AT219" s="216" t="s">
        <v>139</v>
      </c>
      <c r="AU219" s="216" t="s">
        <v>94</v>
      </c>
      <c r="AY219" s="17" t="s">
        <v>137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7" t="s">
        <v>92</v>
      </c>
      <c r="BK219" s="217">
        <f>ROUND(I219*H219,2)</f>
        <v>0</v>
      </c>
      <c r="BL219" s="17" t="s">
        <v>144</v>
      </c>
      <c r="BM219" s="216" t="s">
        <v>672</v>
      </c>
    </row>
    <row r="220" s="2" customFormat="1">
      <c r="A220" s="39"/>
      <c r="B220" s="40"/>
      <c r="C220" s="41"/>
      <c r="D220" s="218" t="s">
        <v>146</v>
      </c>
      <c r="E220" s="41"/>
      <c r="F220" s="219" t="s">
        <v>673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7" t="s">
        <v>146</v>
      </c>
      <c r="AU220" s="17" t="s">
        <v>94</v>
      </c>
    </row>
    <row r="221" s="13" customFormat="1">
      <c r="A221" s="13"/>
      <c r="B221" s="223"/>
      <c r="C221" s="224"/>
      <c r="D221" s="225" t="s">
        <v>148</v>
      </c>
      <c r="E221" s="224"/>
      <c r="F221" s="227" t="s">
        <v>674</v>
      </c>
      <c r="G221" s="224"/>
      <c r="H221" s="228">
        <v>1813.23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148</v>
      </c>
      <c r="AU221" s="234" t="s">
        <v>94</v>
      </c>
      <c r="AV221" s="13" t="s">
        <v>94</v>
      </c>
      <c r="AW221" s="13" t="s">
        <v>4</v>
      </c>
      <c r="AX221" s="13" t="s">
        <v>92</v>
      </c>
      <c r="AY221" s="234" t="s">
        <v>137</v>
      </c>
    </row>
    <row r="222" s="2" customFormat="1" ht="16.5" customHeight="1">
      <c r="A222" s="39"/>
      <c r="B222" s="40"/>
      <c r="C222" s="235" t="s">
        <v>398</v>
      </c>
      <c r="D222" s="235" t="s">
        <v>263</v>
      </c>
      <c r="E222" s="236" t="s">
        <v>675</v>
      </c>
      <c r="F222" s="237" t="s">
        <v>676</v>
      </c>
      <c r="G222" s="238" t="s">
        <v>182</v>
      </c>
      <c r="H222" s="239">
        <v>0.41799999999999998</v>
      </c>
      <c r="I222" s="240"/>
      <c r="J222" s="241">
        <f>ROUND(I222*H222,2)</f>
        <v>0</v>
      </c>
      <c r="K222" s="237" t="s">
        <v>143</v>
      </c>
      <c r="L222" s="242"/>
      <c r="M222" s="243" t="s">
        <v>82</v>
      </c>
      <c r="N222" s="244" t="s">
        <v>54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330</v>
      </c>
      <c r="AT222" s="216" t="s">
        <v>263</v>
      </c>
      <c r="AU222" s="216" t="s">
        <v>94</v>
      </c>
      <c r="AY222" s="17" t="s">
        <v>137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7" t="s">
        <v>92</v>
      </c>
      <c r="BK222" s="217">
        <f>ROUND(I222*H222,2)</f>
        <v>0</v>
      </c>
      <c r="BL222" s="17" t="s">
        <v>238</v>
      </c>
      <c r="BM222" s="216" t="s">
        <v>677</v>
      </c>
    </row>
    <row r="223" s="2" customFormat="1" ht="16.5" customHeight="1">
      <c r="A223" s="39"/>
      <c r="B223" s="40"/>
      <c r="C223" s="235" t="s">
        <v>403</v>
      </c>
      <c r="D223" s="235" t="s">
        <v>263</v>
      </c>
      <c r="E223" s="236" t="s">
        <v>678</v>
      </c>
      <c r="F223" s="237" t="s">
        <v>679</v>
      </c>
      <c r="G223" s="238" t="s">
        <v>182</v>
      </c>
      <c r="H223" s="239">
        <v>0.23699999999999999</v>
      </c>
      <c r="I223" s="240"/>
      <c r="J223" s="241">
        <f>ROUND(I223*H223,2)</f>
        <v>0</v>
      </c>
      <c r="K223" s="237" t="s">
        <v>143</v>
      </c>
      <c r="L223" s="242"/>
      <c r="M223" s="243" t="s">
        <v>82</v>
      </c>
      <c r="N223" s="244" t="s">
        <v>54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330</v>
      </c>
      <c r="AT223" s="216" t="s">
        <v>263</v>
      </c>
      <c r="AU223" s="216" t="s">
        <v>94</v>
      </c>
      <c r="AY223" s="17" t="s">
        <v>137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7" t="s">
        <v>92</v>
      </c>
      <c r="BK223" s="217">
        <f>ROUND(I223*H223,2)</f>
        <v>0</v>
      </c>
      <c r="BL223" s="17" t="s">
        <v>238</v>
      </c>
      <c r="BM223" s="216" t="s">
        <v>680</v>
      </c>
    </row>
    <row r="224" s="2" customFormat="1" ht="16.5" customHeight="1">
      <c r="A224" s="39"/>
      <c r="B224" s="40"/>
      <c r="C224" s="235" t="s">
        <v>410</v>
      </c>
      <c r="D224" s="235" t="s">
        <v>263</v>
      </c>
      <c r="E224" s="236" t="s">
        <v>681</v>
      </c>
      <c r="F224" s="237" t="s">
        <v>682</v>
      </c>
      <c r="G224" s="238" t="s">
        <v>182</v>
      </c>
      <c r="H224" s="239">
        <v>0.91900000000000004</v>
      </c>
      <c r="I224" s="240"/>
      <c r="J224" s="241">
        <f>ROUND(I224*H224,2)</f>
        <v>0</v>
      </c>
      <c r="K224" s="237" t="s">
        <v>143</v>
      </c>
      <c r="L224" s="242"/>
      <c r="M224" s="243" t="s">
        <v>82</v>
      </c>
      <c r="N224" s="244" t="s">
        <v>54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330</v>
      </c>
      <c r="AT224" s="216" t="s">
        <v>263</v>
      </c>
      <c r="AU224" s="216" t="s">
        <v>94</v>
      </c>
      <c r="AY224" s="17" t="s">
        <v>137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7" t="s">
        <v>92</v>
      </c>
      <c r="BK224" s="217">
        <f>ROUND(I224*H224,2)</f>
        <v>0</v>
      </c>
      <c r="BL224" s="17" t="s">
        <v>238</v>
      </c>
      <c r="BM224" s="216" t="s">
        <v>683</v>
      </c>
    </row>
    <row r="225" s="2" customFormat="1" ht="21.75" customHeight="1">
      <c r="A225" s="39"/>
      <c r="B225" s="40"/>
      <c r="C225" s="235" t="s">
        <v>416</v>
      </c>
      <c r="D225" s="235" t="s">
        <v>263</v>
      </c>
      <c r="E225" s="236" t="s">
        <v>684</v>
      </c>
      <c r="F225" s="237" t="s">
        <v>685</v>
      </c>
      <c r="G225" s="238" t="s">
        <v>182</v>
      </c>
      <c r="H225" s="239">
        <v>63.072000000000003</v>
      </c>
      <c r="I225" s="240"/>
      <c r="J225" s="241">
        <f>ROUND(I225*H225,2)</f>
        <v>0</v>
      </c>
      <c r="K225" s="237" t="s">
        <v>143</v>
      </c>
      <c r="L225" s="242"/>
      <c r="M225" s="243" t="s">
        <v>82</v>
      </c>
      <c r="N225" s="244" t="s">
        <v>54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188</v>
      </c>
      <c r="AT225" s="216" t="s">
        <v>263</v>
      </c>
      <c r="AU225" s="216" t="s">
        <v>94</v>
      </c>
      <c r="AY225" s="17" t="s">
        <v>137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7" t="s">
        <v>92</v>
      </c>
      <c r="BK225" s="217">
        <f>ROUND(I225*H225,2)</f>
        <v>0</v>
      </c>
      <c r="BL225" s="17" t="s">
        <v>144</v>
      </c>
      <c r="BM225" s="216" t="s">
        <v>686</v>
      </c>
    </row>
    <row r="226" s="2" customFormat="1" ht="21.75" customHeight="1">
      <c r="A226" s="39"/>
      <c r="B226" s="40"/>
      <c r="C226" s="235" t="s">
        <v>422</v>
      </c>
      <c r="D226" s="235" t="s">
        <v>263</v>
      </c>
      <c r="E226" s="236" t="s">
        <v>687</v>
      </c>
      <c r="F226" s="237" t="s">
        <v>688</v>
      </c>
      <c r="G226" s="238" t="s">
        <v>182</v>
      </c>
      <c r="H226" s="239">
        <v>2.6030000000000002</v>
      </c>
      <c r="I226" s="240"/>
      <c r="J226" s="241">
        <f>ROUND(I226*H226,2)</f>
        <v>0</v>
      </c>
      <c r="K226" s="237" t="s">
        <v>143</v>
      </c>
      <c r="L226" s="242"/>
      <c r="M226" s="243" t="s">
        <v>82</v>
      </c>
      <c r="N226" s="244" t="s">
        <v>54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188</v>
      </c>
      <c r="AT226" s="216" t="s">
        <v>263</v>
      </c>
      <c r="AU226" s="216" t="s">
        <v>94</v>
      </c>
      <c r="AY226" s="17" t="s">
        <v>137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7" t="s">
        <v>92</v>
      </c>
      <c r="BK226" s="217">
        <f>ROUND(I226*H226,2)</f>
        <v>0</v>
      </c>
      <c r="BL226" s="17" t="s">
        <v>144</v>
      </c>
      <c r="BM226" s="216" t="s">
        <v>689</v>
      </c>
    </row>
    <row r="227" s="2" customFormat="1" ht="21.75" customHeight="1">
      <c r="A227" s="39"/>
      <c r="B227" s="40"/>
      <c r="C227" s="235" t="s">
        <v>428</v>
      </c>
      <c r="D227" s="235" t="s">
        <v>263</v>
      </c>
      <c r="E227" s="236" t="s">
        <v>690</v>
      </c>
      <c r="F227" s="237" t="s">
        <v>691</v>
      </c>
      <c r="G227" s="238" t="s">
        <v>182</v>
      </c>
      <c r="H227" s="239">
        <v>44.673999999999999</v>
      </c>
      <c r="I227" s="240"/>
      <c r="J227" s="241">
        <f>ROUND(I227*H227,2)</f>
        <v>0</v>
      </c>
      <c r="K227" s="237" t="s">
        <v>143</v>
      </c>
      <c r="L227" s="242"/>
      <c r="M227" s="243" t="s">
        <v>82</v>
      </c>
      <c r="N227" s="244" t="s">
        <v>54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188</v>
      </c>
      <c r="AT227" s="216" t="s">
        <v>263</v>
      </c>
      <c r="AU227" s="216" t="s">
        <v>94</v>
      </c>
      <c r="AY227" s="17" t="s">
        <v>137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7" t="s">
        <v>92</v>
      </c>
      <c r="BK227" s="217">
        <f>ROUND(I227*H227,2)</f>
        <v>0</v>
      </c>
      <c r="BL227" s="17" t="s">
        <v>144</v>
      </c>
      <c r="BM227" s="216" t="s">
        <v>692</v>
      </c>
    </row>
    <row r="228" s="2" customFormat="1" ht="21.75" customHeight="1">
      <c r="A228" s="39"/>
      <c r="B228" s="40"/>
      <c r="C228" s="235" t="s">
        <v>434</v>
      </c>
      <c r="D228" s="235" t="s">
        <v>263</v>
      </c>
      <c r="E228" s="236" t="s">
        <v>693</v>
      </c>
      <c r="F228" s="237" t="s">
        <v>694</v>
      </c>
      <c r="G228" s="238" t="s">
        <v>182</v>
      </c>
      <c r="H228" s="239">
        <v>0.68999999999999995</v>
      </c>
      <c r="I228" s="240"/>
      <c r="J228" s="241">
        <f>ROUND(I228*H228,2)</f>
        <v>0</v>
      </c>
      <c r="K228" s="237" t="s">
        <v>143</v>
      </c>
      <c r="L228" s="242"/>
      <c r="M228" s="243" t="s">
        <v>82</v>
      </c>
      <c r="N228" s="244" t="s">
        <v>54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188</v>
      </c>
      <c r="AT228" s="216" t="s">
        <v>263</v>
      </c>
      <c r="AU228" s="216" t="s">
        <v>94</v>
      </c>
      <c r="AY228" s="17" t="s">
        <v>137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7" t="s">
        <v>92</v>
      </c>
      <c r="BK228" s="217">
        <f>ROUND(I228*H228,2)</f>
        <v>0</v>
      </c>
      <c r="BL228" s="17" t="s">
        <v>144</v>
      </c>
      <c r="BM228" s="216" t="s">
        <v>695</v>
      </c>
    </row>
    <row r="229" s="2" customFormat="1" ht="24.15" customHeight="1">
      <c r="A229" s="39"/>
      <c r="B229" s="40"/>
      <c r="C229" s="235" t="s">
        <v>439</v>
      </c>
      <c r="D229" s="235" t="s">
        <v>263</v>
      </c>
      <c r="E229" s="236" t="s">
        <v>696</v>
      </c>
      <c r="F229" s="237" t="s">
        <v>697</v>
      </c>
      <c r="G229" s="238" t="s">
        <v>182</v>
      </c>
      <c r="H229" s="239">
        <v>1.5800000000000001</v>
      </c>
      <c r="I229" s="240"/>
      <c r="J229" s="241">
        <f>ROUND(I229*H229,2)</f>
        <v>0</v>
      </c>
      <c r="K229" s="237" t="s">
        <v>143</v>
      </c>
      <c r="L229" s="242"/>
      <c r="M229" s="243" t="s">
        <v>82</v>
      </c>
      <c r="N229" s="244" t="s">
        <v>54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188</v>
      </c>
      <c r="AT229" s="216" t="s">
        <v>263</v>
      </c>
      <c r="AU229" s="216" t="s">
        <v>94</v>
      </c>
      <c r="AY229" s="17" t="s">
        <v>137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7" t="s">
        <v>92</v>
      </c>
      <c r="BK229" s="217">
        <f>ROUND(I229*H229,2)</f>
        <v>0</v>
      </c>
      <c r="BL229" s="17" t="s">
        <v>144</v>
      </c>
      <c r="BM229" s="216" t="s">
        <v>698</v>
      </c>
    </row>
    <row r="230" s="2" customFormat="1" ht="21.75" customHeight="1">
      <c r="A230" s="39"/>
      <c r="B230" s="40"/>
      <c r="C230" s="235" t="s">
        <v>446</v>
      </c>
      <c r="D230" s="235" t="s">
        <v>263</v>
      </c>
      <c r="E230" s="236" t="s">
        <v>699</v>
      </c>
      <c r="F230" s="237" t="s">
        <v>700</v>
      </c>
      <c r="G230" s="238" t="s">
        <v>182</v>
      </c>
      <c r="H230" s="239">
        <v>6.5</v>
      </c>
      <c r="I230" s="240"/>
      <c r="J230" s="241">
        <f>ROUND(I230*H230,2)</f>
        <v>0</v>
      </c>
      <c r="K230" s="237" t="s">
        <v>550</v>
      </c>
      <c r="L230" s="242"/>
      <c r="M230" s="243" t="s">
        <v>82</v>
      </c>
      <c r="N230" s="244" t="s">
        <v>54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188</v>
      </c>
      <c r="AT230" s="216" t="s">
        <v>263</v>
      </c>
      <c r="AU230" s="216" t="s">
        <v>94</v>
      </c>
      <c r="AY230" s="17" t="s">
        <v>137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7" t="s">
        <v>92</v>
      </c>
      <c r="BK230" s="217">
        <f>ROUND(I230*H230,2)</f>
        <v>0</v>
      </c>
      <c r="BL230" s="17" t="s">
        <v>144</v>
      </c>
      <c r="BM230" s="216" t="s">
        <v>701</v>
      </c>
    </row>
    <row r="231" s="2" customFormat="1" ht="24.15" customHeight="1">
      <c r="A231" s="39"/>
      <c r="B231" s="40"/>
      <c r="C231" s="205" t="s">
        <v>452</v>
      </c>
      <c r="D231" s="205" t="s">
        <v>139</v>
      </c>
      <c r="E231" s="206" t="s">
        <v>702</v>
      </c>
      <c r="F231" s="207" t="s">
        <v>703</v>
      </c>
      <c r="G231" s="208" t="s">
        <v>182</v>
      </c>
      <c r="H231" s="209">
        <v>0.19</v>
      </c>
      <c r="I231" s="210"/>
      <c r="J231" s="211">
        <f>ROUND(I231*H231,2)</f>
        <v>0</v>
      </c>
      <c r="K231" s="207" t="s">
        <v>82</v>
      </c>
      <c r="L231" s="45"/>
      <c r="M231" s="212" t="s">
        <v>82</v>
      </c>
      <c r="N231" s="213" t="s">
        <v>54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144</v>
      </c>
      <c r="AT231" s="216" t="s">
        <v>139</v>
      </c>
      <c r="AU231" s="216" t="s">
        <v>94</v>
      </c>
      <c r="AY231" s="17" t="s">
        <v>137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7" t="s">
        <v>92</v>
      </c>
      <c r="BK231" s="217">
        <f>ROUND(I231*H231,2)</f>
        <v>0</v>
      </c>
      <c r="BL231" s="17" t="s">
        <v>144</v>
      </c>
      <c r="BM231" s="216" t="s">
        <v>704</v>
      </c>
    </row>
    <row r="232" s="12" customFormat="1" ht="22.8" customHeight="1">
      <c r="A232" s="12"/>
      <c r="B232" s="189"/>
      <c r="C232" s="190"/>
      <c r="D232" s="191" t="s">
        <v>83</v>
      </c>
      <c r="E232" s="203" t="s">
        <v>335</v>
      </c>
      <c r="F232" s="203" t="s">
        <v>336</v>
      </c>
      <c r="G232" s="190"/>
      <c r="H232" s="190"/>
      <c r="I232" s="193"/>
      <c r="J232" s="204">
        <f>BK232</f>
        <v>0</v>
      </c>
      <c r="K232" s="190"/>
      <c r="L232" s="195"/>
      <c r="M232" s="196"/>
      <c r="N232" s="197"/>
      <c r="O232" s="197"/>
      <c r="P232" s="198">
        <f>SUM(P233:P234)</f>
        <v>0</v>
      </c>
      <c r="Q232" s="197"/>
      <c r="R232" s="198">
        <f>SUM(R233:R234)</f>
        <v>0</v>
      </c>
      <c r="S232" s="197"/>
      <c r="T232" s="199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0" t="s">
        <v>92</v>
      </c>
      <c r="AT232" s="201" t="s">
        <v>83</v>
      </c>
      <c r="AU232" s="201" t="s">
        <v>92</v>
      </c>
      <c r="AY232" s="200" t="s">
        <v>137</v>
      </c>
      <c r="BK232" s="202">
        <f>SUM(BK233:BK234)</f>
        <v>0</v>
      </c>
    </row>
    <row r="233" s="2" customFormat="1" ht="24.15" customHeight="1">
      <c r="A233" s="39"/>
      <c r="B233" s="40"/>
      <c r="C233" s="205" t="s">
        <v>458</v>
      </c>
      <c r="D233" s="205" t="s">
        <v>139</v>
      </c>
      <c r="E233" s="206" t="s">
        <v>338</v>
      </c>
      <c r="F233" s="207" t="s">
        <v>339</v>
      </c>
      <c r="G233" s="208" t="s">
        <v>182</v>
      </c>
      <c r="H233" s="209">
        <v>69.646000000000001</v>
      </c>
      <c r="I233" s="210"/>
      <c r="J233" s="211">
        <f>ROUND(I233*H233,2)</f>
        <v>0</v>
      </c>
      <c r="K233" s="207" t="s">
        <v>143</v>
      </c>
      <c r="L233" s="45"/>
      <c r="M233" s="212" t="s">
        <v>82</v>
      </c>
      <c r="N233" s="213" t="s">
        <v>54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144</v>
      </c>
      <c r="AT233" s="216" t="s">
        <v>139</v>
      </c>
      <c r="AU233" s="216" t="s">
        <v>94</v>
      </c>
      <c r="AY233" s="17" t="s">
        <v>137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7" t="s">
        <v>92</v>
      </c>
      <c r="BK233" s="217">
        <f>ROUND(I233*H233,2)</f>
        <v>0</v>
      </c>
      <c r="BL233" s="17" t="s">
        <v>144</v>
      </c>
      <c r="BM233" s="216" t="s">
        <v>705</v>
      </c>
    </row>
    <row r="234" s="2" customFormat="1">
      <c r="A234" s="39"/>
      <c r="B234" s="40"/>
      <c r="C234" s="41"/>
      <c r="D234" s="218" t="s">
        <v>146</v>
      </c>
      <c r="E234" s="41"/>
      <c r="F234" s="219" t="s">
        <v>341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7" t="s">
        <v>146</v>
      </c>
      <c r="AU234" s="17" t="s">
        <v>94</v>
      </c>
    </row>
    <row r="235" s="12" customFormat="1" ht="25.92" customHeight="1">
      <c r="A235" s="12"/>
      <c r="B235" s="189"/>
      <c r="C235" s="190"/>
      <c r="D235" s="191" t="s">
        <v>83</v>
      </c>
      <c r="E235" s="192" t="s">
        <v>342</v>
      </c>
      <c r="F235" s="192" t="s">
        <v>343</v>
      </c>
      <c r="G235" s="190"/>
      <c r="H235" s="190"/>
      <c r="I235" s="193"/>
      <c r="J235" s="194">
        <f>BK235</f>
        <v>0</v>
      </c>
      <c r="K235" s="190"/>
      <c r="L235" s="195"/>
      <c r="M235" s="196"/>
      <c r="N235" s="197"/>
      <c r="O235" s="197"/>
      <c r="P235" s="198">
        <f>P236+P259+P265</f>
        <v>0</v>
      </c>
      <c r="Q235" s="197"/>
      <c r="R235" s="198">
        <f>R236+R259+R265</f>
        <v>0.39608843257599996</v>
      </c>
      <c r="S235" s="197"/>
      <c r="T235" s="199">
        <f>T236+T259+T265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0" t="s">
        <v>94</v>
      </c>
      <c r="AT235" s="201" t="s">
        <v>83</v>
      </c>
      <c r="AU235" s="201" t="s">
        <v>84</v>
      </c>
      <c r="AY235" s="200" t="s">
        <v>137</v>
      </c>
      <c r="BK235" s="202">
        <f>BK236+BK259+BK265</f>
        <v>0</v>
      </c>
    </row>
    <row r="236" s="12" customFormat="1" ht="22.8" customHeight="1">
      <c r="A236" s="12"/>
      <c r="B236" s="189"/>
      <c r="C236" s="190"/>
      <c r="D236" s="191" t="s">
        <v>83</v>
      </c>
      <c r="E236" s="203" t="s">
        <v>344</v>
      </c>
      <c r="F236" s="203" t="s">
        <v>345</v>
      </c>
      <c r="G236" s="190"/>
      <c r="H236" s="190"/>
      <c r="I236" s="193"/>
      <c r="J236" s="204">
        <f>BK236</f>
        <v>0</v>
      </c>
      <c r="K236" s="190"/>
      <c r="L236" s="195"/>
      <c r="M236" s="196"/>
      <c r="N236" s="197"/>
      <c r="O236" s="197"/>
      <c r="P236" s="198">
        <f>SUM(P237:P258)</f>
        <v>0</v>
      </c>
      <c r="Q236" s="197"/>
      <c r="R236" s="198">
        <f>SUM(R237:R258)</f>
        <v>0.27978369799999997</v>
      </c>
      <c r="S236" s="197"/>
      <c r="T236" s="199">
        <f>SUM(T237:T258)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0" t="s">
        <v>94</v>
      </c>
      <c r="AT236" s="201" t="s">
        <v>83</v>
      </c>
      <c r="AU236" s="201" t="s">
        <v>92</v>
      </c>
      <c r="AY236" s="200" t="s">
        <v>137</v>
      </c>
      <c r="BK236" s="202">
        <f>SUM(BK237:BK258)</f>
        <v>0</v>
      </c>
    </row>
    <row r="237" s="2" customFormat="1" ht="21.75" customHeight="1">
      <c r="A237" s="39"/>
      <c r="B237" s="40"/>
      <c r="C237" s="205" t="s">
        <v>463</v>
      </c>
      <c r="D237" s="205" t="s">
        <v>139</v>
      </c>
      <c r="E237" s="206" t="s">
        <v>347</v>
      </c>
      <c r="F237" s="207" t="s">
        <v>348</v>
      </c>
      <c r="G237" s="208" t="s">
        <v>197</v>
      </c>
      <c r="H237" s="209">
        <v>15.978</v>
      </c>
      <c r="I237" s="210"/>
      <c r="J237" s="211">
        <f>ROUND(I237*H237,2)</f>
        <v>0</v>
      </c>
      <c r="K237" s="207" t="s">
        <v>143</v>
      </c>
      <c r="L237" s="45"/>
      <c r="M237" s="212" t="s">
        <v>82</v>
      </c>
      <c r="N237" s="213" t="s">
        <v>54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238</v>
      </c>
      <c r="AT237" s="216" t="s">
        <v>139</v>
      </c>
      <c r="AU237" s="216" t="s">
        <v>94</v>
      </c>
      <c r="AY237" s="17" t="s">
        <v>137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7" t="s">
        <v>92</v>
      </c>
      <c r="BK237" s="217">
        <f>ROUND(I237*H237,2)</f>
        <v>0</v>
      </c>
      <c r="BL237" s="17" t="s">
        <v>238</v>
      </c>
      <c r="BM237" s="216" t="s">
        <v>706</v>
      </c>
    </row>
    <row r="238" s="2" customFormat="1">
      <c r="A238" s="39"/>
      <c r="B238" s="40"/>
      <c r="C238" s="41"/>
      <c r="D238" s="218" t="s">
        <v>146</v>
      </c>
      <c r="E238" s="41"/>
      <c r="F238" s="219" t="s">
        <v>350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7" t="s">
        <v>146</v>
      </c>
      <c r="AU238" s="17" t="s">
        <v>94</v>
      </c>
    </row>
    <row r="239" s="13" customFormat="1">
      <c r="A239" s="13"/>
      <c r="B239" s="223"/>
      <c r="C239" s="224"/>
      <c r="D239" s="225" t="s">
        <v>148</v>
      </c>
      <c r="E239" s="226" t="s">
        <v>82</v>
      </c>
      <c r="F239" s="227" t="s">
        <v>707</v>
      </c>
      <c r="G239" s="224"/>
      <c r="H239" s="228">
        <v>15.978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148</v>
      </c>
      <c r="AU239" s="234" t="s">
        <v>94</v>
      </c>
      <c r="AV239" s="13" t="s">
        <v>94</v>
      </c>
      <c r="AW239" s="13" t="s">
        <v>42</v>
      </c>
      <c r="AX239" s="13" t="s">
        <v>84</v>
      </c>
      <c r="AY239" s="234" t="s">
        <v>137</v>
      </c>
    </row>
    <row r="240" s="2" customFormat="1" ht="16.5" customHeight="1">
      <c r="A240" s="39"/>
      <c r="B240" s="40"/>
      <c r="C240" s="235" t="s">
        <v>470</v>
      </c>
      <c r="D240" s="235" t="s">
        <v>263</v>
      </c>
      <c r="E240" s="236" t="s">
        <v>353</v>
      </c>
      <c r="F240" s="237" t="s">
        <v>354</v>
      </c>
      <c r="G240" s="238" t="s">
        <v>182</v>
      </c>
      <c r="H240" s="239">
        <v>0.0050000000000000001</v>
      </c>
      <c r="I240" s="240"/>
      <c r="J240" s="241">
        <f>ROUND(I240*H240,2)</f>
        <v>0</v>
      </c>
      <c r="K240" s="237" t="s">
        <v>143</v>
      </c>
      <c r="L240" s="242"/>
      <c r="M240" s="243" t="s">
        <v>82</v>
      </c>
      <c r="N240" s="244" t="s">
        <v>54</v>
      </c>
      <c r="O240" s="85"/>
      <c r="P240" s="214">
        <f>O240*H240</f>
        <v>0</v>
      </c>
      <c r="Q240" s="214">
        <v>1</v>
      </c>
      <c r="R240" s="214">
        <f>Q240*H240</f>
        <v>0.0050000000000000001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330</v>
      </c>
      <c r="AT240" s="216" t="s">
        <v>263</v>
      </c>
      <c r="AU240" s="216" t="s">
        <v>94</v>
      </c>
      <c r="AY240" s="17" t="s">
        <v>137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7" t="s">
        <v>92</v>
      </c>
      <c r="BK240" s="217">
        <f>ROUND(I240*H240,2)</f>
        <v>0</v>
      </c>
      <c r="BL240" s="17" t="s">
        <v>238</v>
      </c>
      <c r="BM240" s="216" t="s">
        <v>708</v>
      </c>
    </row>
    <row r="241" s="13" customFormat="1">
      <c r="A241" s="13"/>
      <c r="B241" s="223"/>
      <c r="C241" s="224"/>
      <c r="D241" s="225" t="s">
        <v>148</v>
      </c>
      <c r="E241" s="224"/>
      <c r="F241" s="227" t="s">
        <v>709</v>
      </c>
      <c r="G241" s="224"/>
      <c r="H241" s="228">
        <v>0.0050000000000000001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148</v>
      </c>
      <c r="AU241" s="234" t="s">
        <v>94</v>
      </c>
      <c r="AV241" s="13" t="s">
        <v>94</v>
      </c>
      <c r="AW241" s="13" t="s">
        <v>4</v>
      </c>
      <c r="AX241" s="13" t="s">
        <v>92</v>
      </c>
      <c r="AY241" s="234" t="s">
        <v>137</v>
      </c>
    </row>
    <row r="242" s="2" customFormat="1" ht="21.75" customHeight="1">
      <c r="A242" s="39"/>
      <c r="B242" s="40"/>
      <c r="C242" s="205" t="s">
        <v>475</v>
      </c>
      <c r="D242" s="205" t="s">
        <v>139</v>
      </c>
      <c r="E242" s="206" t="s">
        <v>358</v>
      </c>
      <c r="F242" s="207" t="s">
        <v>359</v>
      </c>
      <c r="G242" s="208" t="s">
        <v>197</v>
      </c>
      <c r="H242" s="209">
        <v>27.166</v>
      </c>
      <c r="I242" s="210"/>
      <c r="J242" s="211">
        <f>ROUND(I242*H242,2)</f>
        <v>0</v>
      </c>
      <c r="K242" s="207" t="s">
        <v>143</v>
      </c>
      <c r="L242" s="45"/>
      <c r="M242" s="212" t="s">
        <v>82</v>
      </c>
      <c r="N242" s="213" t="s">
        <v>54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238</v>
      </c>
      <c r="AT242" s="216" t="s">
        <v>139</v>
      </c>
      <c r="AU242" s="216" t="s">
        <v>94</v>
      </c>
      <c r="AY242" s="17" t="s">
        <v>137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7" t="s">
        <v>92</v>
      </c>
      <c r="BK242" s="217">
        <f>ROUND(I242*H242,2)</f>
        <v>0</v>
      </c>
      <c r="BL242" s="17" t="s">
        <v>238</v>
      </c>
      <c r="BM242" s="216" t="s">
        <v>710</v>
      </c>
    </row>
    <row r="243" s="2" customFormat="1">
      <c r="A243" s="39"/>
      <c r="B243" s="40"/>
      <c r="C243" s="41"/>
      <c r="D243" s="218" t="s">
        <v>146</v>
      </c>
      <c r="E243" s="41"/>
      <c r="F243" s="219" t="s">
        <v>361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7" t="s">
        <v>146</v>
      </c>
      <c r="AU243" s="17" t="s">
        <v>94</v>
      </c>
    </row>
    <row r="244" s="13" customFormat="1">
      <c r="A244" s="13"/>
      <c r="B244" s="223"/>
      <c r="C244" s="224"/>
      <c r="D244" s="225" t="s">
        <v>148</v>
      </c>
      <c r="E244" s="226" t="s">
        <v>82</v>
      </c>
      <c r="F244" s="227" t="s">
        <v>711</v>
      </c>
      <c r="G244" s="224"/>
      <c r="H244" s="228">
        <v>27.166</v>
      </c>
      <c r="I244" s="229"/>
      <c r="J244" s="224"/>
      <c r="K244" s="224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148</v>
      </c>
      <c r="AU244" s="234" t="s">
        <v>94</v>
      </c>
      <c r="AV244" s="13" t="s">
        <v>94</v>
      </c>
      <c r="AW244" s="13" t="s">
        <v>42</v>
      </c>
      <c r="AX244" s="13" t="s">
        <v>84</v>
      </c>
      <c r="AY244" s="234" t="s">
        <v>137</v>
      </c>
    </row>
    <row r="245" s="2" customFormat="1" ht="16.5" customHeight="1">
      <c r="A245" s="39"/>
      <c r="B245" s="40"/>
      <c r="C245" s="235" t="s">
        <v>480</v>
      </c>
      <c r="D245" s="235" t="s">
        <v>263</v>
      </c>
      <c r="E245" s="236" t="s">
        <v>353</v>
      </c>
      <c r="F245" s="237" t="s">
        <v>354</v>
      </c>
      <c r="G245" s="238" t="s">
        <v>182</v>
      </c>
      <c r="H245" s="239">
        <v>0.0089999999999999993</v>
      </c>
      <c r="I245" s="240"/>
      <c r="J245" s="241">
        <f>ROUND(I245*H245,2)</f>
        <v>0</v>
      </c>
      <c r="K245" s="237" t="s">
        <v>143</v>
      </c>
      <c r="L245" s="242"/>
      <c r="M245" s="243" t="s">
        <v>82</v>
      </c>
      <c r="N245" s="244" t="s">
        <v>54</v>
      </c>
      <c r="O245" s="85"/>
      <c r="P245" s="214">
        <f>O245*H245</f>
        <v>0</v>
      </c>
      <c r="Q245" s="214">
        <v>1</v>
      </c>
      <c r="R245" s="214">
        <f>Q245*H245</f>
        <v>0.0089999999999999993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330</v>
      </c>
      <c r="AT245" s="216" t="s">
        <v>263</v>
      </c>
      <c r="AU245" s="216" t="s">
        <v>94</v>
      </c>
      <c r="AY245" s="17" t="s">
        <v>137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7" t="s">
        <v>92</v>
      </c>
      <c r="BK245" s="217">
        <f>ROUND(I245*H245,2)</f>
        <v>0</v>
      </c>
      <c r="BL245" s="17" t="s">
        <v>238</v>
      </c>
      <c r="BM245" s="216" t="s">
        <v>712</v>
      </c>
    </row>
    <row r="246" s="13" customFormat="1">
      <c r="A246" s="13"/>
      <c r="B246" s="223"/>
      <c r="C246" s="224"/>
      <c r="D246" s="225" t="s">
        <v>148</v>
      </c>
      <c r="E246" s="224"/>
      <c r="F246" s="227" t="s">
        <v>713</v>
      </c>
      <c r="G246" s="224"/>
      <c r="H246" s="228">
        <v>0.0089999999999999993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148</v>
      </c>
      <c r="AU246" s="234" t="s">
        <v>94</v>
      </c>
      <c r="AV246" s="13" t="s">
        <v>94</v>
      </c>
      <c r="AW246" s="13" t="s">
        <v>4</v>
      </c>
      <c r="AX246" s="13" t="s">
        <v>92</v>
      </c>
      <c r="AY246" s="234" t="s">
        <v>137</v>
      </c>
    </row>
    <row r="247" s="2" customFormat="1" ht="16.5" customHeight="1">
      <c r="A247" s="39"/>
      <c r="B247" s="40"/>
      <c r="C247" s="205" t="s">
        <v>714</v>
      </c>
      <c r="D247" s="205" t="s">
        <v>139</v>
      </c>
      <c r="E247" s="206" t="s">
        <v>367</v>
      </c>
      <c r="F247" s="207" t="s">
        <v>368</v>
      </c>
      <c r="G247" s="208" t="s">
        <v>197</v>
      </c>
      <c r="H247" s="209">
        <v>15.978</v>
      </c>
      <c r="I247" s="210"/>
      <c r="J247" s="211">
        <f>ROUND(I247*H247,2)</f>
        <v>0</v>
      </c>
      <c r="K247" s="207" t="s">
        <v>143</v>
      </c>
      <c r="L247" s="45"/>
      <c r="M247" s="212" t="s">
        <v>82</v>
      </c>
      <c r="N247" s="213" t="s">
        <v>54</v>
      </c>
      <c r="O247" s="85"/>
      <c r="P247" s="214">
        <f>O247*H247</f>
        <v>0</v>
      </c>
      <c r="Q247" s="214">
        <v>0.00039825</v>
      </c>
      <c r="R247" s="214">
        <f>Q247*H247</f>
        <v>0.0063632385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238</v>
      </c>
      <c r="AT247" s="216" t="s">
        <v>139</v>
      </c>
      <c r="AU247" s="216" t="s">
        <v>94</v>
      </c>
      <c r="AY247" s="17" t="s">
        <v>137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7" t="s">
        <v>92</v>
      </c>
      <c r="BK247" s="217">
        <f>ROUND(I247*H247,2)</f>
        <v>0</v>
      </c>
      <c r="BL247" s="17" t="s">
        <v>238</v>
      </c>
      <c r="BM247" s="216" t="s">
        <v>715</v>
      </c>
    </row>
    <row r="248" s="2" customFormat="1">
      <c r="A248" s="39"/>
      <c r="B248" s="40"/>
      <c r="C248" s="41"/>
      <c r="D248" s="218" t="s">
        <v>146</v>
      </c>
      <c r="E248" s="41"/>
      <c r="F248" s="219" t="s">
        <v>370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7" t="s">
        <v>146</v>
      </c>
      <c r="AU248" s="17" t="s">
        <v>94</v>
      </c>
    </row>
    <row r="249" s="13" customFormat="1">
      <c r="A249" s="13"/>
      <c r="B249" s="223"/>
      <c r="C249" s="224"/>
      <c r="D249" s="225" t="s">
        <v>148</v>
      </c>
      <c r="E249" s="226" t="s">
        <v>82</v>
      </c>
      <c r="F249" s="227" t="s">
        <v>707</v>
      </c>
      <c r="G249" s="224"/>
      <c r="H249" s="228">
        <v>15.978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148</v>
      </c>
      <c r="AU249" s="234" t="s">
        <v>94</v>
      </c>
      <c r="AV249" s="13" t="s">
        <v>94</v>
      </c>
      <c r="AW249" s="13" t="s">
        <v>42</v>
      </c>
      <c r="AX249" s="13" t="s">
        <v>84</v>
      </c>
      <c r="AY249" s="234" t="s">
        <v>137</v>
      </c>
    </row>
    <row r="250" s="2" customFormat="1" ht="24.15" customHeight="1">
      <c r="A250" s="39"/>
      <c r="B250" s="40"/>
      <c r="C250" s="235" t="s">
        <v>716</v>
      </c>
      <c r="D250" s="235" t="s">
        <v>263</v>
      </c>
      <c r="E250" s="236" t="s">
        <v>372</v>
      </c>
      <c r="F250" s="237" t="s">
        <v>373</v>
      </c>
      <c r="G250" s="238" t="s">
        <v>197</v>
      </c>
      <c r="H250" s="239">
        <v>18.622</v>
      </c>
      <c r="I250" s="240"/>
      <c r="J250" s="241">
        <f>ROUND(I250*H250,2)</f>
        <v>0</v>
      </c>
      <c r="K250" s="237" t="s">
        <v>143</v>
      </c>
      <c r="L250" s="242"/>
      <c r="M250" s="243" t="s">
        <v>82</v>
      </c>
      <c r="N250" s="244" t="s">
        <v>54</v>
      </c>
      <c r="O250" s="85"/>
      <c r="P250" s="214">
        <f>O250*H250</f>
        <v>0</v>
      </c>
      <c r="Q250" s="214">
        <v>0.0047999999999999996</v>
      </c>
      <c r="R250" s="214">
        <f>Q250*H250</f>
        <v>0.089385599999999996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330</v>
      </c>
      <c r="AT250" s="216" t="s">
        <v>263</v>
      </c>
      <c r="AU250" s="216" t="s">
        <v>94</v>
      </c>
      <c r="AY250" s="17" t="s">
        <v>137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7" t="s">
        <v>92</v>
      </c>
      <c r="BK250" s="217">
        <f>ROUND(I250*H250,2)</f>
        <v>0</v>
      </c>
      <c r="BL250" s="17" t="s">
        <v>238</v>
      </c>
      <c r="BM250" s="216" t="s">
        <v>717</v>
      </c>
    </row>
    <row r="251" s="13" customFormat="1">
      <c r="A251" s="13"/>
      <c r="B251" s="223"/>
      <c r="C251" s="224"/>
      <c r="D251" s="225" t="s">
        <v>148</v>
      </c>
      <c r="E251" s="224"/>
      <c r="F251" s="227" t="s">
        <v>718</v>
      </c>
      <c r="G251" s="224"/>
      <c r="H251" s="228">
        <v>18.622</v>
      </c>
      <c r="I251" s="229"/>
      <c r="J251" s="224"/>
      <c r="K251" s="224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148</v>
      </c>
      <c r="AU251" s="234" t="s">
        <v>94</v>
      </c>
      <c r="AV251" s="13" t="s">
        <v>94</v>
      </c>
      <c r="AW251" s="13" t="s">
        <v>4</v>
      </c>
      <c r="AX251" s="13" t="s">
        <v>92</v>
      </c>
      <c r="AY251" s="234" t="s">
        <v>137</v>
      </c>
    </row>
    <row r="252" s="2" customFormat="1" ht="16.5" customHeight="1">
      <c r="A252" s="39"/>
      <c r="B252" s="40"/>
      <c r="C252" s="205" t="s">
        <v>719</v>
      </c>
      <c r="D252" s="205" t="s">
        <v>139</v>
      </c>
      <c r="E252" s="206" t="s">
        <v>377</v>
      </c>
      <c r="F252" s="207" t="s">
        <v>378</v>
      </c>
      <c r="G252" s="208" t="s">
        <v>197</v>
      </c>
      <c r="H252" s="209">
        <v>27.166</v>
      </c>
      <c r="I252" s="210"/>
      <c r="J252" s="211">
        <f>ROUND(I252*H252,2)</f>
        <v>0</v>
      </c>
      <c r="K252" s="207" t="s">
        <v>143</v>
      </c>
      <c r="L252" s="45"/>
      <c r="M252" s="212" t="s">
        <v>82</v>
      </c>
      <c r="N252" s="213" t="s">
        <v>54</v>
      </c>
      <c r="O252" s="85"/>
      <c r="P252" s="214">
        <f>O252*H252</f>
        <v>0</v>
      </c>
      <c r="Q252" s="214">
        <v>0.00039825</v>
      </c>
      <c r="R252" s="214">
        <f>Q252*H252</f>
        <v>0.0108188595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238</v>
      </c>
      <c r="AT252" s="216" t="s">
        <v>139</v>
      </c>
      <c r="AU252" s="216" t="s">
        <v>94</v>
      </c>
      <c r="AY252" s="17" t="s">
        <v>137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7" t="s">
        <v>92</v>
      </c>
      <c r="BK252" s="217">
        <f>ROUND(I252*H252,2)</f>
        <v>0</v>
      </c>
      <c r="BL252" s="17" t="s">
        <v>238</v>
      </c>
      <c r="BM252" s="216" t="s">
        <v>720</v>
      </c>
    </row>
    <row r="253" s="2" customFormat="1">
      <c r="A253" s="39"/>
      <c r="B253" s="40"/>
      <c r="C253" s="41"/>
      <c r="D253" s="218" t="s">
        <v>146</v>
      </c>
      <c r="E253" s="41"/>
      <c r="F253" s="219" t="s">
        <v>380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7" t="s">
        <v>146</v>
      </c>
      <c r="AU253" s="17" t="s">
        <v>94</v>
      </c>
    </row>
    <row r="254" s="13" customFormat="1">
      <c r="A254" s="13"/>
      <c r="B254" s="223"/>
      <c r="C254" s="224"/>
      <c r="D254" s="225" t="s">
        <v>148</v>
      </c>
      <c r="E254" s="226" t="s">
        <v>82</v>
      </c>
      <c r="F254" s="227" t="s">
        <v>711</v>
      </c>
      <c r="G254" s="224"/>
      <c r="H254" s="228">
        <v>27.166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148</v>
      </c>
      <c r="AU254" s="234" t="s">
        <v>94</v>
      </c>
      <c r="AV254" s="13" t="s">
        <v>94</v>
      </c>
      <c r="AW254" s="13" t="s">
        <v>42</v>
      </c>
      <c r="AX254" s="13" t="s">
        <v>84</v>
      </c>
      <c r="AY254" s="234" t="s">
        <v>137</v>
      </c>
    </row>
    <row r="255" s="2" customFormat="1" ht="24.15" customHeight="1">
      <c r="A255" s="39"/>
      <c r="B255" s="40"/>
      <c r="C255" s="235" t="s">
        <v>721</v>
      </c>
      <c r="D255" s="235" t="s">
        <v>263</v>
      </c>
      <c r="E255" s="236" t="s">
        <v>372</v>
      </c>
      <c r="F255" s="237" t="s">
        <v>373</v>
      </c>
      <c r="G255" s="238" t="s">
        <v>197</v>
      </c>
      <c r="H255" s="239">
        <v>33.170000000000002</v>
      </c>
      <c r="I255" s="240"/>
      <c r="J255" s="241">
        <f>ROUND(I255*H255,2)</f>
        <v>0</v>
      </c>
      <c r="K255" s="237" t="s">
        <v>143</v>
      </c>
      <c r="L255" s="242"/>
      <c r="M255" s="243" t="s">
        <v>82</v>
      </c>
      <c r="N255" s="244" t="s">
        <v>54</v>
      </c>
      <c r="O255" s="85"/>
      <c r="P255" s="214">
        <f>O255*H255</f>
        <v>0</v>
      </c>
      <c r="Q255" s="214">
        <v>0.0047999999999999996</v>
      </c>
      <c r="R255" s="214">
        <f>Q255*H255</f>
        <v>0.159216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330</v>
      </c>
      <c r="AT255" s="216" t="s">
        <v>263</v>
      </c>
      <c r="AU255" s="216" t="s">
        <v>94</v>
      </c>
      <c r="AY255" s="17" t="s">
        <v>137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7" t="s">
        <v>92</v>
      </c>
      <c r="BK255" s="217">
        <f>ROUND(I255*H255,2)</f>
        <v>0</v>
      </c>
      <c r="BL255" s="17" t="s">
        <v>238</v>
      </c>
      <c r="BM255" s="216" t="s">
        <v>722</v>
      </c>
    </row>
    <row r="256" s="13" customFormat="1">
      <c r="A256" s="13"/>
      <c r="B256" s="223"/>
      <c r="C256" s="224"/>
      <c r="D256" s="225" t="s">
        <v>148</v>
      </c>
      <c r="E256" s="224"/>
      <c r="F256" s="227" t="s">
        <v>723</v>
      </c>
      <c r="G256" s="224"/>
      <c r="H256" s="228">
        <v>33.170000000000002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148</v>
      </c>
      <c r="AU256" s="234" t="s">
        <v>94</v>
      </c>
      <c r="AV256" s="13" t="s">
        <v>94</v>
      </c>
      <c r="AW256" s="13" t="s">
        <v>4</v>
      </c>
      <c r="AX256" s="13" t="s">
        <v>92</v>
      </c>
      <c r="AY256" s="234" t="s">
        <v>137</v>
      </c>
    </row>
    <row r="257" s="2" customFormat="1" ht="24.15" customHeight="1">
      <c r="A257" s="39"/>
      <c r="B257" s="40"/>
      <c r="C257" s="205" t="s">
        <v>724</v>
      </c>
      <c r="D257" s="205" t="s">
        <v>139</v>
      </c>
      <c r="E257" s="206" t="s">
        <v>385</v>
      </c>
      <c r="F257" s="207" t="s">
        <v>386</v>
      </c>
      <c r="G257" s="208" t="s">
        <v>387</v>
      </c>
      <c r="H257" s="245"/>
      <c r="I257" s="210"/>
      <c r="J257" s="211">
        <f>ROUND(I257*H257,2)</f>
        <v>0</v>
      </c>
      <c r="K257" s="207" t="s">
        <v>143</v>
      </c>
      <c r="L257" s="45"/>
      <c r="M257" s="212" t="s">
        <v>82</v>
      </c>
      <c r="N257" s="213" t="s">
        <v>54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238</v>
      </c>
      <c r="AT257" s="216" t="s">
        <v>139</v>
      </c>
      <c r="AU257" s="216" t="s">
        <v>94</v>
      </c>
      <c r="AY257" s="17" t="s">
        <v>137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7" t="s">
        <v>92</v>
      </c>
      <c r="BK257" s="217">
        <f>ROUND(I257*H257,2)</f>
        <v>0</v>
      </c>
      <c r="BL257" s="17" t="s">
        <v>238</v>
      </c>
      <c r="BM257" s="216" t="s">
        <v>725</v>
      </c>
    </row>
    <row r="258" s="2" customFormat="1">
      <c r="A258" s="39"/>
      <c r="B258" s="40"/>
      <c r="C258" s="41"/>
      <c r="D258" s="218" t="s">
        <v>146</v>
      </c>
      <c r="E258" s="41"/>
      <c r="F258" s="219" t="s">
        <v>389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7" t="s">
        <v>146</v>
      </c>
      <c r="AU258" s="17" t="s">
        <v>94</v>
      </c>
    </row>
    <row r="259" s="12" customFormat="1" ht="22.8" customHeight="1">
      <c r="A259" s="12"/>
      <c r="B259" s="189"/>
      <c r="C259" s="190"/>
      <c r="D259" s="191" t="s">
        <v>83</v>
      </c>
      <c r="E259" s="203" t="s">
        <v>444</v>
      </c>
      <c r="F259" s="203" t="s">
        <v>445</v>
      </c>
      <c r="G259" s="190"/>
      <c r="H259" s="190"/>
      <c r="I259" s="193"/>
      <c r="J259" s="204">
        <f>BK259</f>
        <v>0</v>
      </c>
      <c r="K259" s="190"/>
      <c r="L259" s="195"/>
      <c r="M259" s="196"/>
      <c r="N259" s="197"/>
      <c r="O259" s="197"/>
      <c r="P259" s="198">
        <f>SUM(P260:P264)</f>
        <v>0</v>
      </c>
      <c r="Q259" s="197"/>
      <c r="R259" s="198">
        <f>SUM(R260:R264)</f>
        <v>0.114427334576</v>
      </c>
      <c r="S259" s="197"/>
      <c r="T259" s="199">
        <f>SUM(T260:T264)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0" t="s">
        <v>94</v>
      </c>
      <c r="AT259" s="201" t="s">
        <v>83</v>
      </c>
      <c r="AU259" s="201" t="s">
        <v>92</v>
      </c>
      <c r="AY259" s="200" t="s">
        <v>137</v>
      </c>
      <c r="BK259" s="202">
        <f>SUM(BK260:BK264)</f>
        <v>0</v>
      </c>
    </row>
    <row r="260" s="2" customFormat="1" ht="24.15" customHeight="1">
      <c r="A260" s="39"/>
      <c r="B260" s="40"/>
      <c r="C260" s="205" t="s">
        <v>726</v>
      </c>
      <c r="D260" s="205" t="s">
        <v>139</v>
      </c>
      <c r="E260" s="206" t="s">
        <v>453</v>
      </c>
      <c r="F260" s="207" t="s">
        <v>454</v>
      </c>
      <c r="G260" s="208" t="s">
        <v>197</v>
      </c>
      <c r="H260" s="209">
        <v>19.661000000000001</v>
      </c>
      <c r="I260" s="210"/>
      <c r="J260" s="211">
        <f>ROUND(I260*H260,2)</f>
        <v>0</v>
      </c>
      <c r="K260" s="207" t="s">
        <v>143</v>
      </c>
      <c r="L260" s="45"/>
      <c r="M260" s="212" t="s">
        <v>82</v>
      </c>
      <c r="N260" s="213" t="s">
        <v>54</v>
      </c>
      <c r="O260" s="85"/>
      <c r="P260" s="214">
        <f>O260*H260</f>
        <v>0</v>
      </c>
      <c r="Q260" s="214">
        <v>0.0058200159999999999</v>
      </c>
      <c r="R260" s="214">
        <f>Q260*H260</f>
        <v>0.114427334576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238</v>
      </c>
      <c r="AT260" s="216" t="s">
        <v>139</v>
      </c>
      <c r="AU260" s="216" t="s">
        <v>94</v>
      </c>
      <c r="AY260" s="17" t="s">
        <v>137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7" t="s">
        <v>92</v>
      </c>
      <c r="BK260" s="217">
        <f>ROUND(I260*H260,2)</f>
        <v>0</v>
      </c>
      <c r="BL260" s="17" t="s">
        <v>238</v>
      </c>
      <c r="BM260" s="216" t="s">
        <v>727</v>
      </c>
    </row>
    <row r="261" s="2" customFormat="1">
      <c r="A261" s="39"/>
      <c r="B261" s="40"/>
      <c r="C261" s="41"/>
      <c r="D261" s="218" t="s">
        <v>146</v>
      </c>
      <c r="E261" s="41"/>
      <c r="F261" s="219" t="s">
        <v>456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7" t="s">
        <v>146</v>
      </c>
      <c r="AU261" s="17" t="s">
        <v>94</v>
      </c>
    </row>
    <row r="262" s="13" customFormat="1">
      <c r="A262" s="13"/>
      <c r="B262" s="223"/>
      <c r="C262" s="224"/>
      <c r="D262" s="225" t="s">
        <v>148</v>
      </c>
      <c r="E262" s="226" t="s">
        <v>82</v>
      </c>
      <c r="F262" s="227" t="s">
        <v>728</v>
      </c>
      <c r="G262" s="224"/>
      <c r="H262" s="228">
        <v>19.661000000000001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148</v>
      </c>
      <c r="AU262" s="234" t="s">
        <v>94</v>
      </c>
      <c r="AV262" s="13" t="s">
        <v>94</v>
      </c>
      <c r="AW262" s="13" t="s">
        <v>42</v>
      </c>
      <c r="AX262" s="13" t="s">
        <v>84</v>
      </c>
      <c r="AY262" s="234" t="s">
        <v>137</v>
      </c>
    </row>
    <row r="263" s="2" customFormat="1" ht="24.15" customHeight="1">
      <c r="A263" s="39"/>
      <c r="B263" s="40"/>
      <c r="C263" s="205" t="s">
        <v>729</v>
      </c>
      <c r="D263" s="205" t="s">
        <v>139</v>
      </c>
      <c r="E263" s="206" t="s">
        <v>464</v>
      </c>
      <c r="F263" s="207" t="s">
        <v>465</v>
      </c>
      <c r="G263" s="208" t="s">
        <v>387</v>
      </c>
      <c r="H263" s="245"/>
      <c r="I263" s="210"/>
      <c r="J263" s="211">
        <f>ROUND(I263*H263,2)</f>
        <v>0</v>
      </c>
      <c r="K263" s="207" t="s">
        <v>143</v>
      </c>
      <c r="L263" s="45"/>
      <c r="M263" s="212" t="s">
        <v>82</v>
      </c>
      <c r="N263" s="213" t="s">
        <v>54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238</v>
      </c>
      <c r="AT263" s="216" t="s">
        <v>139</v>
      </c>
      <c r="AU263" s="216" t="s">
        <v>94</v>
      </c>
      <c r="AY263" s="17" t="s">
        <v>137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7" t="s">
        <v>92</v>
      </c>
      <c r="BK263" s="217">
        <f>ROUND(I263*H263,2)</f>
        <v>0</v>
      </c>
      <c r="BL263" s="17" t="s">
        <v>238</v>
      </c>
      <c r="BM263" s="216" t="s">
        <v>730</v>
      </c>
    </row>
    <row r="264" s="2" customFormat="1">
      <c r="A264" s="39"/>
      <c r="B264" s="40"/>
      <c r="C264" s="41"/>
      <c r="D264" s="218" t="s">
        <v>146</v>
      </c>
      <c r="E264" s="41"/>
      <c r="F264" s="219" t="s">
        <v>467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7" t="s">
        <v>146</v>
      </c>
      <c r="AU264" s="17" t="s">
        <v>94</v>
      </c>
    </row>
    <row r="265" s="12" customFormat="1" ht="22.8" customHeight="1">
      <c r="A265" s="12"/>
      <c r="B265" s="189"/>
      <c r="C265" s="190"/>
      <c r="D265" s="191" t="s">
        <v>83</v>
      </c>
      <c r="E265" s="203" t="s">
        <v>468</v>
      </c>
      <c r="F265" s="203" t="s">
        <v>469</v>
      </c>
      <c r="G265" s="190"/>
      <c r="H265" s="190"/>
      <c r="I265" s="193"/>
      <c r="J265" s="204">
        <f>BK265</f>
        <v>0</v>
      </c>
      <c r="K265" s="190"/>
      <c r="L265" s="195"/>
      <c r="M265" s="196"/>
      <c r="N265" s="197"/>
      <c r="O265" s="197"/>
      <c r="P265" s="198">
        <f>SUM(P266:P270)</f>
        <v>0</v>
      </c>
      <c r="Q265" s="197"/>
      <c r="R265" s="198">
        <f>SUM(R266:R270)</f>
        <v>0.0018774000000000002</v>
      </c>
      <c r="S265" s="197"/>
      <c r="T265" s="199">
        <f>SUM(T266:T270)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0" t="s">
        <v>94</v>
      </c>
      <c r="AT265" s="201" t="s">
        <v>83</v>
      </c>
      <c r="AU265" s="201" t="s">
        <v>92</v>
      </c>
      <c r="AY265" s="200" t="s">
        <v>137</v>
      </c>
      <c r="BK265" s="202">
        <f>SUM(BK266:BK270)</f>
        <v>0</v>
      </c>
    </row>
    <row r="266" s="2" customFormat="1" ht="16.5" customHeight="1">
      <c r="A266" s="39"/>
      <c r="B266" s="40"/>
      <c r="C266" s="205" t="s">
        <v>731</v>
      </c>
      <c r="D266" s="205" t="s">
        <v>139</v>
      </c>
      <c r="E266" s="206" t="s">
        <v>732</v>
      </c>
      <c r="F266" s="207" t="s">
        <v>733</v>
      </c>
      <c r="G266" s="208" t="s">
        <v>197</v>
      </c>
      <c r="H266" s="209">
        <v>18.774000000000001</v>
      </c>
      <c r="I266" s="210"/>
      <c r="J266" s="211">
        <f>ROUND(I266*H266,2)</f>
        <v>0</v>
      </c>
      <c r="K266" s="207" t="s">
        <v>143</v>
      </c>
      <c r="L266" s="45"/>
      <c r="M266" s="212" t="s">
        <v>82</v>
      </c>
      <c r="N266" s="213" t="s">
        <v>54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238</v>
      </c>
      <c r="AT266" s="216" t="s">
        <v>139</v>
      </c>
      <c r="AU266" s="216" t="s">
        <v>94</v>
      </c>
      <c r="AY266" s="17" t="s">
        <v>137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7" t="s">
        <v>92</v>
      </c>
      <c r="BK266" s="217">
        <f>ROUND(I266*H266,2)</f>
        <v>0</v>
      </c>
      <c r="BL266" s="17" t="s">
        <v>238</v>
      </c>
      <c r="BM266" s="216" t="s">
        <v>734</v>
      </c>
    </row>
    <row r="267" s="2" customFormat="1">
      <c r="A267" s="39"/>
      <c r="B267" s="40"/>
      <c r="C267" s="41"/>
      <c r="D267" s="218" t="s">
        <v>146</v>
      </c>
      <c r="E267" s="41"/>
      <c r="F267" s="219" t="s">
        <v>735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7" t="s">
        <v>146</v>
      </c>
      <c r="AU267" s="17" t="s">
        <v>94</v>
      </c>
    </row>
    <row r="268" s="2" customFormat="1" ht="24.15" customHeight="1">
      <c r="A268" s="39"/>
      <c r="B268" s="40"/>
      <c r="C268" s="205" t="s">
        <v>736</v>
      </c>
      <c r="D268" s="205" t="s">
        <v>139</v>
      </c>
      <c r="E268" s="206" t="s">
        <v>737</v>
      </c>
      <c r="F268" s="207" t="s">
        <v>738</v>
      </c>
      <c r="G268" s="208" t="s">
        <v>197</v>
      </c>
      <c r="H268" s="209">
        <v>18.774000000000001</v>
      </c>
      <c r="I268" s="210"/>
      <c r="J268" s="211">
        <f>ROUND(I268*H268,2)</f>
        <v>0</v>
      </c>
      <c r="K268" s="207" t="s">
        <v>143</v>
      </c>
      <c r="L268" s="45"/>
      <c r="M268" s="212" t="s">
        <v>82</v>
      </c>
      <c r="N268" s="213" t="s">
        <v>54</v>
      </c>
      <c r="O268" s="85"/>
      <c r="P268" s="214">
        <f>O268*H268</f>
        <v>0</v>
      </c>
      <c r="Q268" s="214">
        <v>0.00010000000000000001</v>
      </c>
      <c r="R268" s="214">
        <f>Q268*H268</f>
        <v>0.0018774000000000002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238</v>
      </c>
      <c r="AT268" s="216" t="s">
        <v>139</v>
      </c>
      <c r="AU268" s="216" t="s">
        <v>94</v>
      </c>
      <c r="AY268" s="17" t="s">
        <v>137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7" t="s">
        <v>92</v>
      </c>
      <c r="BK268" s="217">
        <f>ROUND(I268*H268,2)</f>
        <v>0</v>
      </c>
      <c r="BL268" s="17" t="s">
        <v>238</v>
      </c>
      <c r="BM268" s="216" t="s">
        <v>739</v>
      </c>
    </row>
    <row r="269" s="2" customFormat="1">
      <c r="A269" s="39"/>
      <c r="B269" s="40"/>
      <c r="C269" s="41"/>
      <c r="D269" s="218" t="s">
        <v>146</v>
      </c>
      <c r="E269" s="41"/>
      <c r="F269" s="219" t="s">
        <v>740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7" t="s">
        <v>146</v>
      </c>
      <c r="AU269" s="17" t="s">
        <v>94</v>
      </c>
    </row>
    <row r="270" s="13" customFormat="1">
      <c r="A270" s="13"/>
      <c r="B270" s="223"/>
      <c r="C270" s="224"/>
      <c r="D270" s="225" t="s">
        <v>148</v>
      </c>
      <c r="E270" s="226" t="s">
        <v>82</v>
      </c>
      <c r="F270" s="227" t="s">
        <v>741</v>
      </c>
      <c r="G270" s="224"/>
      <c r="H270" s="228">
        <v>18.774000000000001</v>
      </c>
      <c r="I270" s="229"/>
      <c r="J270" s="224"/>
      <c r="K270" s="224"/>
      <c r="L270" s="230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148</v>
      </c>
      <c r="AU270" s="234" t="s">
        <v>94</v>
      </c>
      <c r="AV270" s="13" t="s">
        <v>94</v>
      </c>
      <c r="AW270" s="13" t="s">
        <v>42</v>
      </c>
      <c r="AX270" s="13" t="s">
        <v>84</v>
      </c>
      <c r="AY270" s="234" t="s">
        <v>137</v>
      </c>
    </row>
    <row r="271" s="2" customFormat="1" ht="6.96" customHeight="1">
      <c r="A271" s="39"/>
      <c r="B271" s="60"/>
      <c r="C271" s="61"/>
      <c r="D271" s="61"/>
      <c r="E271" s="61"/>
      <c r="F271" s="61"/>
      <c r="G271" s="61"/>
      <c r="H271" s="61"/>
      <c r="I271" s="61"/>
      <c r="J271" s="61"/>
      <c r="K271" s="61"/>
      <c r="L271" s="45"/>
      <c r="M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</sheetData>
  <sheetProtection sheet="1" autoFilter="0" formatColumns="0" formatRows="0" objects="1" scenarios="1" spinCount="100000" saltValue="VsypUwLC1ATBhlZhaly7ZnYqx7z4fJjq+IB5+Pm5R6P7QlBdZPbtAWmWd0iiz0f2QZoXnKB4VBwfIaoQlOEljQ==" hashValue="Xh/hDYyBfWdKjwDIxKk3BeeBj5elLd+SClRnWhQcR8SJjxzYDXXCi4JZ9dCy+BT23zyctNuiVL0VKkc1TAPFTA==" algorithmName="SHA-512" password="CC35"/>
  <autoFilter ref="C91:K27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111209111"/>
    <hyperlink ref="F98" r:id="rId2" display="https://podminky.urs.cz/item/CS_URS_2024_01/111211101"/>
    <hyperlink ref="F101" r:id="rId3" display="https://podminky.urs.cz/item/CS_URS_2024_01/112101101"/>
    <hyperlink ref="F104" r:id="rId4" display="https://podminky.urs.cz/item/CS_URS_2024_01/112111111"/>
    <hyperlink ref="F107" r:id="rId5" display="https://podminky.urs.cz/item/CS_URS_2024_01/112211111"/>
    <hyperlink ref="F110" r:id="rId6" display="https://podminky.urs.cz/item/CS_URS_2024_01/112251101"/>
    <hyperlink ref="F112" r:id="rId7" display="https://podminky.urs.cz/item/CS_URS_2024_01/132212131"/>
    <hyperlink ref="F116" r:id="rId8" display="https://podminky.urs.cz/item/CS_URS_2024_01/162751117"/>
    <hyperlink ref="F119" r:id="rId9" display="https://podminky.urs.cz/item/CS_URS_2024_01/162751119"/>
    <hyperlink ref="F122" r:id="rId10" display="https://podminky.urs.cz/item/CS_URS_2024_01/171201231"/>
    <hyperlink ref="F126" r:id="rId11" display="https://podminky.urs.cz/item/CS_URS_2024_01/184813211"/>
    <hyperlink ref="F130" r:id="rId12" display="https://podminky.urs.cz/item/CS_URS_2024_01/271572211"/>
    <hyperlink ref="F133" r:id="rId13" display="https://podminky.urs.cz/item/CS_URS_2024_01/274313711"/>
    <hyperlink ref="F136" r:id="rId14" display="https://podminky.urs.cz/item/CS_URS_2024_01/274351121"/>
    <hyperlink ref="F139" r:id="rId15" display="https://podminky.urs.cz/item/CS_URS_2024_01/274351122"/>
    <hyperlink ref="F142" r:id="rId16" display="https://podminky.urs.cz/item/CS_URS_2024_01/311113144"/>
    <hyperlink ref="F148" r:id="rId17" display="https://podminky.urs.cz/item/CS_URS_2024_01/330321510"/>
    <hyperlink ref="F151" r:id="rId18" display="https://podminky.urs.cz/item/CS_URS_2024_01/331361821"/>
    <hyperlink ref="F159" r:id="rId19" display="https://podminky.urs.cz/item/CS_URS_2024_01/632481215"/>
    <hyperlink ref="F162" r:id="rId20" display="https://podminky.urs.cz/item/CS_URS_2024_01/637121112"/>
    <hyperlink ref="F165" r:id="rId21" display="https://podminky.urs.cz/item/CS_URS_2024_01/637311131"/>
    <hyperlink ref="F169" r:id="rId22" display="https://podminky.urs.cz/item/CS_URS_2024_01/919731123"/>
    <hyperlink ref="F171" r:id="rId23" display="https://podminky.urs.cz/item/CS_URS_2024_01/919735113"/>
    <hyperlink ref="F175" r:id="rId24" display="https://podminky.urs.cz/item/CS_URS_2024_01/113107131"/>
    <hyperlink ref="F178" r:id="rId25" display="https://podminky.urs.cz/item/CS_URS_2024_01/113107143"/>
    <hyperlink ref="F181" r:id="rId26" display="https://podminky.urs.cz/item/CS_URS_2024_01/113202111"/>
    <hyperlink ref="F184" r:id="rId27" display="https://podminky.urs.cz/item/CS_URS_2024_01/113203111"/>
    <hyperlink ref="F187" r:id="rId28" display="https://podminky.urs.cz/item/CS_URS_2024_01/978059641"/>
    <hyperlink ref="F190" r:id="rId29" display="https://podminky.urs.cz/item/CS_URS_2024_01/981511111"/>
    <hyperlink ref="F193" r:id="rId30" display="https://podminky.urs.cz/item/CS_URS_2024_01/981511116"/>
    <hyperlink ref="F197" r:id="rId31" display="https://podminky.urs.cz/item/CS_URS_2024_01/981511114"/>
    <hyperlink ref="F200" r:id="rId32" display="https://podminky.urs.cz/item/CS_URS_2024_01/762331811"/>
    <hyperlink ref="F203" r:id="rId33" display="https://podminky.urs.cz/item/CS_URS_2024_01/764002861"/>
    <hyperlink ref="F206" r:id="rId34" display="https://podminky.urs.cz/item/CS_URS_2024_01/765211815"/>
    <hyperlink ref="F209" r:id="rId35" display="https://podminky.urs.cz/item/CS_URS_2024_01/767996801"/>
    <hyperlink ref="F212" r:id="rId36" display="https://podminky.urs.cz/item/CS_URS_2024_01/787600801"/>
    <hyperlink ref="F216" r:id="rId37" display="https://podminky.urs.cz/item/CS_URS_2024_01/997006012"/>
    <hyperlink ref="F218" r:id="rId38" display="https://podminky.urs.cz/item/CS_URS_2024_01/997006512"/>
    <hyperlink ref="F220" r:id="rId39" display="https://podminky.urs.cz/item/CS_URS_2024_01/997006519"/>
    <hyperlink ref="F234" r:id="rId40" display="https://podminky.urs.cz/item/CS_URS_2024_01/998232110"/>
    <hyperlink ref="F238" r:id="rId41" display="https://podminky.urs.cz/item/CS_URS_2024_01/711111001"/>
    <hyperlink ref="F243" r:id="rId42" display="https://podminky.urs.cz/item/CS_URS_2024_01/711112001"/>
    <hyperlink ref="F248" r:id="rId43" display="https://podminky.urs.cz/item/CS_URS_2024_01/711141559"/>
    <hyperlink ref="F253" r:id="rId44" display="https://podminky.urs.cz/item/CS_URS_2024_01/711142559"/>
    <hyperlink ref="F258" r:id="rId45" display="https://podminky.urs.cz/item/CS_URS_2024_01/998711201"/>
    <hyperlink ref="F261" r:id="rId46" display="https://podminky.urs.cz/item/CS_URS_2024_01/764248411"/>
    <hyperlink ref="F264" r:id="rId47" display="https://podminky.urs.cz/item/CS_URS_2024_01/998764201"/>
    <hyperlink ref="F267" r:id="rId48" display="https://podminky.urs.cz/item/CS_URS_2024_01/783801401"/>
    <hyperlink ref="F269" r:id="rId49" display="https://podminky.urs.cz/item/CS_URS_2024_01/7838266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94</v>
      </c>
    </row>
    <row r="4" s="1" customFormat="1" ht="24.96" customHeight="1">
      <c r="B4" s="20"/>
      <c r="D4" s="131" t="s">
        <v>101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Kolumbárium A2 na pozemku p.č.2003/5 v k.ú.Bílina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102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742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82</v>
      </c>
      <c r="G11" s="39"/>
      <c r="H11" s="39"/>
      <c r="I11" s="133" t="s">
        <v>20</v>
      </c>
      <c r="J11" s="137" t="s">
        <v>82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4. 1. 2024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tr">
        <f>IF('Rekapitulace stavby'!AN10="","",'Rekapitulace stavby'!AN10)</f>
        <v>00266230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Bílina, Břežánská 50/1, Bílina</v>
      </c>
      <c r="F15" s="39"/>
      <c r="G15" s="39"/>
      <c r="H15" s="39"/>
      <c r="I15" s="133" t="s">
        <v>34</v>
      </c>
      <c r="J15" s="137" t="str">
        <f>IF('Rekapitulace stavby'!AN11="","",'Rekapitulace stavby'!AN11)</f>
        <v>CZ00266230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tr">
        <f>IF('Rekapitulace stavby'!AN16="","",'Rekapitulace stavby'!AN16)</f>
        <v>25423126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PS projekty s.r.o., 14.října 291/4, Teplice</v>
      </c>
      <c r="F21" s="39"/>
      <c r="G21" s="39"/>
      <c r="H21" s="39"/>
      <c r="I21" s="133" t="s">
        <v>34</v>
      </c>
      <c r="J21" s="137" t="str">
        <f>IF('Rekapitulace stavby'!AN17="","",'Rekapitulace stavby'!AN17)</f>
        <v>CZ25423126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45</v>
      </c>
      <c r="F24" s="39"/>
      <c r="G24" s="39"/>
      <c r="H24" s="39"/>
      <c r="I24" s="133" t="s">
        <v>34</v>
      </c>
      <c r="J24" s="137" t="s">
        <v>46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82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49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51</v>
      </c>
      <c r="G32" s="39"/>
      <c r="H32" s="39"/>
      <c r="I32" s="146" t="s">
        <v>50</v>
      </c>
      <c r="J32" s="146" t="s">
        <v>52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53</v>
      </c>
      <c r="E33" s="133" t="s">
        <v>54</v>
      </c>
      <c r="F33" s="148">
        <f>ROUND((SUM(BE82:BE91)),  2)</f>
        <v>0</v>
      </c>
      <c r="G33" s="39"/>
      <c r="H33" s="39"/>
      <c r="I33" s="149">
        <v>0.20999999999999999</v>
      </c>
      <c r="J33" s="148">
        <f>ROUND(((SUM(BE82:BE91))*I33),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55</v>
      </c>
      <c r="F34" s="148">
        <f>ROUND((SUM(BF82:BF91)),  2)</f>
        <v>0</v>
      </c>
      <c r="G34" s="39"/>
      <c r="H34" s="39"/>
      <c r="I34" s="149">
        <v>0.12</v>
      </c>
      <c r="J34" s="148">
        <f>ROUND(((SUM(BF82:BF91))*I34),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56</v>
      </c>
      <c r="F35" s="148">
        <f>ROUND((SUM(BG82:BG91)),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57</v>
      </c>
      <c r="F36" s="148">
        <f>ROUND((SUM(BH82:BH91)),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58</v>
      </c>
      <c r="F37" s="148">
        <f>ROUND((SUM(BI82:BI91)),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59</v>
      </c>
      <c r="E39" s="152"/>
      <c r="F39" s="152"/>
      <c r="G39" s="153" t="s">
        <v>60</v>
      </c>
      <c r="H39" s="154" t="s">
        <v>61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104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Kolumbárium A2 na pozemku p.č.2003/5 v k.ú.Bílina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102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Bílina, okr.Teplice</v>
      </c>
      <c r="G52" s="41"/>
      <c r="H52" s="41"/>
      <c r="I52" s="32" t="s">
        <v>24</v>
      </c>
      <c r="J52" s="73" t="str">
        <f>IF(J12="","",J12)</f>
        <v>4. 1. 2024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2" t="s">
        <v>30</v>
      </c>
      <c r="D54" s="41"/>
      <c r="E54" s="41"/>
      <c r="F54" s="27" t="str">
        <f>E15</f>
        <v>Město Bílina, Břežánská 50/1, Bílina</v>
      </c>
      <c r="G54" s="41"/>
      <c r="H54" s="41"/>
      <c r="I54" s="32" t="s">
        <v>38</v>
      </c>
      <c r="J54" s="37" t="str">
        <f>E21</f>
        <v>PS projekty s.r.o., 14.října 291/4, Teplice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40.0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STAVINVEST KMS s.r.o., Studentská 285/22, Bílina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105</v>
      </c>
      <c r="D57" s="163"/>
      <c r="E57" s="163"/>
      <c r="F57" s="163"/>
      <c r="G57" s="163"/>
      <c r="H57" s="163"/>
      <c r="I57" s="163"/>
      <c r="J57" s="164" t="s">
        <v>106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81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107</v>
      </c>
    </row>
    <row r="60" s="9" customFormat="1" ht="24.96" customHeight="1">
      <c r="A60" s="9"/>
      <c r="B60" s="166"/>
      <c r="C60" s="167"/>
      <c r="D60" s="168" t="s">
        <v>743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744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745</v>
      </c>
      <c r="E62" s="175"/>
      <c r="F62" s="175"/>
      <c r="G62" s="175"/>
      <c r="H62" s="175"/>
      <c r="I62" s="175"/>
      <c r="J62" s="176">
        <f>J88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3" t="s">
        <v>122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2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Kolumbárium A2 na pozemku p.č.2003/5 v k.ú.Bílina</v>
      </c>
      <c r="F72" s="32"/>
      <c r="G72" s="32"/>
      <c r="H72" s="32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102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VON - Vedlejší a ostatní náklady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22</v>
      </c>
      <c r="D76" s="41"/>
      <c r="E76" s="41"/>
      <c r="F76" s="27" t="str">
        <f>F12</f>
        <v>Bílina, okr.Teplice</v>
      </c>
      <c r="G76" s="41"/>
      <c r="H76" s="41"/>
      <c r="I76" s="32" t="s">
        <v>24</v>
      </c>
      <c r="J76" s="73" t="str">
        <f>IF(J12="","",J12)</f>
        <v>4. 1. 2024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2" t="s">
        <v>30</v>
      </c>
      <c r="D78" s="41"/>
      <c r="E78" s="41"/>
      <c r="F78" s="27" t="str">
        <f>E15</f>
        <v>Město Bílina, Břežánská 50/1, Bílina</v>
      </c>
      <c r="G78" s="41"/>
      <c r="H78" s="41"/>
      <c r="I78" s="32" t="s">
        <v>38</v>
      </c>
      <c r="J78" s="37" t="str">
        <f>E21</f>
        <v>PS projekty s.r.o., 14.října 291/4, Teplice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40.05" customHeight="1">
      <c r="A79" s="39"/>
      <c r="B79" s="40"/>
      <c r="C79" s="32" t="s">
        <v>36</v>
      </c>
      <c r="D79" s="41"/>
      <c r="E79" s="41"/>
      <c r="F79" s="27" t="str">
        <f>IF(E18="","",E18)</f>
        <v>Vyplň údaj</v>
      </c>
      <c r="G79" s="41"/>
      <c r="H79" s="41"/>
      <c r="I79" s="32" t="s">
        <v>43</v>
      </c>
      <c r="J79" s="37" t="str">
        <f>E24</f>
        <v>STAVINVEST KMS s.r.o., Studentská 285/22, Bílina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123</v>
      </c>
      <c r="D81" s="181" t="s">
        <v>68</v>
      </c>
      <c r="E81" s="181" t="s">
        <v>64</v>
      </c>
      <c r="F81" s="181" t="s">
        <v>65</v>
      </c>
      <c r="G81" s="181" t="s">
        <v>124</v>
      </c>
      <c r="H81" s="181" t="s">
        <v>125</v>
      </c>
      <c r="I81" s="181" t="s">
        <v>126</v>
      </c>
      <c r="J81" s="181" t="s">
        <v>106</v>
      </c>
      <c r="K81" s="182" t="s">
        <v>127</v>
      </c>
      <c r="L81" s="183"/>
      <c r="M81" s="93" t="s">
        <v>82</v>
      </c>
      <c r="N81" s="94" t="s">
        <v>53</v>
      </c>
      <c r="O81" s="94" t="s">
        <v>128</v>
      </c>
      <c r="P81" s="94" t="s">
        <v>129</v>
      </c>
      <c r="Q81" s="94" t="s">
        <v>130</v>
      </c>
      <c r="R81" s="94" t="s">
        <v>131</v>
      </c>
      <c r="S81" s="94" t="s">
        <v>132</v>
      </c>
      <c r="T81" s="95" t="s">
        <v>133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134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0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7" t="s">
        <v>83</v>
      </c>
      <c r="AU82" s="17" t="s">
        <v>107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83</v>
      </c>
      <c r="E83" s="192" t="s">
        <v>746</v>
      </c>
      <c r="F83" s="192" t="s">
        <v>747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P84+P88</f>
        <v>0</v>
      </c>
      <c r="Q83" s="197"/>
      <c r="R83" s="198">
        <f>R84+R88</f>
        <v>0</v>
      </c>
      <c r="S83" s="197"/>
      <c r="T83" s="199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167</v>
      </c>
      <c r="AT83" s="201" t="s">
        <v>83</v>
      </c>
      <c r="AU83" s="201" t="s">
        <v>84</v>
      </c>
      <c r="AY83" s="200" t="s">
        <v>137</v>
      </c>
      <c r="BK83" s="202">
        <f>BK84+BK88</f>
        <v>0</v>
      </c>
    </row>
    <row r="84" s="12" customFormat="1" ht="22.8" customHeight="1">
      <c r="A84" s="12"/>
      <c r="B84" s="189"/>
      <c r="C84" s="190"/>
      <c r="D84" s="191" t="s">
        <v>83</v>
      </c>
      <c r="E84" s="203" t="s">
        <v>748</v>
      </c>
      <c r="F84" s="203" t="s">
        <v>749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SUM(P85:P87)</f>
        <v>0</v>
      </c>
      <c r="Q84" s="197"/>
      <c r="R84" s="198">
        <f>SUM(R85:R87)</f>
        <v>0</v>
      </c>
      <c r="S84" s="197"/>
      <c r="T84" s="199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167</v>
      </c>
      <c r="AT84" s="201" t="s">
        <v>83</v>
      </c>
      <c r="AU84" s="201" t="s">
        <v>92</v>
      </c>
      <c r="AY84" s="200" t="s">
        <v>137</v>
      </c>
      <c r="BK84" s="202">
        <f>SUM(BK85:BK87)</f>
        <v>0</v>
      </c>
    </row>
    <row r="85" s="2" customFormat="1" ht="16.5" customHeight="1">
      <c r="A85" s="39"/>
      <c r="B85" s="40"/>
      <c r="C85" s="205" t="s">
        <v>94</v>
      </c>
      <c r="D85" s="205" t="s">
        <v>139</v>
      </c>
      <c r="E85" s="206" t="s">
        <v>750</v>
      </c>
      <c r="F85" s="207" t="s">
        <v>751</v>
      </c>
      <c r="G85" s="208" t="s">
        <v>752</v>
      </c>
      <c r="H85" s="209">
        <v>1</v>
      </c>
      <c r="I85" s="210"/>
      <c r="J85" s="211">
        <f>ROUND(I85*H85,2)</f>
        <v>0</v>
      </c>
      <c r="K85" s="207" t="s">
        <v>143</v>
      </c>
      <c r="L85" s="45"/>
      <c r="M85" s="212" t="s">
        <v>82</v>
      </c>
      <c r="N85" s="213" t="s">
        <v>54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753</v>
      </c>
      <c r="AT85" s="216" t="s">
        <v>139</v>
      </c>
      <c r="AU85" s="216" t="s">
        <v>94</v>
      </c>
      <c r="AY85" s="17" t="s">
        <v>137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7" t="s">
        <v>92</v>
      </c>
      <c r="BK85" s="217">
        <f>ROUND(I85*H85,2)</f>
        <v>0</v>
      </c>
      <c r="BL85" s="17" t="s">
        <v>753</v>
      </c>
      <c r="BM85" s="216" t="s">
        <v>754</v>
      </c>
    </row>
    <row r="86" s="2" customFormat="1">
      <c r="A86" s="39"/>
      <c r="B86" s="40"/>
      <c r="C86" s="41"/>
      <c r="D86" s="218" t="s">
        <v>146</v>
      </c>
      <c r="E86" s="41"/>
      <c r="F86" s="219" t="s">
        <v>755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146</v>
      </c>
      <c r="AU86" s="17" t="s">
        <v>94</v>
      </c>
    </row>
    <row r="87" s="2" customFormat="1">
      <c r="A87" s="39"/>
      <c r="B87" s="40"/>
      <c r="C87" s="41"/>
      <c r="D87" s="225" t="s">
        <v>756</v>
      </c>
      <c r="E87" s="41"/>
      <c r="F87" s="249" t="s">
        <v>757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7" t="s">
        <v>756</v>
      </c>
      <c r="AU87" s="17" t="s">
        <v>94</v>
      </c>
    </row>
    <row r="88" s="12" customFormat="1" ht="22.8" customHeight="1">
      <c r="A88" s="12"/>
      <c r="B88" s="189"/>
      <c r="C88" s="190"/>
      <c r="D88" s="191" t="s">
        <v>83</v>
      </c>
      <c r="E88" s="203" t="s">
        <v>758</v>
      </c>
      <c r="F88" s="203" t="s">
        <v>759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SUM(P89:P91)</f>
        <v>0</v>
      </c>
      <c r="Q88" s="197"/>
      <c r="R88" s="198">
        <f>SUM(R89:R91)</f>
        <v>0</v>
      </c>
      <c r="S88" s="197"/>
      <c r="T88" s="199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167</v>
      </c>
      <c r="AT88" s="201" t="s">
        <v>83</v>
      </c>
      <c r="AU88" s="201" t="s">
        <v>92</v>
      </c>
      <c r="AY88" s="200" t="s">
        <v>137</v>
      </c>
      <c r="BK88" s="202">
        <f>SUM(BK89:BK91)</f>
        <v>0</v>
      </c>
    </row>
    <row r="89" s="2" customFormat="1" ht="16.5" customHeight="1">
      <c r="A89" s="39"/>
      <c r="B89" s="40"/>
      <c r="C89" s="205" t="s">
        <v>92</v>
      </c>
      <c r="D89" s="205" t="s">
        <v>139</v>
      </c>
      <c r="E89" s="206" t="s">
        <v>760</v>
      </c>
      <c r="F89" s="207" t="s">
        <v>759</v>
      </c>
      <c r="G89" s="208" t="s">
        <v>752</v>
      </c>
      <c r="H89" s="209">
        <v>1</v>
      </c>
      <c r="I89" s="210"/>
      <c r="J89" s="211">
        <f>ROUND(I89*H89,2)</f>
        <v>0</v>
      </c>
      <c r="K89" s="207" t="s">
        <v>143</v>
      </c>
      <c r="L89" s="45"/>
      <c r="M89" s="212" t="s">
        <v>82</v>
      </c>
      <c r="N89" s="213" t="s">
        <v>54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753</v>
      </c>
      <c r="AT89" s="216" t="s">
        <v>139</v>
      </c>
      <c r="AU89" s="216" t="s">
        <v>94</v>
      </c>
      <c r="AY89" s="17" t="s">
        <v>137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7" t="s">
        <v>92</v>
      </c>
      <c r="BK89" s="217">
        <f>ROUND(I89*H89,2)</f>
        <v>0</v>
      </c>
      <c r="BL89" s="17" t="s">
        <v>753</v>
      </c>
      <c r="BM89" s="216" t="s">
        <v>761</v>
      </c>
    </row>
    <row r="90" s="2" customFormat="1">
      <c r="A90" s="39"/>
      <c r="B90" s="40"/>
      <c r="C90" s="41"/>
      <c r="D90" s="218" t="s">
        <v>146</v>
      </c>
      <c r="E90" s="41"/>
      <c r="F90" s="219" t="s">
        <v>762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7" t="s">
        <v>146</v>
      </c>
      <c r="AU90" s="17" t="s">
        <v>94</v>
      </c>
    </row>
    <row r="91" s="2" customFormat="1">
      <c r="A91" s="39"/>
      <c r="B91" s="40"/>
      <c r="C91" s="41"/>
      <c r="D91" s="225" t="s">
        <v>756</v>
      </c>
      <c r="E91" s="41"/>
      <c r="F91" s="249" t="s">
        <v>763</v>
      </c>
      <c r="G91" s="41"/>
      <c r="H91" s="41"/>
      <c r="I91" s="220"/>
      <c r="J91" s="41"/>
      <c r="K91" s="41"/>
      <c r="L91" s="45"/>
      <c r="M91" s="250"/>
      <c r="N91" s="251"/>
      <c r="O91" s="252"/>
      <c r="P91" s="252"/>
      <c r="Q91" s="252"/>
      <c r="R91" s="252"/>
      <c r="S91" s="252"/>
      <c r="T91" s="253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7" t="s">
        <v>756</v>
      </c>
      <c r="AU91" s="17" t="s">
        <v>94</v>
      </c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45"/>
      <c r="M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</sheetData>
  <sheetProtection sheet="1" autoFilter="0" formatColumns="0" formatRows="0" objects="1" scenarios="1" spinCount="100000" saltValue="LapJnNOzqpEc5/WIwE7MZzlqRucNRHXCZPs7tmmz4RSyGJEzN27n/FcsE7bMyMI7l0b81UEsaq8mjy2doLXdJA==" hashValue="2qKtjgdxY3CbZj3nHS3eOuBBGJD3mBJV+B/H9pBQTPkzzy9ctsAJrI/lo9lj2Wrq+vSyaJJ59PKAAlv9+kBnww==" algorithmName="SHA-512" password="CC35"/>
  <autoFilter ref="C81:K9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013294000"/>
    <hyperlink ref="F90" r:id="rId2" display="https://podminky.urs.cz/item/CS_URS_2024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4" customFormat="1" ht="45" customHeight="1">
      <c r="B3" s="258"/>
      <c r="C3" s="259" t="s">
        <v>764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765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766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767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768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769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770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771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772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773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774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91</v>
      </c>
      <c r="F18" s="265" t="s">
        <v>775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776</v>
      </c>
      <c r="F19" s="265" t="s">
        <v>777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778</v>
      </c>
      <c r="F20" s="265" t="s">
        <v>779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98</v>
      </c>
      <c r="F21" s="265" t="s">
        <v>99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780</v>
      </c>
      <c r="F22" s="265" t="s">
        <v>781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782</v>
      </c>
      <c r="F23" s="265" t="s">
        <v>783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784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785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786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787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788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789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790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791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792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123</v>
      </c>
      <c r="F36" s="265"/>
      <c r="G36" s="265" t="s">
        <v>793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794</v>
      </c>
      <c r="F37" s="265"/>
      <c r="G37" s="265" t="s">
        <v>795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64</v>
      </c>
      <c r="F38" s="265"/>
      <c r="G38" s="265" t="s">
        <v>796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65</v>
      </c>
      <c r="F39" s="265"/>
      <c r="G39" s="265" t="s">
        <v>797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124</v>
      </c>
      <c r="F40" s="265"/>
      <c r="G40" s="265" t="s">
        <v>798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125</v>
      </c>
      <c r="F41" s="265"/>
      <c r="G41" s="265" t="s">
        <v>799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800</v>
      </c>
      <c r="F42" s="265"/>
      <c r="G42" s="265" t="s">
        <v>801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802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803</v>
      </c>
      <c r="F44" s="265"/>
      <c r="G44" s="265" t="s">
        <v>804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127</v>
      </c>
      <c r="F45" s="265"/>
      <c r="G45" s="265" t="s">
        <v>805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806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807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808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809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810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811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812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813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814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815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816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817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818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819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820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821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822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823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824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825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826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827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828</v>
      </c>
      <c r="D76" s="283"/>
      <c r="E76" s="283"/>
      <c r="F76" s="283" t="s">
        <v>829</v>
      </c>
      <c r="G76" s="284"/>
      <c r="H76" s="283" t="s">
        <v>65</v>
      </c>
      <c r="I76" s="283" t="s">
        <v>68</v>
      </c>
      <c r="J76" s="283" t="s">
        <v>830</v>
      </c>
      <c r="K76" s="282"/>
    </row>
    <row r="77" s="1" customFormat="1" ht="17.25" customHeight="1">
      <c r="B77" s="280"/>
      <c r="C77" s="285" t="s">
        <v>831</v>
      </c>
      <c r="D77" s="285"/>
      <c r="E77" s="285"/>
      <c r="F77" s="286" t="s">
        <v>832</v>
      </c>
      <c r="G77" s="287"/>
      <c r="H77" s="285"/>
      <c r="I77" s="285"/>
      <c r="J77" s="285" t="s">
        <v>833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64</v>
      </c>
      <c r="D79" s="290"/>
      <c r="E79" s="290"/>
      <c r="F79" s="291" t="s">
        <v>834</v>
      </c>
      <c r="G79" s="292"/>
      <c r="H79" s="268" t="s">
        <v>835</v>
      </c>
      <c r="I79" s="268" t="s">
        <v>836</v>
      </c>
      <c r="J79" s="268">
        <v>20</v>
      </c>
      <c r="K79" s="282"/>
    </row>
    <row r="80" s="1" customFormat="1" ht="15" customHeight="1">
      <c r="B80" s="280"/>
      <c r="C80" s="268" t="s">
        <v>837</v>
      </c>
      <c r="D80" s="268"/>
      <c r="E80" s="268"/>
      <c r="F80" s="291" t="s">
        <v>834</v>
      </c>
      <c r="G80" s="292"/>
      <c r="H80" s="268" t="s">
        <v>838</v>
      </c>
      <c r="I80" s="268" t="s">
        <v>836</v>
      </c>
      <c r="J80" s="268">
        <v>120</v>
      </c>
      <c r="K80" s="282"/>
    </row>
    <row r="81" s="1" customFormat="1" ht="15" customHeight="1">
      <c r="B81" s="293"/>
      <c r="C81" s="268" t="s">
        <v>839</v>
      </c>
      <c r="D81" s="268"/>
      <c r="E81" s="268"/>
      <c r="F81" s="291" t="s">
        <v>840</v>
      </c>
      <c r="G81" s="292"/>
      <c r="H81" s="268" t="s">
        <v>841</v>
      </c>
      <c r="I81" s="268" t="s">
        <v>836</v>
      </c>
      <c r="J81" s="268">
        <v>50</v>
      </c>
      <c r="K81" s="282"/>
    </row>
    <row r="82" s="1" customFormat="1" ht="15" customHeight="1">
      <c r="B82" s="293"/>
      <c r="C82" s="268" t="s">
        <v>842</v>
      </c>
      <c r="D82" s="268"/>
      <c r="E82" s="268"/>
      <c r="F82" s="291" t="s">
        <v>834</v>
      </c>
      <c r="G82" s="292"/>
      <c r="H82" s="268" t="s">
        <v>843</v>
      </c>
      <c r="I82" s="268" t="s">
        <v>844</v>
      </c>
      <c r="J82" s="268"/>
      <c r="K82" s="282"/>
    </row>
    <row r="83" s="1" customFormat="1" ht="15" customHeight="1">
      <c r="B83" s="293"/>
      <c r="C83" s="294" t="s">
        <v>845</v>
      </c>
      <c r="D83" s="294"/>
      <c r="E83" s="294"/>
      <c r="F83" s="295" t="s">
        <v>840</v>
      </c>
      <c r="G83" s="294"/>
      <c r="H83" s="294" t="s">
        <v>846</v>
      </c>
      <c r="I83" s="294" t="s">
        <v>836</v>
      </c>
      <c r="J83" s="294">
        <v>15</v>
      </c>
      <c r="K83" s="282"/>
    </row>
    <row r="84" s="1" customFormat="1" ht="15" customHeight="1">
      <c r="B84" s="293"/>
      <c r="C84" s="294" t="s">
        <v>847</v>
      </c>
      <c r="D84" s="294"/>
      <c r="E84" s="294"/>
      <c r="F84" s="295" t="s">
        <v>840</v>
      </c>
      <c r="G84" s="294"/>
      <c r="H84" s="294" t="s">
        <v>848</v>
      </c>
      <c r="I84" s="294" t="s">
        <v>836</v>
      </c>
      <c r="J84" s="294">
        <v>15</v>
      </c>
      <c r="K84" s="282"/>
    </row>
    <row r="85" s="1" customFormat="1" ht="15" customHeight="1">
      <c r="B85" s="293"/>
      <c r="C85" s="294" t="s">
        <v>849</v>
      </c>
      <c r="D85" s="294"/>
      <c r="E85" s="294"/>
      <c r="F85" s="295" t="s">
        <v>840</v>
      </c>
      <c r="G85" s="294"/>
      <c r="H85" s="294" t="s">
        <v>850</v>
      </c>
      <c r="I85" s="294" t="s">
        <v>836</v>
      </c>
      <c r="J85" s="294">
        <v>20</v>
      </c>
      <c r="K85" s="282"/>
    </row>
    <row r="86" s="1" customFormat="1" ht="15" customHeight="1">
      <c r="B86" s="293"/>
      <c r="C86" s="294" t="s">
        <v>851</v>
      </c>
      <c r="D86" s="294"/>
      <c r="E86" s="294"/>
      <c r="F86" s="295" t="s">
        <v>840</v>
      </c>
      <c r="G86" s="294"/>
      <c r="H86" s="294" t="s">
        <v>852</v>
      </c>
      <c r="I86" s="294" t="s">
        <v>836</v>
      </c>
      <c r="J86" s="294">
        <v>20</v>
      </c>
      <c r="K86" s="282"/>
    </row>
    <row r="87" s="1" customFormat="1" ht="15" customHeight="1">
      <c r="B87" s="293"/>
      <c r="C87" s="268" t="s">
        <v>853</v>
      </c>
      <c r="D87" s="268"/>
      <c r="E87" s="268"/>
      <c r="F87" s="291" t="s">
        <v>840</v>
      </c>
      <c r="G87" s="292"/>
      <c r="H87" s="268" t="s">
        <v>854</v>
      </c>
      <c r="I87" s="268" t="s">
        <v>836</v>
      </c>
      <c r="J87" s="268">
        <v>50</v>
      </c>
      <c r="K87" s="282"/>
    </row>
    <row r="88" s="1" customFormat="1" ht="15" customHeight="1">
      <c r="B88" s="293"/>
      <c r="C88" s="268" t="s">
        <v>855</v>
      </c>
      <c r="D88" s="268"/>
      <c r="E88" s="268"/>
      <c r="F88" s="291" t="s">
        <v>840</v>
      </c>
      <c r="G88" s="292"/>
      <c r="H88" s="268" t="s">
        <v>856</v>
      </c>
      <c r="I88" s="268" t="s">
        <v>836</v>
      </c>
      <c r="J88" s="268">
        <v>20</v>
      </c>
      <c r="K88" s="282"/>
    </row>
    <row r="89" s="1" customFormat="1" ht="15" customHeight="1">
      <c r="B89" s="293"/>
      <c r="C89" s="268" t="s">
        <v>857</v>
      </c>
      <c r="D89" s="268"/>
      <c r="E89" s="268"/>
      <c r="F89" s="291" t="s">
        <v>840</v>
      </c>
      <c r="G89" s="292"/>
      <c r="H89" s="268" t="s">
        <v>858</v>
      </c>
      <c r="I89" s="268" t="s">
        <v>836</v>
      </c>
      <c r="J89" s="268">
        <v>20</v>
      </c>
      <c r="K89" s="282"/>
    </row>
    <row r="90" s="1" customFormat="1" ht="15" customHeight="1">
      <c r="B90" s="293"/>
      <c r="C90" s="268" t="s">
        <v>859</v>
      </c>
      <c r="D90" s="268"/>
      <c r="E90" s="268"/>
      <c r="F90" s="291" t="s">
        <v>840</v>
      </c>
      <c r="G90" s="292"/>
      <c r="H90" s="268" t="s">
        <v>860</v>
      </c>
      <c r="I90" s="268" t="s">
        <v>836</v>
      </c>
      <c r="J90" s="268">
        <v>50</v>
      </c>
      <c r="K90" s="282"/>
    </row>
    <row r="91" s="1" customFormat="1" ht="15" customHeight="1">
      <c r="B91" s="293"/>
      <c r="C91" s="268" t="s">
        <v>861</v>
      </c>
      <c r="D91" s="268"/>
      <c r="E91" s="268"/>
      <c r="F91" s="291" t="s">
        <v>840</v>
      </c>
      <c r="G91" s="292"/>
      <c r="H91" s="268" t="s">
        <v>861</v>
      </c>
      <c r="I91" s="268" t="s">
        <v>836</v>
      </c>
      <c r="J91" s="268">
        <v>50</v>
      </c>
      <c r="K91" s="282"/>
    </row>
    <row r="92" s="1" customFormat="1" ht="15" customHeight="1">
      <c r="B92" s="293"/>
      <c r="C92" s="268" t="s">
        <v>862</v>
      </c>
      <c r="D92" s="268"/>
      <c r="E92" s="268"/>
      <c r="F92" s="291" t="s">
        <v>840</v>
      </c>
      <c r="G92" s="292"/>
      <c r="H92" s="268" t="s">
        <v>863</v>
      </c>
      <c r="I92" s="268" t="s">
        <v>836</v>
      </c>
      <c r="J92" s="268">
        <v>255</v>
      </c>
      <c r="K92" s="282"/>
    </row>
    <row r="93" s="1" customFormat="1" ht="15" customHeight="1">
      <c r="B93" s="293"/>
      <c r="C93" s="268" t="s">
        <v>864</v>
      </c>
      <c r="D93" s="268"/>
      <c r="E93" s="268"/>
      <c r="F93" s="291" t="s">
        <v>834</v>
      </c>
      <c r="G93" s="292"/>
      <c r="H93" s="268" t="s">
        <v>865</v>
      </c>
      <c r="I93" s="268" t="s">
        <v>866</v>
      </c>
      <c r="J93" s="268"/>
      <c r="K93" s="282"/>
    </row>
    <row r="94" s="1" customFormat="1" ht="15" customHeight="1">
      <c r="B94" s="293"/>
      <c r="C94" s="268" t="s">
        <v>867</v>
      </c>
      <c r="D94" s="268"/>
      <c r="E94" s="268"/>
      <c r="F94" s="291" t="s">
        <v>834</v>
      </c>
      <c r="G94" s="292"/>
      <c r="H94" s="268" t="s">
        <v>868</v>
      </c>
      <c r="I94" s="268" t="s">
        <v>869</v>
      </c>
      <c r="J94" s="268"/>
      <c r="K94" s="282"/>
    </row>
    <row r="95" s="1" customFormat="1" ht="15" customHeight="1">
      <c r="B95" s="293"/>
      <c r="C95" s="268" t="s">
        <v>870</v>
      </c>
      <c r="D95" s="268"/>
      <c r="E95" s="268"/>
      <c r="F95" s="291" t="s">
        <v>834</v>
      </c>
      <c r="G95" s="292"/>
      <c r="H95" s="268" t="s">
        <v>870</v>
      </c>
      <c r="I95" s="268" t="s">
        <v>869</v>
      </c>
      <c r="J95" s="268"/>
      <c r="K95" s="282"/>
    </row>
    <row r="96" s="1" customFormat="1" ht="15" customHeight="1">
      <c r="B96" s="293"/>
      <c r="C96" s="268" t="s">
        <v>49</v>
      </c>
      <c r="D96" s="268"/>
      <c r="E96" s="268"/>
      <c r="F96" s="291" t="s">
        <v>834</v>
      </c>
      <c r="G96" s="292"/>
      <c r="H96" s="268" t="s">
        <v>871</v>
      </c>
      <c r="I96" s="268" t="s">
        <v>869</v>
      </c>
      <c r="J96" s="268"/>
      <c r="K96" s="282"/>
    </row>
    <row r="97" s="1" customFormat="1" ht="15" customHeight="1">
      <c r="B97" s="293"/>
      <c r="C97" s="268" t="s">
        <v>59</v>
      </c>
      <c r="D97" s="268"/>
      <c r="E97" s="268"/>
      <c r="F97" s="291" t="s">
        <v>834</v>
      </c>
      <c r="G97" s="292"/>
      <c r="H97" s="268" t="s">
        <v>872</v>
      </c>
      <c r="I97" s="268" t="s">
        <v>869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873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828</v>
      </c>
      <c r="D103" s="283"/>
      <c r="E103" s="283"/>
      <c r="F103" s="283" t="s">
        <v>829</v>
      </c>
      <c r="G103" s="284"/>
      <c r="H103" s="283" t="s">
        <v>65</v>
      </c>
      <c r="I103" s="283" t="s">
        <v>68</v>
      </c>
      <c r="J103" s="283" t="s">
        <v>830</v>
      </c>
      <c r="K103" s="282"/>
    </row>
    <row r="104" s="1" customFormat="1" ht="17.25" customHeight="1">
      <c r="B104" s="280"/>
      <c r="C104" s="285" t="s">
        <v>831</v>
      </c>
      <c r="D104" s="285"/>
      <c r="E104" s="285"/>
      <c r="F104" s="286" t="s">
        <v>832</v>
      </c>
      <c r="G104" s="287"/>
      <c r="H104" s="285"/>
      <c r="I104" s="285"/>
      <c r="J104" s="285" t="s">
        <v>833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64</v>
      </c>
      <c r="D106" s="290"/>
      <c r="E106" s="290"/>
      <c r="F106" s="291" t="s">
        <v>834</v>
      </c>
      <c r="G106" s="268"/>
      <c r="H106" s="268" t="s">
        <v>874</v>
      </c>
      <c r="I106" s="268" t="s">
        <v>836</v>
      </c>
      <c r="J106" s="268">
        <v>20</v>
      </c>
      <c r="K106" s="282"/>
    </row>
    <row r="107" s="1" customFormat="1" ht="15" customHeight="1">
      <c r="B107" s="280"/>
      <c r="C107" s="268" t="s">
        <v>837</v>
      </c>
      <c r="D107" s="268"/>
      <c r="E107" s="268"/>
      <c r="F107" s="291" t="s">
        <v>834</v>
      </c>
      <c r="G107" s="268"/>
      <c r="H107" s="268" t="s">
        <v>874</v>
      </c>
      <c r="I107" s="268" t="s">
        <v>836</v>
      </c>
      <c r="J107" s="268">
        <v>120</v>
      </c>
      <c r="K107" s="282"/>
    </row>
    <row r="108" s="1" customFormat="1" ht="15" customHeight="1">
      <c r="B108" s="293"/>
      <c r="C108" s="268" t="s">
        <v>839</v>
      </c>
      <c r="D108" s="268"/>
      <c r="E108" s="268"/>
      <c r="F108" s="291" t="s">
        <v>840</v>
      </c>
      <c r="G108" s="268"/>
      <c r="H108" s="268" t="s">
        <v>874</v>
      </c>
      <c r="I108" s="268" t="s">
        <v>836</v>
      </c>
      <c r="J108" s="268">
        <v>50</v>
      </c>
      <c r="K108" s="282"/>
    </row>
    <row r="109" s="1" customFormat="1" ht="15" customHeight="1">
      <c r="B109" s="293"/>
      <c r="C109" s="268" t="s">
        <v>842</v>
      </c>
      <c r="D109" s="268"/>
      <c r="E109" s="268"/>
      <c r="F109" s="291" t="s">
        <v>834</v>
      </c>
      <c r="G109" s="268"/>
      <c r="H109" s="268" t="s">
        <v>874</v>
      </c>
      <c r="I109" s="268" t="s">
        <v>844</v>
      </c>
      <c r="J109" s="268"/>
      <c r="K109" s="282"/>
    </row>
    <row r="110" s="1" customFormat="1" ht="15" customHeight="1">
      <c r="B110" s="293"/>
      <c r="C110" s="268" t="s">
        <v>853</v>
      </c>
      <c r="D110" s="268"/>
      <c r="E110" s="268"/>
      <c r="F110" s="291" t="s">
        <v>840</v>
      </c>
      <c r="G110" s="268"/>
      <c r="H110" s="268" t="s">
        <v>874</v>
      </c>
      <c r="I110" s="268" t="s">
        <v>836</v>
      </c>
      <c r="J110" s="268">
        <v>50</v>
      </c>
      <c r="K110" s="282"/>
    </row>
    <row r="111" s="1" customFormat="1" ht="15" customHeight="1">
      <c r="B111" s="293"/>
      <c r="C111" s="268" t="s">
        <v>861</v>
      </c>
      <c r="D111" s="268"/>
      <c r="E111" s="268"/>
      <c r="F111" s="291" t="s">
        <v>840</v>
      </c>
      <c r="G111" s="268"/>
      <c r="H111" s="268" t="s">
        <v>874</v>
      </c>
      <c r="I111" s="268" t="s">
        <v>836</v>
      </c>
      <c r="J111" s="268">
        <v>50</v>
      </c>
      <c r="K111" s="282"/>
    </row>
    <row r="112" s="1" customFormat="1" ht="15" customHeight="1">
      <c r="B112" s="293"/>
      <c r="C112" s="268" t="s">
        <v>859</v>
      </c>
      <c r="D112" s="268"/>
      <c r="E112" s="268"/>
      <c r="F112" s="291" t="s">
        <v>840</v>
      </c>
      <c r="G112" s="268"/>
      <c r="H112" s="268" t="s">
        <v>874</v>
      </c>
      <c r="I112" s="268" t="s">
        <v>836</v>
      </c>
      <c r="J112" s="268">
        <v>50</v>
      </c>
      <c r="K112" s="282"/>
    </row>
    <row r="113" s="1" customFormat="1" ht="15" customHeight="1">
      <c r="B113" s="293"/>
      <c r="C113" s="268" t="s">
        <v>64</v>
      </c>
      <c r="D113" s="268"/>
      <c r="E113" s="268"/>
      <c r="F113" s="291" t="s">
        <v>834</v>
      </c>
      <c r="G113" s="268"/>
      <c r="H113" s="268" t="s">
        <v>875</v>
      </c>
      <c r="I113" s="268" t="s">
        <v>836</v>
      </c>
      <c r="J113" s="268">
        <v>20</v>
      </c>
      <c r="K113" s="282"/>
    </row>
    <row r="114" s="1" customFormat="1" ht="15" customHeight="1">
      <c r="B114" s="293"/>
      <c r="C114" s="268" t="s">
        <v>876</v>
      </c>
      <c r="D114" s="268"/>
      <c r="E114" s="268"/>
      <c r="F114" s="291" t="s">
        <v>834</v>
      </c>
      <c r="G114" s="268"/>
      <c r="H114" s="268" t="s">
        <v>877</v>
      </c>
      <c r="I114" s="268" t="s">
        <v>836</v>
      </c>
      <c r="J114" s="268">
        <v>120</v>
      </c>
      <c r="K114" s="282"/>
    </row>
    <row r="115" s="1" customFormat="1" ht="15" customHeight="1">
      <c r="B115" s="293"/>
      <c r="C115" s="268" t="s">
        <v>49</v>
      </c>
      <c r="D115" s="268"/>
      <c r="E115" s="268"/>
      <c r="F115" s="291" t="s">
        <v>834</v>
      </c>
      <c r="G115" s="268"/>
      <c r="H115" s="268" t="s">
        <v>878</v>
      </c>
      <c r="I115" s="268" t="s">
        <v>869</v>
      </c>
      <c r="J115" s="268"/>
      <c r="K115" s="282"/>
    </row>
    <row r="116" s="1" customFormat="1" ht="15" customHeight="1">
      <c r="B116" s="293"/>
      <c r="C116" s="268" t="s">
        <v>59</v>
      </c>
      <c r="D116" s="268"/>
      <c r="E116" s="268"/>
      <c r="F116" s="291" t="s">
        <v>834</v>
      </c>
      <c r="G116" s="268"/>
      <c r="H116" s="268" t="s">
        <v>879</v>
      </c>
      <c r="I116" s="268" t="s">
        <v>869</v>
      </c>
      <c r="J116" s="268"/>
      <c r="K116" s="282"/>
    </row>
    <row r="117" s="1" customFormat="1" ht="15" customHeight="1">
      <c r="B117" s="293"/>
      <c r="C117" s="268" t="s">
        <v>68</v>
      </c>
      <c r="D117" s="268"/>
      <c r="E117" s="268"/>
      <c r="F117" s="291" t="s">
        <v>834</v>
      </c>
      <c r="G117" s="268"/>
      <c r="H117" s="268" t="s">
        <v>880</v>
      </c>
      <c r="I117" s="268" t="s">
        <v>881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882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828</v>
      </c>
      <c r="D123" s="283"/>
      <c r="E123" s="283"/>
      <c r="F123" s="283" t="s">
        <v>829</v>
      </c>
      <c r="G123" s="284"/>
      <c r="H123" s="283" t="s">
        <v>65</v>
      </c>
      <c r="I123" s="283" t="s">
        <v>68</v>
      </c>
      <c r="J123" s="283" t="s">
        <v>830</v>
      </c>
      <c r="K123" s="312"/>
    </row>
    <row r="124" s="1" customFormat="1" ht="17.25" customHeight="1">
      <c r="B124" s="311"/>
      <c r="C124" s="285" t="s">
        <v>831</v>
      </c>
      <c r="D124" s="285"/>
      <c r="E124" s="285"/>
      <c r="F124" s="286" t="s">
        <v>832</v>
      </c>
      <c r="G124" s="287"/>
      <c r="H124" s="285"/>
      <c r="I124" s="285"/>
      <c r="J124" s="285" t="s">
        <v>833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837</v>
      </c>
      <c r="D126" s="290"/>
      <c r="E126" s="290"/>
      <c r="F126" s="291" t="s">
        <v>834</v>
      </c>
      <c r="G126" s="268"/>
      <c r="H126" s="268" t="s">
        <v>874</v>
      </c>
      <c r="I126" s="268" t="s">
        <v>836</v>
      </c>
      <c r="J126" s="268">
        <v>120</v>
      </c>
      <c r="K126" s="316"/>
    </row>
    <row r="127" s="1" customFormat="1" ht="15" customHeight="1">
      <c r="B127" s="313"/>
      <c r="C127" s="268" t="s">
        <v>883</v>
      </c>
      <c r="D127" s="268"/>
      <c r="E127" s="268"/>
      <c r="F127" s="291" t="s">
        <v>834</v>
      </c>
      <c r="G127" s="268"/>
      <c r="H127" s="268" t="s">
        <v>884</v>
      </c>
      <c r="I127" s="268" t="s">
        <v>836</v>
      </c>
      <c r="J127" s="268" t="s">
        <v>885</v>
      </c>
      <c r="K127" s="316"/>
    </row>
    <row r="128" s="1" customFormat="1" ht="15" customHeight="1">
      <c r="B128" s="313"/>
      <c r="C128" s="268" t="s">
        <v>782</v>
      </c>
      <c r="D128" s="268"/>
      <c r="E128" s="268"/>
      <c r="F128" s="291" t="s">
        <v>834</v>
      </c>
      <c r="G128" s="268"/>
      <c r="H128" s="268" t="s">
        <v>886</v>
      </c>
      <c r="I128" s="268" t="s">
        <v>836</v>
      </c>
      <c r="J128" s="268" t="s">
        <v>885</v>
      </c>
      <c r="K128" s="316"/>
    </row>
    <row r="129" s="1" customFormat="1" ht="15" customHeight="1">
      <c r="B129" s="313"/>
      <c r="C129" s="268" t="s">
        <v>845</v>
      </c>
      <c r="D129" s="268"/>
      <c r="E129" s="268"/>
      <c r="F129" s="291" t="s">
        <v>840</v>
      </c>
      <c r="G129" s="268"/>
      <c r="H129" s="268" t="s">
        <v>846</v>
      </c>
      <c r="I129" s="268" t="s">
        <v>836</v>
      </c>
      <c r="J129" s="268">
        <v>15</v>
      </c>
      <c r="K129" s="316"/>
    </row>
    <row r="130" s="1" customFormat="1" ht="15" customHeight="1">
      <c r="B130" s="313"/>
      <c r="C130" s="294" t="s">
        <v>847</v>
      </c>
      <c r="D130" s="294"/>
      <c r="E130" s="294"/>
      <c r="F130" s="295" t="s">
        <v>840</v>
      </c>
      <c r="G130" s="294"/>
      <c r="H130" s="294" t="s">
        <v>848</v>
      </c>
      <c r="I130" s="294" t="s">
        <v>836</v>
      </c>
      <c r="J130" s="294">
        <v>15</v>
      </c>
      <c r="K130" s="316"/>
    </row>
    <row r="131" s="1" customFormat="1" ht="15" customHeight="1">
      <c r="B131" s="313"/>
      <c r="C131" s="294" t="s">
        <v>849</v>
      </c>
      <c r="D131" s="294"/>
      <c r="E131" s="294"/>
      <c r="F131" s="295" t="s">
        <v>840</v>
      </c>
      <c r="G131" s="294"/>
      <c r="H131" s="294" t="s">
        <v>850</v>
      </c>
      <c r="I131" s="294" t="s">
        <v>836</v>
      </c>
      <c r="J131" s="294">
        <v>20</v>
      </c>
      <c r="K131" s="316"/>
    </row>
    <row r="132" s="1" customFormat="1" ht="15" customHeight="1">
      <c r="B132" s="313"/>
      <c r="C132" s="294" t="s">
        <v>851</v>
      </c>
      <c r="D132" s="294"/>
      <c r="E132" s="294"/>
      <c r="F132" s="295" t="s">
        <v>840</v>
      </c>
      <c r="G132" s="294"/>
      <c r="H132" s="294" t="s">
        <v>852</v>
      </c>
      <c r="I132" s="294" t="s">
        <v>836</v>
      </c>
      <c r="J132" s="294">
        <v>20</v>
      </c>
      <c r="K132" s="316"/>
    </row>
    <row r="133" s="1" customFormat="1" ht="15" customHeight="1">
      <c r="B133" s="313"/>
      <c r="C133" s="268" t="s">
        <v>839</v>
      </c>
      <c r="D133" s="268"/>
      <c r="E133" s="268"/>
      <c r="F133" s="291" t="s">
        <v>840</v>
      </c>
      <c r="G133" s="268"/>
      <c r="H133" s="268" t="s">
        <v>874</v>
      </c>
      <c r="I133" s="268" t="s">
        <v>836</v>
      </c>
      <c r="J133" s="268">
        <v>50</v>
      </c>
      <c r="K133" s="316"/>
    </row>
    <row r="134" s="1" customFormat="1" ht="15" customHeight="1">
      <c r="B134" s="313"/>
      <c r="C134" s="268" t="s">
        <v>853</v>
      </c>
      <c r="D134" s="268"/>
      <c r="E134" s="268"/>
      <c r="F134" s="291" t="s">
        <v>840</v>
      </c>
      <c r="G134" s="268"/>
      <c r="H134" s="268" t="s">
        <v>874</v>
      </c>
      <c r="I134" s="268" t="s">
        <v>836</v>
      </c>
      <c r="J134" s="268">
        <v>50</v>
      </c>
      <c r="K134" s="316"/>
    </row>
    <row r="135" s="1" customFormat="1" ht="15" customHeight="1">
      <c r="B135" s="313"/>
      <c r="C135" s="268" t="s">
        <v>859</v>
      </c>
      <c r="D135" s="268"/>
      <c r="E135" s="268"/>
      <c r="F135" s="291" t="s">
        <v>840</v>
      </c>
      <c r="G135" s="268"/>
      <c r="H135" s="268" t="s">
        <v>874</v>
      </c>
      <c r="I135" s="268" t="s">
        <v>836</v>
      </c>
      <c r="J135" s="268">
        <v>50</v>
      </c>
      <c r="K135" s="316"/>
    </row>
    <row r="136" s="1" customFormat="1" ht="15" customHeight="1">
      <c r="B136" s="313"/>
      <c r="C136" s="268" t="s">
        <v>861</v>
      </c>
      <c r="D136" s="268"/>
      <c r="E136" s="268"/>
      <c r="F136" s="291" t="s">
        <v>840</v>
      </c>
      <c r="G136" s="268"/>
      <c r="H136" s="268" t="s">
        <v>874</v>
      </c>
      <c r="I136" s="268" t="s">
        <v>836</v>
      </c>
      <c r="J136" s="268">
        <v>50</v>
      </c>
      <c r="K136" s="316"/>
    </row>
    <row r="137" s="1" customFormat="1" ht="15" customHeight="1">
      <c r="B137" s="313"/>
      <c r="C137" s="268" t="s">
        <v>862</v>
      </c>
      <c r="D137" s="268"/>
      <c r="E137" s="268"/>
      <c r="F137" s="291" t="s">
        <v>840</v>
      </c>
      <c r="G137" s="268"/>
      <c r="H137" s="268" t="s">
        <v>887</v>
      </c>
      <c r="I137" s="268" t="s">
        <v>836</v>
      </c>
      <c r="J137" s="268">
        <v>255</v>
      </c>
      <c r="K137" s="316"/>
    </row>
    <row r="138" s="1" customFormat="1" ht="15" customHeight="1">
      <c r="B138" s="313"/>
      <c r="C138" s="268" t="s">
        <v>864</v>
      </c>
      <c r="D138" s="268"/>
      <c r="E138" s="268"/>
      <c r="F138" s="291" t="s">
        <v>834</v>
      </c>
      <c r="G138" s="268"/>
      <c r="H138" s="268" t="s">
        <v>888</v>
      </c>
      <c r="I138" s="268" t="s">
        <v>866</v>
      </c>
      <c r="J138" s="268"/>
      <c r="K138" s="316"/>
    </row>
    <row r="139" s="1" customFormat="1" ht="15" customHeight="1">
      <c r="B139" s="313"/>
      <c r="C139" s="268" t="s">
        <v>867</v>
      </c>
      <c r="D139" s="268"/>
      <c r="E139" s="268"/>
      <c r="F139" s="291" t="s">
        <v>834</v>
      </c>
      <c r="G139" s="268"/>
      <c r="H139" s="268" t="s">
        <v>889</v>
      </c>
      <c r="I139" s="268" t="s">
        <v>869</v>
      </c>
      <c r="J139" s="268"/>
      <c r="K139" s="316"/>
    </row>
    <row r="140" s="1" customFormat="1" ht="15" customHeight="1">
      <c r="B140" s="313"/>
      <c r="C140" s="268" t="s">
        <v>870</v>
      </c>
      <c r="D140" s="268"/>
      <c r="E140" s="268"/>
      <c r="F140" s="291" t="s">
        <v>834</v>
      </c>
      <c r="G140" s="268"/>
      <c r="H140" s="268" t="s">
        <v>870</v>
      </c>
      <c r="I140" s="268" t="s">
        <v>869</v>
      </c>
      <c r="J140" s="268"/>
      <c r="K140" s="316"/>
    </row>
    <row r="141" s="1" customFormat="1" ht="15" customHeight="1">
      <c r="B141" s="313"/>
      <c r="C141" s="268" t="s">
        <v>49</v>
      </c>
      <c r="D141" s="268"/>
      <c r="E141" s="268"/>
      <c r="F141" s="291" t="s">
        <v>834</v>
      </c>
      <c r="G141" s="268"/>
      <c r="H141" s="268" t="s">
        <v>890</v>
      </c>
      <c r="I141" s="268" t="s">
        <v>869</v>
      </c>
      <c r="J141" s="268"/>
      <c r="K141" s="316"/>
    </row>
    <row r="142" s="1" customFormat="1" ht="15" customHeight="1">
      <c r="B142" s="313"/>
      <c r="C142" s="268" t="s">
        <v>891</v>
      </c>
      <c r="D142" s="268"/>
      <c r="E142" s="268"/>
      <c r="F142" s="291" t="s">
        <v>834</v>
      </c>
      <c r="G142" s="268"/>
      <c r="H142" s="268" t="s">
        <v>892</v>
      </c>
      <c r="I142" s="268" t="s">
        <v>869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893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828</v>
      </c>
      <c r="D148" s="283"/>
      <c r="E148" s="283"/>
      <c r="F148" s="283" t="s">
        <v>829</v>
      </c>
      <c r="G148" s="284"/>
      <c r="H148" s="283" t="s">
        <v>65</v>
      </c>
      <c r="I148" s="283" t="s">
        <v>68</v>
      </c>
      <c r="J148" s="283" t="s">
        <v>830</v>
      </c>
      <c r="K148" s="282"/>
    </row>
    <row r="149" s="1" customFormat="1" ht="17.25" customHeight="1">
      <c r="B149" s="280"/>
      <c r="C149" s="285" t="s">
        <v>831</v>
      </c>
      <c r="D149" s="285"/>
      <c r="E149" s="285"/>
      <c r="F149" s="286" t="s">
        <v>832</v>
      </c>
      <c r="G149" s="287"/>
      <c r="H149" s="285"/>
      <c r="I149" s="285"/>
      <c r="J149" s="285" t="s">
        <v>833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837</v>
      </c>
      <c r="D151" s="268"/>
      <c r="E151" s="268"/>
      <c r="F151" s="321" t="s">
        <v>834</v>
      </c>
      <c r="G151" s="268"/>
      <c r="H151" s="320" t="s">
        <v>874</v>
      </c>
      <c r="I151" s="320" t="s">
        <v>836</v>
      </c>
      <c r="J151" s="320">
        <v>120</v>
      </c>
      <c r="K151" s="316"/>
    </row>
    <row r="152" s="1" customFormat="1" ht="15" customHeight="1">
      <c r="B152" s="293"/>
      <c r="C152" s="320" t="s">
        <v>883</v>
      </c>
      <c r="D152" s="268"/>
      <c r="E152" s="268"/>
      <c r="F152" s="321" t="s">
        <v>834</v>
      </c>
      <c r="G152" s="268"/>
      <c r="H152" s="320" t="s">
        <v>894</v>
      </c>
      <c r="I152" s="320" t="s">
        <v>836</v>
      </c>
      <c r="J152" s="320" t="s">
        <v>885</v>
      </c>
      <c r="K152" s="316"/>
    </row>
    <row r="153" s="1" customFormat="1" ht="15" customHeight="1">
      <c r="B153" s="293"/>
      <c r="C153" s="320" t="s">
        <v>782</v>
      </c>
      <c r="D153" s="268"/>
      <c r="E153" s="268"/>
      <c r="F153" s="321" t="s">
        <v>834</v>
      </c>
      <c r="G153" s="268"/>
      <c r="H153" s="320" t="s">
        <v>895</v>
      </c>
      <c r="I153" s="320" t="s">
        <v>836</v>
      </c>
      <c r="J153" s="320" t="s">
        <v>885</v>
      </c>
      <c r="K153" s="316"/>
    </row>
    <row r="154" s="1" customFormat="1" ht="15" customHeight="1">
      <c r="B154" s="293"/>
      <c r="C154" s="320" t="s">
        <v>839</v>
      </c>
      <c r="D154" s="268"/>
      <c r="E154" s="268"/>
      <c r="F154" s="321" t="s">
        <v>840</v>
      </c>
      <c r="G154" s="268"/>
      <c r="H154" s="320" t="s">
        <v>874</v>
      </c>
      <c r="I154" s="320" t="s">
        <v>836</v>
      </c>
      <c r="J154" s="320">
        <v>50</v>
      </c>
      <c r="K154" s="316"/>
    </row>
    <row r="155" s="1" customFormat="1" ht="15" customHeight="1">
      <c r="B155" s="293"/>
      <c r="C155" s="320" t="s">
        <v>842</v>
      </c>
      <c r="D155" s="268"/>
      <c r="E155" s="268"/>
      <c r="F155" s="321" t="s">
        <v>834</v>
      </c>
      <c r="G155" s="268"/>
      <c r="H155" s="320" t="s">
        <v>874</v>
      </c>
      <c r="I155" s="320" t="s">
        <v>844</v>
      </c>
      <c r="J155" s="320"/>
      <c r="K155" s="316"/>
    </row>
    <row r="156" s="1" customFormat="1" ht="15" customHeight="1">
      <c r="B156" s="293"/>
      <c r="C156" s="320" t="s">
        <v>853</v>
      </c>
      <c r="D156" s="268"/>
      <c r="E156" s="268"/>
      <c r="F156" s="321" t="s">
        <v>840</v>
      </c>
      <c r="G156" s="268"/>
      <c r="H156" s="320" t="s">
        <v>874</v>
      </c>
      <c r="I156" s="320" t="s">
        <v>836</v>
      </c>
      <c r="J156" s="320">
        <v>50</v>
      </c>
      <c r="K156" s="316"/>
    </row>
    <row r="157" s="1" customFormat="1" ht="15" customHeight="1">
      <c r="B157" s="293"/>
      <c r="C157" s="320" t="s">
        <v>861</v>
      </c>
      <c r="D157" s="268"/>
      <c r="E157" s="268"/>
      <c r="F157" s="321" t="s">
        <v>840</v>
      </c>
      <c r="G157" s="268"/>
      <c r="H157" s="320" t="s">
        <v>874</v>
      </c>
      <c r="I157" s="320" t="s">
        <v>836</v>
      </c>
      <c r="J157" s="320">
        <v>50</v>
      </c>
      <c r="K157" s="316"/>
    </row>
    <row r="158" s="1" customFormat="1" ht="15" customHeight="1">
      <c r="B158" s="293"/>
      <c r="C158" s="320" t="s">
        <v>859</v>
      </c>
      <c r="D158" s="268"/>
      <c r="E158" s="268"/>
      <c r="F158" s="321" t="s">
        <v>840</v>
      </c>
      <c r="G158" s="268"/>
      <c r="H158" s="320" t="s">
        <v>874</v>
      </c>
      <c r="I158" s="320" t="s">
        <v>836</v>
      </c>
      <c r="J158" s="320">
        <v>50</v>
      </c>
      <c r="K158" s="316"/>
    </row>
    <row r="159" s="1" customFormat="1" ht="15" customHeight="1">
      <c r="B159" s="293"/>
      <c r="C159" s="320" t="s">
        <v>105</v>
      </c>
      <c r="D159" s="268"/>
      <c r="E159" s="268"/>
      <c r="F159" s="321" t="s">
        <v>834</v>
      </c>
      <c r="G159" s="268"/>
      <c r="H159" s="320" t="s">
        <v>896</v>
      </c>
      <c r="I159" s="320" t="s">
        <v>836</v>
      </c>
      <c r="J159" s="320" t="s">
        <v>897</v>
      </c>
      <c r="K159" s="316"/>
    </row>
    <row r="160" s="1" customFormat="1" ht="15" customHeight="1">
      <c r="B160" s="293"/>
      <c r="C160" s="320" t="s">
        <v>898</v>
      </c>
      <c r="D160" s="268"/>
      <c r="E160" s="268"/>
      <c r="F160" s="321" t="s">
        <v>834</v>
      </c>
      <c r="G160" s="268"/>
      <c r="H160" s="320" t="s">
        <v>899</v>
      </c>
      <c r="I160" s="320" t="s">
        <v>869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900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828</v>
      </c>
      <c r="D166" s="283"/>
      <c r="E166" s="283"/>
      <c r="F166" s="283" t="s">
        <v>829</v>
      </c>
      <c r="G166" s="325"/>
      <c r="H166" s="326" t="s">
        <v>65</v>
      </c>
      <c r="I166" s="326" t="s">
        <v>68</v>
      </c>
      <c r="J166" s="283" t="s">
        <v>830</v>
      </c>
      <c r="K166" s="260"/>
    </row>
    <row r="167" s="1" customFormat="1" ht="17.25" customHeight="1">
      <c r="B167" s="261"/>
      <c r="C167" s="285" t="s">
        <v>831</v>
      </c>
      <c r="D167" s="285"/>
      <c r="E167" s="285"/>
      <c r="F167" s="286" t="s">
        <v>832</v>
      </c>
      <c r="G167" s="327"/>
      <c r="H167" s="328"/>
      <c r="I167" s="328"/>
      <c r="J167" s="285" t="s">
        <v>833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837</v>
      </c>
      <c r="D169" s="268"/>
      <c r="E169" s="268"/>
      <c r="F169" s="291" t="s">
        <v>834</v>
      </c>
      <c r="G169" s="268"/>
      <c r="H169" s="268" t="s">
        <v>874</v>
      </c>
      <c r="I169" s="268" t="s">
        <v>836</v>
      </c>
      <c r="J169" s="268">
        <v>120</v>
      </c>
      <c r="K169" s="316"/>
    </row>
    <row r="170" s="1" customFormat="1" ht="15" customHeight="1">
      <c r="B170" s="293"/>
      <c r="C170" s="268" t="s">
        <v>883</v>
      </c>
      <c r="D170" s="268"/>
      <c r="E170" s="268"/>
      <c r="F170" s="291" t="s">
        <v>834</v>
      </c>
      <c r="G170" s="268"/>
      <c r="H170" s="268" t="s">
        <v>884</v>
      </c>
      <c r="I170" s="268" t="s">
        <v>836</v>
      </c>
      <c r="J170" s="268" t="s">
        <v>885</v>
      </c>
      <c r="K170" s="316"/>
    </row>
    <row r="171" s="1" customFormat="1" ht="15" customHeight="1">
      <c r="B171" s="293"/>
      <c r="C171" s="268" t="s">
        <v>782</v>
      </c>
      <c r="D171" s="268"/>
      <c r="E171" s="268"/>
      <c r="F171" s="291" t="s">
        <v>834</v>
      </c>
      <c r="G171" s="268"/>
      <c r="H171" s="268" t="s">
        <v>901</v>
      </c>
      <c r="I171" s="268" t="s">
        <v>836</v>
      </c>
      <c r="J171" s="268" t="s">
        <v>885</v>
      </c>
      <c r="K171" s="316"/>
    </row>
    <row r="172" s="1" customFormat="1" ht="15" customHeight="1">
      <c r="B172" s="293"/>
      <c r="C172" s="268" t="s">
        <v>839</v>
      </c>
      <c r="D172" s="268"/>
      <c r="E172" s="268"/>
      <c r="F172" s="291" t="s">
        <v>840</v>
      </c>
      <c r="G172" s="268"/>
      <c r="H172" s="268" t="s">
        <v>901</v>
      </c>
      <c r="I172" s="268" t="s">
        <v>836</v>
      </c>
      <c r="J172" s="268">
        <v>50</v>
      </c>
      <c r="K172" s="316"/>
    </row>
    <row r="173" s="1" customFormat="1" ht="15" customHeight="1">
      <c r="B173" s="293"/>
      <c r="C173" s="268" t="s">
        <v>842</v>
      </c>
      <c r="D173" s="268"/>
      <c r="E173" s="268"/>
      <c r="F173" s="291" t="s">
        <v>834</v>
      </c>
      <c r="G173" s="268"/>
      <c r="H173" s="268" t="s">
        <v>901</v>
      </c>
      <c r="I173" s="268" t="s">
        <v>844</v>
      </c>
      <c r="J173" s="268"/>
      <c r="K173" s="316"/>
    </row>
    <row r="174" s="1" customFormat="1" ht="15" customHeight="1">
      <c r="B174" s="293"/>
      <c r="C174" s="268" t="s">
        <v>853</v>
      </c>
      <c r="D174" s="268"/>
      <c r="E174" s="268"/>
      <c r="F174" s="291" t="s">
        <v>840</v>
      </c>
      <c r="G174" s="268"/>
      <c r="H174" s="268" t="s">
        <v>901</v>
      </c>
      <c r="I174" s="268" t="s">
        <v>836</v>
      </c>
      <c r="J174" s="268">
        <v>50</v>
      </c>
      <c r="K174" s="316"/>
    </row>
    <row r="175" s="1" customFormat="1" ht="15" customHeight="1">
      <c r="B175" s="293"/>
      <c r="C175" s="268" t="s">
        <v>861</v>
      </c>
      <c r="D175" s="268"/>
      <c r="E175" s="268"/>
      <c r="F175" s="291" t="s">
        <v>840</v>
      </c>
      <c r="G175" s="268"/>
      <c r="H175" s="268" t="s">
        <v>901</v>
      </c>
      <c r="I175" s="268" t="s">
        <v>836</v>
      </c>
      <c r="J175" s="268">
        <v>50</v>
      </c>
      <c r="K175" s="316"/>
    </row>
    <row r="176" s="1" customFormat="1" ht="15" customHeight="1">
      <c r="B176" s="293"/>
      <c r="C176" s="268" t="s">
        <v>859</v>
      </c>
      <c r="D176" s="268"/>
      <c r="E176" s="268"/>
      <c r="F176" s="291" t="s">
        <v>840</v>
      </c>
      <c r="G176" s="268"/>
      <c r="H176" s="268" t="s">
        <v>901</v>
      </c>
      <c r="I176" s="268" t="s">
        <v>836</v>
      </c>
      <c r="J176" s="268">
        <v>50</v>
      </c>
      <c r="K176" s="316"/>
    </row>
    <row r="177" s="1" customFormat="1" ht="15" customHeight="1">
      <c r="B177" s="293"/>
      <c r="C177" s="268" t="s">
        <v>123</v>
      </c>
      <c r="D177" s="268"/>
      <c r="E177" s="268"/>
      <c r="F177" s="291" t="s">
        <v>834</v>
      </c>
      <c r="G177" s="268"/>
      <c r="H177" s="268" t="s">
        <v>902</v>
      </c>
      <c r="I177" s="268" t="s">
        <v>903</v>
      </c>
      <c r="J177" s="268"/>
      <c r="K177" s="316"/>
    </row>
    <row r="178" s="1" customFormat="1" ht="15" customHeight="1">
      <c r="B178" s="293"/>
      <c r="C178" s="268" t="s">
        <v>68</v>
      </c>
      <c r="D178" s="268"/>
      <c r="E178" s="268"/>
      <c r="F178" s="291" t="s">
        <v>834</v>
      </c>
      <c r="G178" s="268"/>
      <c r="H178" s="268" t="s">
        <v>904</v>
      </c>
      <c r="I178" s="268" t="s">
        <v>905</v>
      </c>
      <c r="J178" s="268">
        <v>1</v>
      </c>
      <c r="K178" s="316"/>
    </row>
    <row r="179" s="1" customFormat="1" ht="15" customHeight="1">
      <c r="B179" s="293"/>
      <c r="C179" s="268" t="s">
        <v>64</v>
      </c>
      <c r="D179" s="268"/>
      <c r="E179" s="268"/>
      <c r="F179" s="291" t="s">
        <v>834</v>
      </c>
      <c r="G179" s="268"/>
      <c r="H179" s="268" t="s">
        <v>906</v>
      </c>
      <c r="I179" s="268" t="s">
        <v>836</v>
      </c>
      <c r="J179" s="268">
        <v>20</v>
      </c>
      <c r="K179" s="316"/>
    </row>
    <row r="180" s="1" customFormat="1" ht="15" customHeight="1">
      <c r="B180" s="293"/>
      <c r="C180" s="268" t="s">
        <v>65</v>
      </c>
      <c r="D180" s="268"/>
      <c r="E180" s="268"/>
      <c r="F180" s="291" t="s">
        <v>834</v>
      </c>
      <c r="G180" s="268"/>
      <c r="H180" s="268" t="s">
        <v>907</v>
      </c>
      <c r="I180" s="268" t="s">
        <v>836</v>
      </c>
      <c r="J180" s="268">
        <v>255</v>
      </c>
      <c r="K180" s="316"/>
    </row>
    <row r="181" s="1" customFormat="1" ht="15" customHeight="1">
      <c r="B181" s="293"/>
      <c r="C181" s="268" t="s">
        <v>124</v>
      </c>
      <c r="D181" s="268"/>
      <c r="E181" s="268"/>
      <c r="F181" s="291" t="s">
        <v>834</v>
      </c>
      <c r="G181" s="268"/>
      <c r="H181" s="268" t="s">
        <v>798</v>
      </c>
      <c r="I181" s="268" t="s">
        <v>836</v>
      </c>
      <c r="J181" s="268">
        <v>10</v>
      </c>
      <c r="K181" s="316"/>
    </row>
    <row r="182" s="1" customFormat="1" ht="15" customHeight="1">
      <c r="B182" s="293"/>
      <c r="C182" s="268" t="s">
        <v>125</v>
      </c>
      <c r="D182" s="268"/>
      <c r="E182" s="268"/>
      <c r="F182" s="291" t="s">
        <v>834</v>
      </c>
      <c r="G182" s="268"/>
      <c r="H182" s="268" t="s">
        <v>908</v>
      </c>
      <c r="I182" s="268" t="s">
        <v>869</v>
      </c>
      <c r="J182" s="268"/>
      <c r="K182" s="316"/>
    </row>
    <row r="183" s="1" customFormat="1" ht="15" customHeight="1">
      <c r="B183" s="293"/>
      <c r="C183" s="268" t="s">
        <v>909</v>
      </c>
      <c r="D183" s="268"/>
      <c r="E183" s="268"/>
      <c r="F183" s="291" t="s">
        <v>834</v>
      </c>
      <c r="G183" s="268"/>
      <c r="H183" s="268" t="s">
        <v>910</v>
      </c>
      <c r="I183" s="268" t="s">
        <v>869</v>
      </c>
      <c r="J183" s="268"/>
      <c r="K183" s="316"/>
    </row>
    <row r="184" s="1" customFormat="1" ht="15" customHeight="1">
      <c r="B184" s="293"/>
      <c r="C184" s="268" t="s">
        <v>898</v>
      </c>
      <c r="D184" s="268"/>
      <c r="E184" s="268"/>
      <c r="F184" s="291" t="s">
        <v>834</v>
      </c>
      <c r="G184" s="268"/>
      <c r="H184" s="268" t="s">
        <v>911</v>
      </c>
      <c r="I184" s="268" t="s">
        <v>869</v>
      </c>
      <c r="J184" s="268"/>
      <c r="K184" s="316"/>
    </row>
    <row r="185" s="1" customFormat="1" ht="15" customHeight="1">
      <c r="B185" s="293"/>
      <c r="C185" s="268" t="s">
        <v>127</v>
      </c>
      <c r="D185" s="268"/>
      <c r="E185" s="268"/>
      <c r="F185" s="291" t="s">
        <v>840</v>
      </c>
      <c r="G185" s="268"/>
      <c r="H185" s="268" t="s">
        <v>912</v>
      </c>
      <c r="I185" s="268" t="s">
        <v>836</v>
      </c>
      <c r="J185" s="268">
        <v>50</v>
      </c>
      <c r="K185" s="316"/>
    </row>
    <row r="186" s="1" customFormat="1" ht="15" customHeight="1">
      <c r="B186" s="293"/>
      <c r="C186" s="268" t="s">
        <v>913</v>
      </c>
      <c r="D186" s="268"/>
      <c r="E186" s="268"/>
      <c r="F186" s="291" t="s">
        <v>840</v>
      </c>
      <c r="G186" s="268"/>
      <c r="H186" s="268" t="s">
        <v>914</v>
      </c>
      <c r="I186" s="268" t="s">
        <v>915</v>
      </c>
      <c r="J186" s="268"/>
      <c r="K186" s="316"/>
    </row>
    <row r="187" s="1" customFormat="1" ht="15" customHeight="1">
      <c r="B187" s="293"/>
      <c r="C187" s="268" t="s">
        <v>916</v>
      </c>
      <c r="D187" s="268"/>
      <c r="E187" s="268"/>
      <c r="F187" s="291" t="s">
        <v>840</v>
      </c>
      <c r="G187" s="268"/>
      <c r="H187" s="268" t="s">
        <v>917</v>
      </c>
      <c r="I187" s="268" t="s">
        <v>915</v>
      </c>
      <c r="J187" s="268"/>
      <c r="K187" s="316"/>
    </row>
    <row r="188" s="1" customFormat="1" ht="15" customHeight="1">
      <c r="B188" s="293"/>
      <c r="C188" s="268" t="s">
        <v>918</v>
      </c>
      <c r="D188" s="268"/>
      <c r="E188" s="268"/>
      <c r="F188" s="291" t="s">
        <v>840</v>
      </c>
      <c r="G188" s="268"/>
      <c r="H188" s="268" t="s">
        <v>919</v>
      </c>
      <c r="I188" s="268" t="s">
        <v>915</v>
      </c>
      <c r="J188" s="268"/>
      <c r="K188" s="316"/>
    </row>
    <row r="189" s="1" customFormat="1" ht="15" customHeight="1">
      <c r="B189" s="293"/>
      <c r="C189" s="329" t="s">
        <v>920</v>
      </c>
      <c r="D189" s="268"/>
      <c r="E189" s="268"/>
      <c r="F189" s="291" t="s">
        <v>840</v>
      </c>
      <c r="G189" s="268"/>
      <c r="H189" s="268" t="s">
        <v>921</v>
      </c>
      <c r="I189" s="268" t="s">
        <v>922</v>
      </c>
      <c r="J189" s="330" t="s">
        <v>923</v>
      </c>
      <c r="K189" s="316"/>
    </row>
    <row r="190" s="15" customFormat="1" ht="15" customHeight="1">
      <c r="B190" s="331"/>
      <c r="C190" s="332" t="s">
        <v>924</v>
      </c>
      <c r="D190" s="333"/>
      <c r="E190" s="333"/>
      <c r="F190" s="334" t="s">
        <v>840</v>
      </c>
      <c r="G190" s="333"/>
      <c r="H190" s="333" t="s">
        <v>925</v>
      </c>
      <c r="I190" s="333" t="s">
        <v>922</v>
      </c>
      <c r="J190" s="335" t="s">
        <v>923</v>
      </c>
      <c r="K190" s="336"/>
    </row>
    <row r="191" s="1" customFormat="1" ht="15" customHeight="1">
      <c r="B191" s="293"/>
      <c r="C191" s="329" t="s">
        <v>53</v>
      </c>
      <c r="D191" s="268"/>
      <c r="E191" s="268"/>
      <c r="F191" s="291" t="s">
        <v>834</v>
      </c>
      <c r="G191" s="268"/>
      <c r="H191" s="265" t="s">
        <v>926</v>
      </c>
      <c r="I191" s="268" t="s">
        <v>927</v>
      </c>
      <c r="J191" s="268"/>
      <c r="K191" s="316"/>
    </row>
    <row r="192" s="1" customFormat="1" ht="15" customHeight="1">
      <c r="B192" s="293"/>
      <c r="C192" s="329" t="s">
        <v>928</v>
      </c>
      <c r="D192" s="268"/>
      <c r="E192" s="268"/>
      <c r="F192" s="291" t="s">
        <v>834</v>
      </c>
      <c r="G192" s="268"/>
      <c r="H192" s="268" t="s">
        <v>929</v>
      </c>
      <c r="I192" s="268" t="s">
        <v>869</v>
      </c>
      <c r="J192" s="268"/>
      <c r="K192" s="316"/>
    </row>
    <row r="193" s="1" customFormat="1" ht="15" customHeight="1">
      <c r="B193" s="293"/>
      <c r="C193" s="329" t="s">
        <v>930</v>
      </c>
      <c r="D193" s="268"/>
      <c r="E193" s="268"/>
      <c r="F193" s="291" t="s">
        <v>834</v>
      </c>
      <c r="G193" s="268"/>
      <c r="H193" s="268" t="s">
        <v>931</v>
      </c>
      <c r="I193" s="268" t="s">
        <v>869</v>
      </c>
      <c r="J193" s="268"/>
      <c r="K193" s="316"/>
    </row>
    <row r="194" s="1" customFormat="1" ht="15" customHeight="1">
      <c r="B194" s="293"/>
      <c r="C194" s="329" t="s">
        <v>932</v>
      </c>
      <c r="D194" s="268"/>
      <c r="E194" s="268"/>
      <c r="F194" s="291" t="s">
        <v>840</v>
      </c>
      <c r="G194" s="268"/>
      <c r="H194" s="268" t="s">
        <v>933</v>
      </c>
      <c r="I194" s="268" t="s">
        <v>869</v>
      </c>
      <c r="J194" s="268"/>
      <c r="K194" s="316"/>
    </row>
    <row r="195" s="1" customFormat="1" ht="15" customHeight="1">
      <c r="B195" s="322"/>
      <c r="C195" s="337"/>
      <c r="D195" s="302"/>
      <c r="E195" s="302"/>
      <c r="F195" s="302"/>
      <c r="G195" s="302"/>
      <c r="H195" s="302"/>
      <c r="I195" s="302"/>
      <c r="J195" s="302"/>
      <c r="K195" s="323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304"/>
      <c r="C197" s="314"/>
      <c r="D197" s="314"/>
      <c r="E197" s="314"/>
      <c r="F197" s="324"/>
      <c r="G197" s="314"/>
      <c r="H197" s="314"/>
      <c r="I197" s="314"/>
      <c r="J197" s="314"/>
      <c r="K197" s="304"/>
    </row>
    <row r="198" s="1" customFormat="1" ht="18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="1" customFormat="1" ht="13.5">
      <c r="B199" s="255"/>
      <c r="C199" s="256"/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1">
      <c r="B200" s="258"/>
      <c r="C200" s="259" t="s">
        <v>934</v>
      </c>
      <c r="D200" s="259"/>
      <c r="E200" s="259"/>
      <c r="F200" s="259"/>
      <c r="G200" s="259"/>
      <c r="H200" s="259"/>
      <c r="I200" s="259"/>
      <c r="J200" s="259"/>
      <c r="K200" s="260"/>
    </row>
    <row r="201" s="1" customFormat="1" ht="25.5" customHeight="1">
      <c r="B201" s="258"/>
      <c r="C201" s="338" t="s">
        <v>935</v>
      </c>
      <c r="D201" s="338"/>
      <c r="E201" s="338"/>
      <c r="F201" s="338" t="s">
        <v>936</v>
      </c>
      <c r="G201" s="339"/>
      <c r="H201" s="338" t="s">
        <v>937</v>
      </c>
      <c r="I201" s="338"/>
      <c r="J201" s="338"/>
      <c r="K201" s="260"/>
    </row>
    <row r="202" s="1" customFormat="1" ht="5.25" customHeight="1">
      <c r="B202" s="293"/>
      <c r="C202" s="288"/>
      <c r="D202" s="288"/>
      <c r="E202" s="288"/>
      <c r="F202" s="288"/>
      <c r="G202" s="314"/>
      <c r="H202" s="288"/>
      <c r="I202" s="288"/>
      <c r="J202" s="288"/>
      <c r="K202" s="316"/>
    </row>
    <row r="203" s="1" customFormat="1" ht="15" customHeight="1">
      <c r="B203" s="293"/>
      <c r="C203" s="268" t="s">
        <v>927</v>
      </c>
      <c r="D203" s="268"/>
      <c r="E203" s="268"/>
      <c r="F203" s="291" t="s">
        <v>54</v>
      </c>
      <c r="G203" s="268"/>
      <c r="H203" s="268" t="s">
        <v>938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55</v>
      </c>
      <c r="G204" s="268"/>
      <c r="H204" s="268" t="s">
        <v>939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58</v>
      </c>
      <c r="G205" s="268"/>
      <c r="H205" s="268" t="s">
        <v>940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56</v>
      </c>
      <c r="G206" s="268"/>
      <c r="H206" s="268" t="s">
        <v>941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 t="s">
        <v>57</v>
      </c>
      <c r="G207" s="268"/>
      <c r="H207" s="268" t="s">
        <v>942</v>
      </c>
      <c r="I207" s="268"/>
      <c r="J207" s="268"/>
      <c r="K207" s="316"/>
    </row>
    <row r="208" s="1" customFormat="1" ht="15" customHeight="1">
      <c r="B208" s="293"/>
      <c r="C208" s="268"/>
      <c r="D208" s="268"/>
      <c r="E208" s="268"/>
      <c r="F208" s="291"/>
      <c r="G208" s="268"/>
      <c r="H208" s="268"/>
      <c r="I208" s="268"/>
      <c r="J208" s="268"/>
      <c r="K208" s="316"/>
    </row>
    <row r="209" s="1" customFormat="1" ht="15" customHeight="1">
      <c r="B209" s="293"/>
      <c r="C209" s="268" t="s">
        <v>881</v>
      </c>
      <c r="D209" s="268"/>
      <c r="E209" s="268"/>
      <c r="F209" s="291" t="s">
        <v>91</v>
      </c>
      <c r="G209" s="268"/>
      <c r="H209" s="268" t="s">
        <v>943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778</v>
      </c>
      <c r="G210" s="268"/>
      <c r="H210" s="268" t="s">
        <v>779</v>
      </c>
      <c r="I210" s="268"/>
      <c r="J210" s="268"/>
      <c r="K210" s="316"/>
    </row>
    <row r="211" s="1" customFormat="1" ht="15" customHeight="1">
      <c r="B211" s="293"/>
      <c r="C211" s="268"/>
      <c r="D211" s="268"/>
      <c r="E211" s="268"/>
      <c r="F211" s="291" t="s">
        <v>776</v>
      </c>
      <c r="G211" s="268"/>
      <c r="H211" s="268" t="s">
        <v>944</v>
      </c>
      <c r="I211" s="268"/>
      <c r="J211" s="268"/>
      <c r="K211" s="316"/>
    </row>
    <row r="212" s="1" customFormat="1" ht="15" customHeight="1">
      <c r="B212" s="340"/>
      <c r="C212" s="268"/>
      <c r="D212" s="268"/>
      <c r="E212" s="268"/>
      <c r="F212" s="291" t="s">
        <v>98</v>
      </c>
      <c r="G212" s="329"/>
      <c r="H212" s="320" t="s">
        <v>99</v>
      </c>
      <c r="I212" s="320"/>
      <c r="J212" s="320"/>
      <c r="K212" s="341"/>
    </row>
    <row r="213" s="1" customFormat="1" ht="15" customHeight="1">
      <c r="B213" s="340"/>
      <c r="C213" s="268"/>
      <c r="D213" s="268"/>
      <c r="E213" s="268"/>
      <c r="F213" s="291" t="s">
        <v>780</v>
      </c>
      <c r="G213" s="329"/>
      <c r="H213" s="320" t="s">
        <v>945</v>
      </c>
      <c r="I213" s="320"/>
      <c r="J213" s="320"/>
      <c r="K213" s="341"/>
    </row>
    <row r="214" s="1" customFormat="1" ht="15" customHeight="1">
      <c r="B214" s="340"/>
      <c r="C214" s="268"/>
      <c r="D214" s="268"/>
      <c r="E214" s="268"/>
      <c r="F214" s="291"/>
      <c r="G214" s="329"/>
      <c r="H214" s="320"/>
      <c r="I214" s="320"/>
      <c r="J214" s="320"/>
      <c r="K214" s="341"/>
    </row>
    <row r="215" s="1" customFormat="1" ht="15" customHeight="1">
      <c r="B215" s="340"/>
      <c r="C215" s="268" t="s">
        <v>905</v>
      </c>
      <c r="D215" s="268"/>
      <c r="E215" s="268"/>
      <c r="F215" s="291">
        <v>1</v>
      </c>
      <c r="G215" s="329"/>
      <c r="H215" s="320" t="s">
        <v>946</v>
      </c>
      <c r="I215" s="320"/>
      <c r="J215" s="320"/>
      <c r="K215" s="341"/>
    </row>
    <row r="216" s="1" customFormat="1" ht="15" customHeight="1">
      <c r="B216" s="340"/>
      <c r="C216" s="268"/>
      <c r="D216" s="268"/>
      <c r="E216" s="268"/>
      <c r="F216" s="291">
        <v>2</v>
      </c>
      <c r="G216" s="329"/>
      <c r="H216" s="320" t="s">
        <v>947</v>
      </c>
      <c r="I216" s="320"/>
      <c r="J216" s="320"/>
      <c r="K216" s="341"/>
    </row>
    <row r="217" s="1" customFormat="1" ht="15" customHeight="1">
      <c r="B217" s="340"/>
      <c r="C217" s="268"/>
      <c r="D217" s="268"/>
      <c r="E217" s="268"/>
      <c r="F217" s="291">
        <v>3</v>
      </c>
      <c r="G217" s="329"/>
      <c r="H217" s="320" t="s">
        <v>948</v>
      </c>
      <c r="I217" s="320"/>
      <c r="J217" s="320"/>
      <c r="K217" s="341"/>
    </row>
    <row r="218" s="1" customFormat="1" ht="15" customHeight="1">
      <c r="B218" s="340"/>
      <c r="C218" s="268"/>
      <c r="D218" s="268"/>
      <c r="E218" s="268"/>
      <c r="F218" s="291">
        <v>4</v>
      </c>
      <c r="G218" s="329"/>
      <c r="H218" s="320" t="s">
        <v>949</v>
      </c>
      <c r="I218" s="320"/>
      <c r="J218" s="320"/>
      <c r="K218" s="341"/>
    </row>
    <row r="219" s="1" customFormat="1" ht="12.75" customHeight="1">
      <c r="B219" s="342"/>
      <c r="C219" s="343"/>
      <c r="D219" s="343"/>
      <c r="E219" s="343"/>
      <c r="F219" s="343"/>
      <c r="G219" s="343"/>
      <c r="H219" s="343"/>
      <c r="I219" s="343"/>
      <c r="J219" s="343"/>
      <c r="K219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Zbyněk Jarolím</dc:creator>
  <cp:lastModifiedBy>Zbyněk Jarolím</cp:lastModifiedBy>
  <dcterms:created xsi:type="dcterms:W3CDTF">2024-01-09T15:29:59Z</dcterms:created>
  <dcterms:modified xsi:type="dcterms:W3CDTF">2024-01-09T15:30:05Z</dcterms:modified>
</cp:coreProperties>
</file>