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zakázky" sheetId="1" r:id="rId1"/>
    <sheet name="05-2024 - Oprava bytu č.102,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'05-2024 - Oprava bytu č.102,'!$C$130:$K$327</definedName>
    <definedName name="_xlnm.Print_Area" localSheetId="1">'05-2024 - Oprava bytu č.102,'!$C$82:$J$114,'05-2024 - Oprava bytu č.102,'!$C$120:$K$327</definedName>
    <definedName name="_xlnm.Print_Titles" localSheetId="1">'05-2024 - Oprava bytu č.102,'!$130:$130</definedName>
  </definedNames>
  <calcPr/>
</workbook>
</file>

<file path=xl/calcChain.xml><?xml version="1.0" encoding="utf-8"?>
<calcChain xmlns="http://schemas.openxmlformats.org/spreadsheetml/2006/main">
  <c i="2" l="1" r="R312"/>
  <c r="J35"/>
  <c r="J34"/>
  <c i="1" r="AY95"/>
  <c i="2" r="J33"/>
  <c i="1" r="AX95"/>
  <c i="2" r="BI327"/>
  <c r="BH327"/>
  <c r="BG327"/>
  <c r="BE327"/>
  <c r="T327"/>
  <c r="T326"/>
  <c r="R327"/>
  <c r="R326"/>
  <c r="P327"/>
  <c r="P326"/>
  <c r="BI325"/>
  <c r="BH325"/>
  <c r="BG325"/>
  <c r="BE325"/>
  <c r="T325"/>
  <c r="T324"/>
  <c r="T323"/>
  <c r="R325"/>
  <c r="R324"/>
  <c r="R323"/>
  <c r="P325"/>
  <c r="P324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78"/>
  <c r="BH278"/>
  <c r="BG278"/>
  <c r="BE278"/>
  <c r="T278"/>
  <c r="R278"/>
  <c r="P278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5"/>
  <c r="BH155"/>
  <c r="BG155"/>
  <c r="BE155"/>
  <c r="T155"/>
  <c r="R155"/>
  <c r="P155"/>
  <c r="BI150"/>
  <c r="BH150"/>
  <c r="BG150"/>
  <c r="BE150"/>
  <c r="T150"/>
  <c r="R150"/>
  <c r="P150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F89"/>
  <c r="F87"/>
  <c r="E85"/>
  <c r="J22"/>
  <c r="E22"/>
  <c r="J128"/>
  <c r="J21"/>
  <c r="J19"/>
  <c r="E19"/>
  <c r="J127"/>
  <c r="J18"/>
  <c r="J16"/>
  <c r="E16"/>
  <c r="F128"/>
  <c r="J15"/>
  <c r="J10"/>
  <c r="J125"/>
  <c i="1" r="L90"/>
  <c r="AM90"/>
  <c r="AM89"/>
  <c r="L89"/>
  <c r="AM87"/>
  <c r="L87"/>
  <c r="L85"/>
  <c r="L84"/>
  <c i="2" r="J327"/>
  <c r="BK325"/>
  <c r="BK322"/>
  <c r="BK320"/>
  <c r="BK318"/>
  <c r="BK316"/>
  <c r="BK314"/>
  <c r="BK313"/>
  <c r="BK311"/>
  <c r="BK310"/>
  <c r="BK309"/>
  <c r="J308"/>
  <c r="J306"/>
  <c r="BK304"/>
  <c r="J302"/>
  <c r="J297"/>
  <c r="J294"/>
  <c r="J291"/>
  <c r="J284"/>
  <c r="J278"/>
  <c r="J273"/>
  <c r="BK265"/>
  <c r="J264"/>
  <c r="BK261"/>
  <c r="BK255"/>
  <c r="J253"/>
  <c r="BK248"/>
  <c r="J246"/>
  <c r="BK243"/>
  <c r="J242"/>
  <c r="BK239"/>
  <c r="BK237"/>
  <c r="BK235"/>
  <c r="BK233"/>
  <c r="J230"/>
  <c r="BK226"/>
  <c r="J225"/>
  <c r="BK222"/>
  <c r="J220"/>
  <c r="BK216"/>
  <c r="BK214"/>
  <c r="BK212"/>
  <c r="J211"/>
  <c r="BK208"/>
  <c r="BK206"/>
  <c r="BK204"/>
  <c r="J202"/>
  <c r="J200"/>
  <c r="J196"/>
  <c r="BK193"/>
  <c r="J191"/>
  <c r="J188"/>
  <c r="J186"/>
  <c r="J180"/>
  <c r="J177"/>
  <c r="J173"/>
  <c r="BK167"/>
  <c r="BK163"/>
  <c r="BK155"/>
  <c r="J143"/>
  <c r="BK137"/>
  <c r="J136"/>
  <c r="J134"/>
  <c r="F31"/>
  <c r="J31"/>
  <c r="BK308"/>
  <c r="J307"/>
  <c r="BK306"/>
  <c r="J305"/>
  <c r="J304"/>
  <c r="J303"/>
  <c r="BK302"/>
  <c r="BK301"/>
  <c r="BK296"/>
  <c r="J296"/>
  <c r="BK292"/>
  <c r="BK291"/>
  <c r="J290"/>
  <c r="J286"/>
  <c r="J282"/>
  <c r="BK274"/>
  <c r="BK273"/>
  <c r="BK271"/>
  <c r="J270"/>
  <c r="BK266"/>
  <c r="BK264"/>
  <c r="BK263"/>
  <c r="BK262"/>
  <c r="J261"/>
  <c r="J255"/>
  <c r="BK254"/>
  <c r="BK252"/>
  <c r="J250"/>
  <c r="J248"/>
  <c r="BK246"/>
  <c r="BK245"/>
  <c r="BK244"/>
  <c r="BK242"/>
  <c r="J241"/>
  <c r="J240"/>
  <c r="J238"/>
  <c r="BK236"/>
  <c r="BK234"/>
  <c r="J233"/>
  <c r="BK231"/>
  <c r="BK230"/>
  <c r="J229"/>
  <c r="J227"/>
  <c r="J226"/>
  <c r="J224"/>
  <c r="BK221"/>
  <c r="BK220"/>
  <c r="J218"/>
  <c r="J217"/>
  <c r="J216"/>
  <c r="J214"/>
  <c r="J213"/>
  <c r="BK211"/>
  <c r="BK210"/>
  <c r="J209"/>
  <c r="J208"/>
  <c r="J206"/>
  <c r="J205"/>
  <c r="BK203"/>
  <c r="BK202"/>
  <c r="J201"/>
  <c r="BK200"/>
  <c r="J199"/>
  <c r="J198"/>
  <c r="BK196"/>
  <c r="J195"/>
  <c r="J194"/>
  <c r="J192"/>
  <c r="BK191"/>
  <c r="J189"/>
  <c r="BK187"/>
  <c r="BK186"/>
  <c r="J181"/>
  <c r="BK180"/>
  <c r="BK177"/>
  <c r="J175"/>
  <c r="BK168"/>
  <c r="J168"/>
  <c r="BK166"/>
  <c r="J166"/>
  <c r="J163"/>
  <c r="BK161"/>
  <c r="J160"/>
  <c r="J155"/>
  <c r="BK145"/>
  <c r="BK142"/>
  <c r="BK141"/>
  <c r="J137"/>
  <c r="BK136"/>
  <c r="BK134"/>
  <c i="1" r="AS94"/>
  <c i="2" r="F34"/>
  <c r="BK297"/>
  <c r="J292"/>
  <c r="BK286"/>
  <c r="BK282"/>
  <c r="J274"/>
  <c r="BK270"/>
  <c r="J265"/>
  <c r="J262"/>
  <c r="BK259"/>
  <c r="J254"/>
  <c r="J252"/>
  <c r="BK247"/>
  <c r="J244"/>
  <c r="BK240"/>
  <c r="BK238"/>
  <c r="J236"/>
  <c r="J234"/>
  <c r="J232"/>
  <c r="BK229"/>
  <c r="BK224"/>
  <c r="J222"/>
  <c r="BK217"/>
  <c r="BK215"/>
  <c r="BK213"/>
  <c r="J210"/>
  <c r="BK207"/>
  <c r="BK205"/>
  <c r="J203"/>
  <c r="BK199"/>
  <c r="BK197"/>
  <c r="BK195"/>
  <c r="J193"/>
  <c r="BK188"/>
  <c r="BK181"/>
  <c r="J179"/>
  <c r="BK173"/>
  <c r="J171"/>
  <c r="J164"/>
  <c r="J161"/>
  <c r="J150"/>
  <c r="BK143"/>
  <c r="J142"/>
  <c r="J135"/>
  <c r="BK327"/>
  <c r="J325"/>
  <c r="J322"/>
  <c r="J320"/>
  <c r="J318"/>
  <c r="J316"/>
  <c r="J314"/>
  <c r="J313"/>
  <c r="J311"/>
  <c r="J310"/>
  <c r="J309"/>
  <c r="BK307"/>
  <c r="BK305"/>
  <c r="BK303"/>
  <c r="J301"/>
  <c r="BK294"/>
  <c r="BK290"/>
  <c r="BK284"/>
  <c r="BK278"/>
  <c r="J271"/>
  <c r="J266"/>
  <c r="J263"/>
  <c r="J259"/>
  <c r="BK253"/>
  <c r="BK250"/>
  <c r="J247"/>
  <c r="J245"/>
  <c r="J243"/>
  <c r="BK241"/>
  <c r="J239"/>
  <c r="J237"/>
  <c r="J235"/>
  <c r="BK232"/>
  <c r="J231"/>
  <c r="BK227"/>
  <c r="BK225"/>
  <c r="J221"/>
  <c r="BK218"/>
  <c r="J215"/>
  <c r="J212"/>
  <c r="BK209"/>
  <c r="J207"/>
  <c r="J204"/>
  <c r="BK201"/>
  <c r="BK198"/>
  <c r="J197"/>
  <c r="BK194"/>
  <c r="BK192"/>
  <c r="BK189"/>
  <c r="J187"/>
  <c r="BK179"/>
  <c r="BK175"/>
  <c r="BK171"/>
  <c r="J167"/>
  <c r="BK164"/>
  <c r="BK160"/>
  <c r="BK150"/>
  <c r="J145"/>
  <c r="J141"/>
  <c r="BK135"/>
  <c r="F35"/>
  <c r="F33"/>
  <c l="1" r="R223"/>
  <c r="BK319"/>
  <c r="J319"/>
  <c r="J110"/>
  <c r="R133"/>
  <c r="BK159"/>
  <c r="J159"/>
  <c r="J98"/>
  <c r="BK170"/>
  <c r="J170"/>
  <c r="J100"/>
  <c r="R190"/>
  <c r="BK223"/>
  <c r="J223"/>
  <c r="J103"/>
  <c r="T228"/>
  <c r="BK260"/>
  <c r="J260"/>
  <c r="J106"/>
  <c r="P285"/>
  <c r="R295"/>
  <c r="R319"/>
  <c r="BK133"/>
  <c r="J133"/>
  <c r="J96"/>
  <c r="P144"/>
  <c r="P159"/>
  <c r="P170"/>
  <c r="T170"/>
  <c r="BK219"/>
  <c r="J219"/>
  <c r="J102"/>
  <c r="BK228"/>
  <c r="J228"/>
  <c r="J104"/>
  <c r="P249"/>
  <c r="T260"/>
  <c r="T295"/>
  <c r="T319"/>
  <c r="P133"/>
  <c r="P132"/>
  <c r="BK144"/>
  <c r="J144"/>
  <c r="J97"/>
  <c r="R144"/>
  <c r="R159"/>
  <c r="T159"/>
  <c r="R170"/>
  <c r="T190"/>
  <c r="P219"/>
  <c r="T219"/>
  <c r="P223"/>
  <c r="P228"/>
  <c r="BK249"/>
  <c r="J249"/>
  <c r="J105"/>
  <c r="R249"/>
  <c r="P260"/>
  <c r="BK285"/>
  <c r="J285"/>
  <c r="J107"/>
  <c r="R285"/>
  <c r="P295"/>
  <c r="BK312"/>
  <c r="J312"/>
  <c r="J109"/>
  <c r="T312"/>
  <c r="T144"/>
  <c r="P190"/>
  <c r="R228"/>
  <c r="T249"/>
  <c r="BK295"/>
  <c r="J295"/>
  <c r="J108"/>
  <c r="P312"/>
  <c r="T133"/>
  <c r="T132"/>
  <c r="BK190"/>
  <c r="J190"/>
  <c r="J101"/>
  <c r="R219"/>
  <c r="T223"/>
  <c r="R260"/>
  <c r="T285"/>
  <c r="P319"/>
  <c r="BK324"/>
  <c r="J324"/>
  <c r="J112"/>
  <c r="BK326"/>
  <c r="J326"/>
  <c r="J113"/>
  <c i="1" r="AZ95"/>
  <c r="BC95"/>
  <c i="2" r="J87"/>
  <c r="J89"/>
  <c r="F90"/>
  <c r="J90"/>
  <c r="BF134"/>
  <c r="BF135"/>
  <c r="BF136"/>
  <c r="BF137"/>
  <c r="BF141"/>
  <c r="BF142"/>
  <c r="BF143"/>
  <c r="BF145"/>
  <c r="BF150"/>
  <c r="BF155"/>
  <c r="BF160"/>
  <c r="BF161"/>
  <c r="BF163"/>
  <c r="BF164"/>
  <c r="BF166"/>
  <c r="BF167"/>
  <c r="BF168"/>
  <c r="BF171"/>
  <c r="BF173"/>
  <c r="BF175"/>
  <c r="BF177"/>
  <c r="BF179"/>
  <c r="BF180"/>
  <c r="BF181"/>
  <c r="BF186"/>
  <c r="BF187"/>
  <c r="BF188"/>
  <c r="BF189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20"/>
  <c r="BF221"/>
  <c r="BF222"/>
  <c r="BF224"/>
  <c r="BF225"/>
  <c r="BF226"/>
  <c r="BF227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50"/>
  <c r="BF252"/>
  <c r="BF253"/>
  <c r="BF254"/>
  <c r="BF255"/>
  <c r="BF259"/>
  <c r="BF261"/>
  <c r="BF262"/>
  <c r="BF263"/>
  <c r="BF264"/>
  <c r="BF265"/>
  <c r="BF266"/>
  <c r="BF270"/>
  <c r="BF271"/>
  <c r="BF273"/>
  <c r="BF274"/>
  <c r="BF278"/>
  <c r="BF282"/>
  <c r="BF284"/>
  <c r="BF286"/>
  <c r="BF290"/>
  <c r="BF291"/>
  <c r="BF292"/>
  <c r="BF294"/>
  <c r="BF296"/>
  <c r="BF297"/>
  <c r="BF301"/>
  <c r="BF302"/>
  <c r="BF303"/>
  <c r="BF304"/>
  <c r="BF305"/>
  <c r="BF306"/>
  <c r="BF307"/>
  <c r="BF308"/>
  <c r="BF309"/>
  <c r="BF310"/>
  <c r="BF311"/>
  <c r="BF313"/>
  <c r="BF314"/>
  <c r="BF316"/>
  <c r="BF318"/>
  <c r="BF320"/>
  <c r="BF322"/>
  <c r="BF325"/>
  <c r="BF327"/>
  <c i="1" r="AV95"/>
  <c r="BB95"/>
  <c r="BD95"/>
  <c r="AZ94"/>
  <c r="W29"/>
  <c r="BD94"/>
  <c r="W33"/>
  <c r="BC94"/>
  <c r="W32"/>
  <c r="BB94"/>
  <c r="W31"/>
  <c i="2" l="1" r="P169"/>
  <c r="R132"/>
  <c r="R169"/>
  <c r="T169"/>
  <c r="T131"/>
  <c r="P131"/>
  <c i="1" r="AU95"/>
  <c i="2" r="BK132"/>
  <c r="J132"/>
  <c r="J95"/>
  <c r="BK169"/>
  <c r="J169"/>
  <c r="J99"/>
  <c r="BK323"/>
  <c r="J323"/>
  <c r="J111"/>
  <c i="1" r="AU94"/>
  <c r="AX94"/>
  <c i="2" r="J32"/>
  <c i="1" r="AW95"/>
  <c r="AT95"/>
  <c r="AV94"/>
  <c r="AK29"/>
  <c r="AY94"/>
  <c i="2" r="F32"/>
  <c i="1" r="BA95"/>
  <c r="BA94"/>
  <c r="W30"/>
  <c i="2" l="1" r="R131"/>
  <c r="BK131"/>
  <c r="J131"/>
  <c r="J28"/>
  <c i="1" r="AG95"/>
  <c r="AG94"/>
  <c r="AK26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<sst xmlns="http://schemas.openxmlformats.org/spreadsheetml/2006/main">
  <si>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</si>
  <si>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</si>
  <si>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</si>
  <si>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</si>
  <si>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</si>
  <si>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{9b7ccedf-3809-4bdf-b2b9-6e4b79e30ab1}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</si>
  <si>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</si>
  <si>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</si>
  <si>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</si>
  <si>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</si>
  <si>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</si>
  <si>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</si>
  <si>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</si>
  <si>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</si>
  <si>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05-2024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</si>
  <si>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</si>
  <si>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</si>
  <si>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bytu č.102,</t>
  </si>
  <si>
    <t>KSO:</t>
  </si>
  <si>
    <t>CC-CZ:</t>
  </si>
  <si>
    <t>Místo:</t>
  </si>
  <si>
    <t>Zelený dům</t>
  </si>
  <si>
    <t>Datum:</t>
  </si>
  <si>
    <t>24. 3. 2024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</si>
  <si>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</si>
  <si>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</si>
  <si>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</si>
  <si>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</si>
  <si>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</si>
  <si>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</si>
  <si>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</si>
  <si>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</si>
  <si>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</si>
  <si>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</si>
  <si>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</si>
  <si>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</si>
  <si>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</si>
  <si>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</si>
  <si>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</si>
  <si>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</si>
  <si>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</si>
  <si>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</si>
  <si>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</si>
  <si>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</si>
  <si>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</si>
  <si>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</si>
  <si>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</si>
  <si>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</si>
  <si>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</si>
  <si>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</si>
  <si>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</si>
  <si>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</si>
  <si>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</si>
  <si>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</si>
  <si>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</si>
  <si>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</si>
  <si>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</si>
  <si>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</si>
  <si>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</si>
  <si>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</si>
  <si>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</si>
  <si>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</si>
  <si>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</si>
  <si>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</si>
  <si>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</si>
  <si>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</si>
  <si>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</si>
  <si>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</si>
  <si>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</si>
  <si>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</si>
  <si>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</si>
  <si>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</si>
  <si>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</si>
  <si>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</si>
  <si>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</si>
  <si>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</si>
  <si>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</si>
  <si>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</si>
  <si>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</si>
  <si>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</si>
  <si>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</si>
  <si>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</si>
  <si>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</si>
  <si>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</si>
  <si>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</si>
  <si>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</si>
  <si>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</si>
  <si>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</si>
  <si>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</si>
  <si>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</si>
  <si>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</si>
  <si>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</si>
  <si>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</si>
  <si>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</si>
  <si>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</si>
  <si>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</si>
  <si>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</si>
  <si>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</si>
  <si>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</si>
  <si>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</si>
  <si>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</si>
  <si>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</si>
  <si>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</si>
  <si>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</si>
  <si>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</si>
  <si>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</si>
  <si>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</si>
  <si>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</si>
  <si>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</si>
  <si>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</si>
  <si>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</si>
  <si>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</si>
  <si>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</si>
  <si>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</si>
  <si>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</si>
  <si>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</si>
  <si>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</si>
  <si>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</si>
  <si>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</si>
  <si>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</si>
  <si>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</si>
  <si>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</si>
  <si>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</si>
  <si>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</si>
  <si>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</si>
  <si>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</si>
  <si>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</si>
  <si>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</si>
  <si>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611131111</t>
  </si>
  <si>
    <t>Polymercementový spojovací můstek vnitřních stropů nanášený ručně</t>
  </si>
  <si>
    <t>m2</t>
  </si>
  <si>
    <t>CS ÚRS 2024 01</t>
  </si>
  <si>
    <t>4</t>
  </si>
  <si>
    <t>2</t>
  </si>
  <si>
    <t>1670742885</t>
  </si>
  <si>
    <t>611131121</t>
  </si>
  <si>
    <t>Penetrační disperzní nátěr vnitřních stropů nanášený ručně</t>
  </si>
  <si>
    <t>-202414946</t>
  </si>
  <si>
    <t>3</t>
  </si>
  <si>
    <t>611311131</t>
  </si>
  <si>
    <t>Vápenný štuk vnitřních rovných stropů tloušťky do 3 mm</t>
  </si>
  <si>
    <t>1907459668</t>
  </si>
  <si>
    <t>612131111</t>
  </si>
  <si>
    <t>Polymercementový spojovací můstek vnitřních stěn nanášený ručně</t>
  </si>
  <si>
    <t>-1402814294</t>
  </si>
  <si>
    <t>VV</t>
  </si>
  <si>
    <t>(4,05+3,45)*2*2,55</t>
  </si>
  <si>
    <t>(1,89+1,69)*2*2,55</t>
  </si>
  <si>
    <t>Součet</t>
  </si>
  <si>
    <t>5</t>
  </si>
  <si>
    <t>612131121</t>
  </si>
  <si>
    <t>Penetrační disperzní nátěr vnitřních stěn nanášený ručně</t>
  </si>
  <si>
    <t>1567118604</t>
  </si>
  <si>
    <t>612142001</t>
  </si>
  <si>
    <t>Pletivo sklovláknité vnitřních stěn vtlačené do tmelu</t>
  </si>
  <si>
    <t>-791744724</t>
  </si>
  <si>
    <t>7</t>
  </si>
  <si>
    <t>612311131</t>
  </si>
  <si>
    <t>Vápenný štuk vnitřních stěn tloušťky do 3 mm</t>
  </si>
  <si>
    <t>-1109119211</t>
  </si>
  <si>
    <t>9</t>
  </si>
  <si>
    <t>Ostatní konstrukce a práce, bourání</t>
  </si>
  <si>
    <t>8</t>
  </si>
  <si>
    <t>978011191</t>
  </si>
  <si>
    <t>Otlučení (osekání) vnitřní vápenné nebo vápenocementové omítky stropů v rozsahu přes 50 do 100 %</t>
  </si>
  <si>
    <t>-1490339234</t>
  </si>
  <si>
    <t>4,05*3,45</t>
  </si>
  <si>
    <t>1,69*1,89</t>
  </si>
  <si>
    <t>1,67*1,81</t>
  </si>
  <si>
    <t>978013191</t>
  </si>
  <si>
    <t>Otlučení (osekání) vnitřní vápenné nebo vápenocementové omítky stěn v rozsahu přes 50 do 100 %</t>
  </si>
  <si>
    <t>-802882017</t>
  </si>
  <si>
    <t>(1,67+1,81)*2*2,55</t>
  </si>
  <si>
    <t>10</t>
  </si>
  <si>
    <t>978059511</t>
  </si>
  <si>
    <t>Odsekání a odebrání obkladů stěn z vnitřních obkládaček plochy do 1 m2</t>
  </si>
  <si>
    <t>171235181</t>
  </si>
  <si>
    <t>(1,67+1,81)*2*2</t>
  </si>
  <si>
    <t>1,4*1,63</t>
  </si>
  <si>
    <t>997</t>
  </si>
  <si>
    <t>Přesun sutě</t>
  </si>
  <si>
    <t>11</t>
  </si>
  <si>
    <t>997013213</t>
  </si>
  <si>
    <t>Vnitrostaveništní doprava suti a vybouraných hmot pro budovy v přes 9 do 12 m ručně</t>
  </si>
  <si>
    <t>t</t>
  </si>
  <si>
    <t>-1703414800</t>
  </si>
  <si>
    <t>997013219</t>
  </si>
  <si>
    <t>Příplatek k vnitrostaveništní dopravě suti a vybouraných hmot za zvětšenou dopravu suti ZKD 10 m</t>
  </si>
  <si>
    <t>-1292495527</t>
  </si>
  <si>
    <t>5,527*2</t>
  </si>
  <si>
    <t>13</t>
  </si>
  <si>
    <t>997013501</t>
  </si>
  <si>
    <t>Odvoz suti a vybouraných hmot na skládku nebo meziskládku do 1 km se složením</t>
  </si>
  <si>
    <t>-1868070202</t>
  </si>
  <si>
    <t>14</t>
  </si>
  <si>
    <t>997013509</t>
  </si>
  <si>
    <t>Příplatek k odvozu suti a vybouraných hmot na skládku ZKD 1 km přes 1 km</t>
  </si>
  <si>
    <t>-1936267257</t>
  </si>
  <si>
    <t>5,527*18</t>
  </si>
  <si>
    <t>15</t>
  </si>
  <si>
    <t>997013609</t>
  </si>
  <si>
    <t>Poplatek za uložení na skládce (skládkovné) stavebního odpadu ze směsí nebo oddělených frakcí betonu, cihel a keramických výrobků kód odpadu 17 01 07</t>
  </si>
  <si>
    <t>130138279</t>
  </si>
  <si>
    <t>16</t>
  </si>
  <si>
    <t>997013635</t>
  </si>
  <si>
    <t>Poplatek za uložení na skládce (skládkovné) komunálního odpadu kód odpadu 20 03 01</t>
  </si>
  <si>
    <t>116434383</t>
  </si>
  <si>
    <t>17</t>
  </si>
  <si>
    <t>997013813</t>
  </si>
  <si>
    <t>Poplatek za uložení na skládce (skládkovné) stavebního odpadu z plastických hmot kód odpadu 17 02 03</t>
  </si>
  <si>
    <t>1416304488</t>
  </si>
  <si>
    <t>PSV</t>
  </si>
  <si>
    <t>Práce a dodávky PSV</t>
  </si>
  <si>
    <t>711</t>
  </si>
  <si>
    <t>Izolace proti vodě, vlhkosti a plynům</t>
  </si>
  <si>
    <t>18</t>
  </si>
  <si>
    <t>711191201</t>
  </si>
  <si>
    <t>Provedení izolace proti zemní vlhkosti hydroizolační stěrkou vodorovné na betonu, 2 vrstvy</t>
  </si>
  <si>
    <t>929849539</t>
  </si>
  <si>
    <t>19</t>
  </si>
  <si>
    <t>M</t>
  </si>
  <si>
    <t>SMB.204220001</t>
  </si>
  <si>
    <t>AQUAFIN-IC, 25kg</t>
  </si>
  <si>
    <t>kg</t>
  </si>
  <si>
    <t>32</t>
  </si>
  <si>
    <t>933416235</t>
  </si>
  <si>
    <t>3,023*1,1 'Přepočtené koeficientem množství</t>
  </si>
  <si>
    <t>20</t>
  </si>
  <si>
    <t>711192201</t>
  </si>
  <si>
    <t>Provedení izolace proti zemní vlhkosti hydroizolační stěrkou svislé na betonu, 2 vrstvy</t>
  </si>
  <si>
    <t>903281019</t>
  </si>
  <si>
    <t>1131278577</t>
  </si>
  <si>
    <t>17,748*1,1 'Přepočtené koeficientem množství</t>
  </si>
  <si>
    <t>22</t>
  </si>
  <si>
    <t>711199101</t>
  </si>
  <si>
    <t>Provedení těsnícího pásu do spoje dilatační nebo styčné spáry podlaha - stěna</t>
  </si>
  <si>
    <t>m</t>
  </si>
  <si>
    <t>-349780389</t>
  </si>
  <si>
    <t>23</t>
  </si>
  <si>
    <t>711199102</t>
  </si>
  <si>
    <t>Provedení těsnícího koutu pro vnější nebo vnitřní roh spáry podlaha - stěna</t>
  </si>
  <si>
    <t>kus</t>
  </si>
  <si>
    <t>-1116600484</t>
  </si>
  <si>
    <t>24</t>
  </si>
  <si>
    <t>28355020</t>
  </si>
  <si>
    <t>páska pružná těsnící hydroizolační š do 85mm</t>
  </si>
  <si>
    <t>-242748037</t>
  </si>
  <si>
    <t>(1,67+1,81)*2</t>
  </si>
  <si>
    <t>2,55*4</t>
  </si>
  <si>
    <t>17,16*0,315 'Přepočtené koeficientem množství</t>
  </si>
  <si>
    <t>25</t>
  </si>
  <si>
    <t>55166620</t>
  </si>
  <si>
    <t>koleno odpadní PP pro stavitelné WC DN 110</t>
  </si>
  <si>
    <t>1606970105</t>
  </si>
  <si>
    <t>26</t>
  </si>
  <si>
    <t>64211005</t>
  </si>
  <si>
    <t>umyvadlo keramické závěsné bílé 550x420mm</t>
  </si>
  <si>
    <t>-507526395</t>
  </si>
  <si>
    <t>27</t>
  </si>
  <si>
    <t>LFN.H8263860002413</t>
  </si>
  <si>
    <t>Kloz komb stoj LYRA PLUS bílá</t>
  </si>
  <si>
    <t>1110342776</t>
  </si>
  <si>
    <t>28</t>
  </si>
  <si>
    <t>55167399</t>
  </si>
  <si>
    <t>sedátko klozetové duroplastové bílé</t>
  </si>
  <si>
    <t>-2021673228</t>
  </si>
  <si>
    <t>725</t>
  </si>
  <si>
    <t>Zdravotechnika - zařizovací předměty</t>
  </si>
  <si>
    <t>29</t>
  </si>
  <si>
    <t>725110814</t>
  </si>
  <si>
    <t>Demontáž klozetu Kombi</t>
  </si>
  <si>
    <t>soubor</t>
  </si>
  <si>
    <t>1136745063</t>
  </si>
  <si>
    <t>30</t>
  </si>
  <si>
    <t>725119122</t>
  </si>
  <si>
    <t>Montáž klozetových mís kombi</t>
  </si>
  <si>
    <t>300066352</t>
  </si>
  <si>
    <t>31</t>
  </si>
  <si>
    <t>725210821</t>
  </si>
  <si>
    <t>Demontáž umyvadel bez výtokových armatur</t>
  </si>
  <si>
    <t>-567319280</t>
  </si>
  <si>
    <t>725219102</t>
  </si>
  <si>
    <t>Montáž umyvadla připevněného na šrouby do zdiva</t>
  </si>
  <si>
    <t>-134788429</t>
  </si>
  <si>
    <t>33</t>
  </si>
  <si>
    <t>725240811</t>
  </si>
  <si>
    <t>Demontáž kabin sprchových bez výtokových armatur</t>
  </si>
  <si>
    <t>-424868050</t>
  </si>
  <si>
    <t>34</t>
  </si>
  <si>
    <t>725240812</t>
  </si>
  <si>
    <t>Demontáž vaniček sprchových bez výtokových armatur</t>
  </si>
  <si>
    <t>1793454367</t>
  </si>
  <si>
    <t>35</t>
  </si>
  <si>
    <t>725241901</t>
  </si>
  <si>
    <t>Montáž vaničky sprchové</t>
  </si>
  <si>
    <t>2038121823</t>
  </si>
  <si>
    <t>36</t>
  </si>
  <si>
    <t>725244907</t>
  </si>
  <si>
    <t>Montáž zástěny sprchové rohové (sprchový kout)</t>
  </si>
  <si>
    <t>-1545184008</t>
  </si>
  <si>
    <t>37</t>
  </si>
  <si>
    <t>725310823</t>
  </si>
  <si>
    <t>Demontáž dřez jednoduchý vestavěný v kuchyňských sestavách bez výtokových armatur</t>
  </si>
  <si>
    <t>53233166</t>
  </si>
  <si>
    <t>38</t>
  </si>
  <si>
    <t>725530823</t>
  </si>
  <si>
    <t>Demontáž ohřívač elektrický tlakový přes 50 do 200 l</t>
  </si>
  <si>
    <t>-133779954</t>
  </si>
  <si>
    <t>39</t>
  </si>
  <si>
    <t>725535212</t>
  </si>
  <si>
    <t>Ventil pojistný G 3/4"</t>
  </si>
  <si>
    <t>-1378043871</t>
  </si>
  <si>
    <t>40</t>
  </si>
  <si>
    <t>725539204</t>
  </si>
  <si>
    <t>Montáž ohřívačů zásobníkových závěsných tlakových přes 80 do 125 l</t>
  </si>
  <si>
    <t>668364870</t>
  </si>
  <si>
    <t>41</t>
  </si>
  <si>
    <t>725813111</t>
  </si>
  <si>
    <t>Ventil rohový bez připojovací trubičky nebo flexi hadičky G 1/2"</t>
  </si>
  <si>
    <t>-390367789</t>
  </si>
  <si>
    <t>42</t>
  </si>
  <si>
    <t>725813112.RAF</t>
  </si>
  <si>
    <t>Ventil rohový RIO 10794 pračkový G 3/4"</t>
  </si>
  <si>
    <t>1341435690</t>
  </si>
  <si>
    <t>43</t>
  </si>
  <si>
    <t>725820801</t>
  </si>
  <si>
    <t>Demontáž baterie nástěnné do G 3 / 4</t>
  </si>
  <si>
    <t>1784611141</t>
  </si>
  <si>
    <t>44</t>
  </si>
  <si>
    <t>725821325</t>
  </si>
  <si>
    <t>Baterie dřezová stojánková páková s otáčivým kulatým ústím a délkou ramínka 220 mm</t>
  </si>
  <si>
    <t>-917115856</t>
  </si>
  <si>
    <t>45</t>
  </si>
  <si>
    <t>725822613</t>
  </si>
  <si>
    <t>Baterie umyvadlová stojánková páková s výpustí</t>
  </si>
  <si>
    <t>1321210879</t>
  </si>
  <si>
    <t>46</t>
  </si>
  <si>
    <t>725840850</t>
  </si>
  <si>
    <t xml:space="preserve">Demontáž baterie sprch  do G 3/4x1</t>
  </si>
  <si>
    <t>-1879604726</t>
  </si>
  <si>
    <t>47</t>
  </si>
  <si>
    <t>725849411</t>
  </si>
  <si>
    <t>Montáž baterie sprchové nástěnná s nastavitelnou výškou sprchy</t>
  </si>
  <si>
    <t>2014453510</t>
  </si>
  <si>
    <t>48</t>
  </si>
  <si>
    <t>55145403</t>
  </si>
  <si>
    <t>baterie sprchová s ruční sprchou 1/2"x150mm</t>
  </si>
  <si>
    <t>712747514</t>
  </si>
  <si>
    <t>49</t>
  </si>
  <si>
    <t>725860811</t>
  </si>
  <si>
    <t>Demontáž uzávěrů zápachu jednoduchých</t>
  </si>
  <si>
    <t>-593148899</t>
  </si>
  <si>
    <t>50</t>
  </si>
  <si>
    <t>725865311</t>
  </si>
  <si>
    <t>Zápachová uzávěrka sprchových van DN 40/50 s kulovým kloubem na odtoku</t>
  </si>
  <si>
    <t>-713232251</t>
  </si>
  <si>
    <t>51</t>
  </si>
  <si>
    <t>725869101</t>
  </si>
  <si>
    <t>Montáž zápachových uzávěrek umyvadlových do DN 40</t>
  </si>
  <si>
    <t>-1506930913</t>
  </si>
  <si>
    <t>52</t>
  </si>
  <si>
    <t>55161321</t>
  </si>
  <si>
    <t>uzávěrka zápachová umyvadlová s krycí růžicí odtoku DN 32</t>
  </si>
  <si>
    <t>455567196</t>
  </si>
  <si>
    <t>53</t>
  </si>
  <si>
    <t>725869203</t>
  </si>
  <si>
    <t>Montáž zápachových uzávěrek dřezových jednodílných DN 40</t>
  </si>
  <si>
    <t>-1141228232</t>
  </si>
  <si>
    <t>54</t>
  </si>
  <si>
    <t>55161115</t>
  </si>
  <si>
    <t>uzávěrka zápachová dřezová s kulovým kloubem DN 40</t>
  </si>
  <si>
    <t>448520207</t>
  </si>
  <si>
    <t>55</t>
  </si>
  <si>
    <t>998725312</t>
  </si>
  <si>
    <t>Přesun hmot procentní pro zařizovací předměty ruční v objektech v přes 6 do 12 m</t>
  </si>
  <si>
    <t>%</t>
  </si>
  <si>
    <t>237401191</t>
  </si>
  <si>
    <t>56</t>
  </si>
  <si>
    <t>998725319</t>
  </si>
  <si>
    <t>Příplatek k ručnímu přesunu hmot procentnímu pro zařizovací předměty za zvětšený přesun ZKD 50 m</t>
  </si>
  <si>
    <t>952785891</t>
  </si>
  <si>
    <t>735</t>
  </si>
  <si>
    <t>Ústřední vytápění - otopná tělesa</t>
  </si>
  <si>
    <t>57</t>
  </si>
  <si>
    <t>735160113</t>
  </si>
  <si>
    <t>Otopné těleso trubkové teplovodní výška/délka 900/600 mm</t>
  </si>
  <si>
    <t>336803645</t>
  </si>
  <si>
    <t>58</t>
  </si>
  <si>
    <t>735890102</t>
  </si>
  <si>
    <t>Elektrické topné těleso (tyč) pro kombinované vytápění s integrovaným regulátorem teploty o výkonu 300 W</t>
  </si>
  <si>
    <t>489136339</t>
  </si>
  <si>
    <t>59</t>
  </si>
  <si>
    <t>998735312</t>
  </si>
  <si>
    <t>Přesun hmot procentní pro otopná tělesa ruční v objektech v přes 6 do 12 m</t>
  </si>
  <si>
    <t>-1272901512</t>
  </si>
  <si>
    <t>751</t>
  </si>
  <si>
    <t>Vzduchotechnika</t>
  </si>
  <si>
    <t>60</t>
  </si>
  <si>
    <t>751111012</t>
  </si>
  <si>
    <t>Montáž ventilátoru axiálního nízkotlakého nástěnného základního D přes 100 do 200 mm</t>
  </si>
  <si>
    <t>1630455613</t>
  </si>
  <si>
    <t>61</t>
  </si>
  <si>
    <t>42914117</t>
  </si>
  <si>
    <t>ventilátor axiální stěnový skříň z plastu zpožděný doběh IP44 25W D 125mm</t>
  </si>
  <si>
    <t>-900947785</t>
  </si>
  <si>
    <t>62</t>
  </si>
  <si>
    <t>751377011</t>
  </si>
  <si>
    <t>Montáž odsávacího zákrytu (digestoř) bytového vestavěného</t>
  </si>
  <si>
    <t>1354450486</t>
  </si>
  <si>
    <t>63</t>
  </si>
  <si>
    <t>751377811</t>
  </si>
  <si>
    <t>Demontáž odsávacího zákrytu (digestoř) bytového vestavěného</t>
  </si>
  <si>
    <t>1853286868</t>
  </si>
  <si>
    <t>766</t>
  </si>
  <si>
    <t>Konstrukce truhlářské</t>
  </si>
  <si>
    <t>64</t>
  </si>
  <si>
    <t>766491851</t>
  </si>
  <si>
    <t>Demontáž prahů dveří jednokřídlových</t>
  </si>
  <si>
    <t>-86694050</t>
  </si>
  <si>
    <t>65</t>
  </si>
  <si>
    <t>766660001</t>
  </si>
  <si>
    <t>Montáž dveřních křídel otvíravých jednokřídlových š do 0,8 m do ocelové zárubně</t>
  </si>
  <si>
    <t>64064567</t>
  </si>
  <si>
    <t>66</t>
  </si>
  <si>
    <t>61173215</t>
  </si>
  <si>
    <t>dveře jednokřídlé dřevotřískové povrch laminátový 600-900x1970mm protipožární EI30 protihlukové útlum 34dB</t>
  </si>
  <si>
    <t>1022476717</t>
  </si>
  <si>
    <t>67</t>
  </si>
  <si>
    <t>766660733</t>
  </si>
  <si>
    <t>Montáž dveřního bezpečnostního kování - štítku s klikou</t>
  </si>
  <si>
    <t>-2055959286</t>
  </si>
  <si>
    <t>68</t>
  </si>
  <si>
    <t>54914110</t>
  </si>
  <si>
    <t>kování bezpečnostní koule/klika R1</t>
  </si>
  <si>
    <t>-676033025</t>
  </si>
  <si>
    <t>69</t>
  </si>
  <si>
    <t>766691811</t>
  </si>
  <si>
    <t>Demontáž parapetních desek dřevěných nebo plastových šířky do 300 mm</t>
  </si>
  <si>
    <t>-1266456999</t>
  </si>
  <si>
    <t>70</t>
  </si>
  <si>
    <t>766691914</t>
  </si>
  <si>
    <t>Vyvěšení nebo zavěšení dřevěných křídel dveří pl do 2 m2</t>
  </si>
  <si>
    <t>1364725356</t>
  </si>
  <si>
    <t>71</t>
  </si>
  <si>
    <t>766694116</t>
  </si>
  <si>
    <t>Montáž parapetních desek dřevěných nebo plastových š do 30 cm</t>
  </si>
  <si>
    <t>-652528548</t>
  </si>
  <si>
    <t>72</t>
  </si>
  <si>
    <t>60794101</t>
  </si>
  <si>
    <t>parapet dřevotřískový vnitřní povrch laminátový š 200mm</t>
  </si>
  <si>
    <t>-1438169409</t>
  </si>
  <si>
    <t>73</t>
  </si>
  <si>
    <t>766695212</t>
  </si>
  <si>
    <t>Montáž truhlářských prahů dveří jednokřídlových š do 10 cm</t>
  </si>
  <si>
    <t>-1624930070</t>
  </si>
  <si>
    <t>74</t>
  </si>
  <si>
    <t>61187112</t>
  </si>
  <si>
    <t>práh dveřní dřevěný dubový tl 20mm dl 620mm š 70mm</t>
  </si>
  <si>
    <t>-817702124</t>
  </si>
  <si>
    <t>75</t>
  </si>
  <si>
    <t>61187152</t>
  </si>
  <si>
    <t>práh dveřní dřevěný dubový tl 20mm dl 820mm š 70mm</t>
  </si>
  <si>
    <t>-974503883</t>
  </si>
  <si>
    <t>76</t>
  </si>
  <si>
    <t>766811116</t>
  </si>
  <si>
    <t>Montáž korpusu kuchyňských skříněk spodních na nožičky š přes 600 do 1200 mm</t>
  </si>
  <si>
    <t>482902275</t>
  </si>
  <si>
    <t>77</t>
  </si>
  <si>
    <t>766811151</t>
  </si>
  <si>
    <t>Montáž korpusu kuchyňských skříněk horních na stěnu š do 600 mm</t>
  </si>
  <si>
    <t>1892255234</t>
  </si>
  <si>
    <t>78</t>
  </si>
  <si>
    <t>405W901</t>
  </si>
  <si>
    <t>Kuchyňská linka s dvířky 130 cm dub sierra</t>
  </si>
  <si>
    <t>-1661033615</t>
  </si>
  <si>
    <t>79</t>
  </si>
  <si>
    <t>766811223</t>
  </si>
  <si>
    <t>Příplatek k montáži kuchyňské pracovní desky za usazení dřezu</t>
  </si>
  <si>
    <t>-1338080818</t>
  </si>
  <si>
    <t>80</t>
  </si>
  <si>
    <t>55231082</t>
  </si>
  <si>
    <t>dřez nerez s odkládací ploškou vestavný matný 560x480mm</t>
  </si>
  <si>
    <t>-700061896</t>
  </si>
  <si>
    <t>81</t>
  </si>
  <si>
    <t>766812820</t>
  </si>
  <si>
    <t>Demontáž kuchyňských linek dřevěných nebo kovových dl do 1,5 m</t>
  </si>
  <si>
    <t>607250417</t>
  </si>
  <si>
    <t>82</t>
  </si>
  <si>
    <t>766825811</t>
  </si>
  <si>
    <t>Demontáž truhlářských vestavěných skříní jednokřídlových</t>
  </si>
  <si>
    <t>-118862041</t>
  </si>
  <si>
    <t>83</t>
  </si>
  <si>
    <t>998766312</t>
  </si>
  <si>
    <t>Přesun hmot procentní pro kce truhlářské ruční v objektech v přes 6 do 12 m</t>
  </si>
  <si>
    <t>-804253879</t>
  </si>
  <si>
    <t>771</t>
  </si>
  <si>
    <t>Podlahy z dlaždic</t>
  </si>
  <si>
    <t>84</t>
  </si>
  <si>
    <t>771111011</t>
  </si>
  <si>
    <t>Vysátí podkladu před pokládkou dlažby</t>
  </si>
  <si>
    <t>-1182449730</t>
  </si>
  <si>
    <t>85</t>
  </si>
  <si>
    <t>771121011</t>
  </si>
  <si>
    <t>Nátěr penetrační na podlahu</t>
  </si>
  <si>
    <t>-1600898366</t>
  </si>
  <si>
    <t>86</t>
  </si>
  <si>
    <t>771574418</t>
  </si>
  <si>
    <t xml:space="preserve">Montáž podlah keramických hladkých lepených cementovým flexibilním lepidlem </t>
  </si>
  <si>
    <t>184025706</t>
  </si>
  <si>
    <t>87</t>
  </si>
  <si>
    <t>LSS.DARSE724</t>
  </si>
  <si>
    <t xml:space="preserve">Dlaždice , povrch glazovaný </t>
  </si>
  <si>
    <t>-1446689303</t>
  </si>
  <si>
    <t>88</t>
  </si>
  <si>
    <t>771591115</t>
  </si>
  <si>
    <t>Podlahy spárování silikonem</t>
  </si>
  <si>
    <t>-809205269</t>
  </si>
  <si>
    <t>4*2</t>
  </si>
  <si>
    <t>89</t>
  </si>
  <si>
    <t>998771312</t>
  </si>
  <si>
    <t>Přesun hmot procentní pro podlahy z dlaždic ruční v objektech v přes 6 do 12 m</t>
  </si>
  <si>
    <t>-1097347976</t>
  </si>
  <si>
    <t>776</t>
  </si>
  <si>
    <t>Podlahy povlakové</t>
  </si>
  <si>
    <t>90</t>
  </si>
  <si>
    <t>776111116</t>
  </si>
  <si>
    <t>Odstranění zbytků lepidla z podkladu povlakových podlah broušením</t>
  </si>
  <si>
    <t>1435125729</t>
  </si>
  <si>
    <t>91</t>
  </si>
  <si>
    <t>776111311</t>
  </si>
  <si>
    <t>Vysátí podkladu povlakových podlah</t>
  </si>
  <si>
    <t>-1402914630</t>
  </si>
  <si>
    <t>92</t>
  </si>
  <si>
    <t>776121112</t>
  </si>
  <si>
    <t>Vodou ředitelná penetrace savého podkladu povlakových podlah</t>
  </si>
  <si>
    <t>313444499</t>
  </si>
  <si>
    <t>93</t>
  </si>
  <si>
    <t>776141112</t>
  </si>
  <si>
    <t>Stěrka podlahová nivelační pro vyrovnání podkladu povlakových podlah pevnosti 20 MPa tl přes 3 do 5 mm</t>
  </si>
  <si>
    <t>-1234251340</t>
  </si>
  <si>
    <t>94</t>
  </si>
  <si>
    <t>776201811</t>
  </si>
  <si>
    <t>Demontáž lepených povlakových podlah bez podložky ručně</t>
  </si>
  <si>
    <t>-525364791</t>
  </si>
  <si>
    <t>95</t>
  </si>
  <si>
    <t>776201814</t>
  </si>
  <si>
    <t>Demontáž povlakových podlahovin volně položených podlepených páskou</t>
  </si>
  <si>
    <t>-2116258223</t>
  </si>
  <si>
    <t>96</t>
  </si>
  <si>
    <t>776221111</t>
  </si>
  <si>
    <t>Lepení pásů z PVC standardním lepidlem</t>
  </si>
  <si>
    <t>-47727097</t>
  </si>
  <si>
    <t>97</t>
  </si>
  <si>
    <t>28412245</t>
  </si>
  <si>
    <t>krytina podlahová heterogenní š 1,5m tl 2mm</t>
  </si>
  <si>
    <t>347676612</t>
  </si>
  <si>
    <t>17,167*1,1 'Přepočtené koeficientem množství</t>
  </si>
  <si>
    <t>98</t>
  </si>
  <si>
    <t>776223111</t>
  </si>
  <si>
    <t>Spoj povlakových podlahovin z PVC svařováním za tepla</t>
  </si>
  <si>
    <t>-315202998</t>
  </si>
  <si>
    <t>99</t>
  </si>
  <si>
    <t>776410811</t>
  </si>
  <si>
    <t>Odstranění soklíků a lišt pryžových nebo plastových</t>
  </si>
  <si>
    <t>-1326448228</t>
  </si>
  <si>
    <t>(4,05+3,45)*2</t>
  </si>
  <si>
    <t>(1,89+1,69)*2</t>
  </si>
  <si>
    <t>100</t>
  </si>
  <si>
    <t>776411111</t>
  </si>
  <si>
    <t>Montáž obvodových soklíků výšky do 80 mm</t>
  </si>
  <si>
    <t>142753494</t>
  </si>
  <si>
    <t>101</t>
  </si>
  <si>
    <t>28411003</t>
  </si>
  <si>
    <t>lišta soklová PVC 30x30mm</t>
  </si>
  <si>
    <t>1342331359</t>
  </si>
  <si>
    <t>22,16*1,02 'Přepočtené koeficientem množství</t>
  </si>
  <si>
    <t>102</t>
  </si>
  <si>
    <t>998776312</t>
  </si>
  <si>
    <t>Přesun hmot procentní pro podlahy povlakové ruční v objektech v přes 6 do 12 m</t>
  </si>
  <si>
    <t>178994215</t>
  </si>
  <si>
    <t>781</t>
  </si>
  <si>
    <t>Dokončovací práce - obklady</t>
  </si>
  <si>
    <t>103</t>
  </si>
  <si>
    <t>781111011</t>
  </si>
  <si>
    <t>Ometení (oprášení) stěny při přípravě podkladu</t>
  </si>
  <si>
    <t>-617579147</t>
  </si>
  <si>
    <t>1,4*1,4</t>
  </si>
  <si>
    <t>104</t>
  </si>
  <si>
    <t>781121011</t>
  </si>
  <si>
    <t>Nátěr penetrační na stěnu</t>
  </si>
  <si>
    <t>-519130644</t>
  </si>
  <si>
    <t>105</t>
  </si>
  <si>
    <t>781472218</t>
  </si>
  <si>
    <t>Montáž obkladů keramických hladkých lepených cementovým flexibilním lepidlem přes 19 do 22 ks/m2</t>
  </si>
  <si>
    <t>117867406</t>
  </si>
  <si>
    <t>106</t>
  </si>
  <si>
    <t>59761709</t>
  </si>
  <si>
    <t>obklad keramický nemrazuvzdorný povrch hladký/mat/lesk tl do 10mm přes 19 do 22ks/m2</t>
  </si>
  <si>
    <t>1443400267</t>
  </si>
  <si>
    <t>15,88*1,1 'Přepočtené koeficientem množství</t>
  </si>
  <si>
    <t>107</t>
  </si>
  <si>
    <t>998781312</t>
  </si>
  <si>
    <t>Přesun hmot procentní pro obklady keramické ruční v objektech v přes 6 do 12 m</t>
  </si>
  <si>
    <t>1554467908</t>
  </si>
  <si>
    <t>783</t>
  </si>
  <si>
    <t>Dokončovací práce - nátěry</t>
  </si>
  <si>
    <t>108</t>
  </si>
  <si>
    <t>783301311</t>
  </si>
  <si>
    <t>Odmaštění zámečnických konstrukcí vodou ředitelným odmašťovačem</t>
  </si>
  <si>
    <t>-217740934</t>
  </si>
  <si>
    <t>109</t>
  </si>
  <si>
    <t>783301401</t>
  </si>
  <si>
    <t>Ometení zámečnických konstrukcí</t>
  </si>
  <si>
    <t>-1420676202</t>
  </si>
  <si>
    <t>(2+0,6+2)*0,24</t>
  </si>
  <si>
    <t>(2+0,8+2)*0,24*2</t>
  </si>
  <si>
    <t>110</t>
  </si>
  <si>
    <t>783314101</t>
  </si>
  <si>
    <t>Základní jednonásobný syntetický nátěr zámečnických konstrukcí</t>
  </si>
  <si>
    <t>-591621463</t>
  </si>
  <si>
    <t>111</t>
  </si>
  <si>
    <t>783315101</t>
  </si>
  <si>
    <t>Mezinátěr jednonásobný syntetický standardní zámečnických konstrukcí</t>
  </si>
  <si>
    <t>-329611472</t>
  </si>
  <si>
    <t>112</t>
  </si>
  <si>
    <t>783317101</t>
  </si>
  <si>
    <t>Krycí jednonásobný syntetický standardní nátěr zámečnických konstrukcí</t>
  </si>
  <si>
    <t>-330970220</t>
  </si>
  <si>
    <t>113</t>
  </si>
  <si>
    <t>783601325</t>
  </si>
  <si>
    <t>Odmaštění článkových otopných těles vodou ředitelným odmašťovačem před provedením nátěru</t>
  </si>
  <si>
    <t>774249796</t>
  </si>
  <si>
    <t>114</t>
  </si>
  <si>
    <t>783601421</t>
  </si>
  <si>
    <t>Ometení článkových otopných těles před provedením nátěru</t>
  </si>
  <si>
    <t>153606209</t>
  </si>
  <si>
    <t>115</t>
  </si>
  <si>
    <t>783601713</t>
  </si>
  <si>
    <t>Odmaštění vodou ředitelným odmašťovačem potrubí DN do 50 mm</t>
  </si>
  <si>
    <t>1433983320</t>
  </si>
  <si>
    <t>116</t>
  </si>
  <si>
    <t>783614111</t>
  </si>
  <si>
    <t>Základní jednonásobný syntetický nátěr článkových otopných těles</t>
  </si>
  <si>
    <t>986763420</t>
  </si>
  <si>
    <t>117</t>
  </si>
  <si>
    <t>783614551</t>
  </si>
  <si>
    <t>Základní jednonásobný syntetický nátěr potrubí DN do 50 mm</t>
  </si>
  <si>
    <t>1417224168</t>
  </si>
  <si>
    <t>118</t>
  </si>
  <si>
    <t>783615551</t>
  </si>
  <si>
    <t>Mezinátěr jednonásobný syntetický nátěr potrubí DN do 50 mm</t>
  </si>
  <si>
    <t>1915458056</t>
  </si>
  <si>
    <t>119</t>
  </si>
  <si>
    <t>783617111</t>
  </si>
  <si>
    <t>Krycí jednonásobný syntetický nátěr článkových otopných těles</t>
  </si>
  <si>
    <t>228110584</t>
  </si>
  <si>
    <t>120</t>
  </si>
  <si>
    <t>783617601</t>
  </si>
  <si>
    <t>Krycí jednonásobný syntetický nátěr potrubí DN do 50 mm</t>
  </si>
  <si>
    <t>1122970566</t>
  </si>
  <si>
    <t>784</t>
  </si>
  <si>
    <t>Dokončovací práce - malby a tapety</t>
  </si>
  <si>
    <t>121</t>
  </si>
  <si>
    <t>784171111</t>
  </si>
  <si>
    <t>Zakrytí vnitřních ploch stěn v místnostech v do 3,80 m</t>
  </si>
  <si>
    <t>-816532988</t>
  </si>
  <si>
    <t>122</t>
  </si>
  <si>
    <t>58124844</t>
  </si>
  <si>
    <t>fólie pro malířské potřeby zakrývací tl 25µ 4x5m</t>
  </si>
  <si>
    <t>-1542112652</t>
  </si>
  <si>
    <t>20,19*1,05 'Přepočtené koeficientem množství</t>
  </si>
  <si>
    <t>123</t>
  </si>
  <si>
    <t>784181101</t>
  </si>
  <si>
    <t>Základní akrylátová jednonásobná bezbarvá penetrace podkladu v místnostech v do 3,80 m</t>
  </si>
  <si>
    <t>1140320736</t>
  </si>
  <si>
    <t>56,508+20,19</t>
  </si>
  <si>
    <t>124</t>
  </si>
  <si>
    <t>784211101</t>
  </si>
  <si>
    <t>Dvojnásobné bílé malby ze směsí za mokra výborně oděruvzdorných v místnostech v do 3,80 m</t>
  </si>
  <si>
    <t>135719362</t>
  </si>
  <si>
    <t>786</t>
  </si>
  <si>
    <t>Dokončovací práce - čalounické úpravy</t>
  </si>
  <si>
    <t>125</t>
  </si>
  <si>
    <t>786624121</t>
  </si>
  <si>
    <t>Montáž lamelové žaluzie do oken zdvojených kovových otevíravých, sklápěcích a vyklápěcích</t>
  </si>
  <si>
    <t>150049182</t>
  </si>
  <si>
    <t>2,1*1,5</t>
  </si>
  <si>
    <t>126</t>
  </si>
  <si>
    <t>55346200</t>
  </si>
  <si>
    <t>žaluzie horizontální interiérové</t>
  </si>
  <si>
    <t>-1112324686</t>
  </si>
  <si>
    <t>Práce a dodávky M</t>
  </si>
  <si>
    <t>21-M</t>
  </si>
  <si>
    <t>Elektromontáže</t>
  </si>
  <si>
    <t>127</t>
  </si>
  <si>
    <t>210290001</t>
  </si>
  <si>
    <t>Elektroinstalace- dem.,mont. lištování</t>
  </si>
  <si>
    <t>soub</t>
  </si>
  <si>
    <t>-431942022</t>
  </si>
  <si>
    <t>58-M</t>
  </si>
  <si>
    <t>Revize vyhrazených technických zařízení</t>
  </si>
  <si>
    <t>128</t>
  </si>
  <si>
    <t>58010300R</t>
  </si>
  <si>
    <t>Kontrola stavu elektrického okruhu - revize</t>
  </si>
  <si>
    <t>kpl</t>
  </si>
  <si>
    <t>833320628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</si>
</sst>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05-2024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bytu č.102,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Zelený dům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24. 3. 2024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Bílina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7" t="s">
        <v>80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'05-2024 - Oprava bytu č.102,'!J28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'05-2024 - Oprava bytu č.102,'!P131</f>
        <v>0</v>
      </c>
      <c r="AV95" s="126">
        <f>'05-2024 - Oprava bytu č.102,'!J31</f>
        <v>0</v>
      </c>
      <c r="AW95" s="126">
        <f>'05-2024 - Oprava bytu č.102,'!J32</f>
        <v>0</v>
      </c>
      <c r="AX95" s="126">
        <f>'05-2024 - Oprava bytu č.102,'!J33</f>
        <v>0</v>
      </c>
      <c r="AY95" s="126">
        <f>'05-2024 - Oprava bytu č.102,'!J34</f>
        <v>0</v>
      </c>
      <c r="AZ95" s="126">
        <f>'05-2024 - Oprava bytu č.102,'!F31</f>
        <v>0</v>
      </c>
      <c r="BA95" s="126">
        <f>'05-2024 - Oprava bytu č.102,'!F32</f>
        <v>0</v>
      </c>
      <c r="BB95" s="126">
        <f>'05-2024 - Oprava bytu č.102,'!F33</f>
        <v>0</v>
      </c>
      <c r="BC95" s="126">
        <f>'05-2024 - Oprava bytu č.102,'!F34</f>
        <v>0</v>
      </c>
      <c r="BD95" s="128">
        <f>'05-2024 - Oprava bytu č.102,'!F35</f>
        <v>0</v>
      </c>
      <c r="BE95" s="7"/>
      <c r="BT95" s="129" t="s">
        <v>82</v>
      </c>
      <c r="BU95" s="129" t="s">
        <v>83</v>
      </c>
      <c r="BV95" s="129" t="s">
        <v>78</v>
      </c>
      <c r="BW95" s="129" t="s">
        <v>5</v>
      </c>
      <c r="BX95" s="129" t="s">
        <v>79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v7UbPeTlWNzkfRJGtUXtthxaYPw8Zd41dUJ6nk+XwSOnHv3AxthrlNx0NmV26ouvOg2REixIFP1dm8UpOnvIhA==" hashValue="ZVBWTG2UfEh76Qg44/J5UM2N7QXpLbdi2oP6AG/U5q9d+FLbN1+FsGs75LjQCnTfeQFK8cvm9rc8i0PEJNKXp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-2024 - Oprava bytu č.102,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82</v>
      </c>
    </row>
    <row r="4" hidden="1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zakázky'!AN8</f>
        <v>24. 3. 2024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4" t="s">
        <v>30</v>
      </c>
      <c r="E15" s="37"/>
      <c r="F15" s="37"/>
      <c r="G15" s="37"/>
      <c r="H15" s="37"/>
      <c r="I15" s="134" t="s">
        <v>25</v>
      </c>
      <c r="J15" s="32" t="str">
        <f>'Rekapitulace zakázky'!AN13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zakázky'!E14</f>
        <v>Vyplň údaj</v>
      </c>
      <c r="F16" s="136"/>
      <c r="G16" s="136"/>
      <c r="H16" s="136"/>
      <c r="I16" s="134" t="s">
        <v>28</v>
      </c>
      <c r="J16" s="32" t="str">
        <f>'Rekapitulace zakázky'!AN14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4" t="s">
        <v>32</v>
      </c>
      <c r="E18" s="37"/>
      <c r="F18" s="37"/>
      <c r="G18" s="37"/>
      <c r="H18" s="37"/>
      <c r="I18" s="134" t="s">
        <v>25</v>
      </c>
      <c r="J18" s="136" t="str">
        <f>IF('Rekapitulace zakázky'!AN16="","",'Rekapitulace zakázky'!AN16)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6" t="str">
        <f>IF('Rekapitulace zakázky'!E17="","",'Rekapitulace zakázky'!E17)</f>
        <v xml:space="preserve"> </v>
      </c>
      <c r="F19" s="37"/>
      <c r="G19" s="37"/>
      <c r="H19" s="37"/>
      <c r="I19" s="134" t="s">
        <v>28</v>
      </c>
      <c r="J19" s="136" t="str">
        <f>IF('Rekapitulace zakázky'!AN17="","",'Rekapitulace zakázky'!AN17)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4" t="s">
        <v>35</v>
      </c>
      <c r="E21" s="37"/>
      <c r="F21" s="37"/>
      <c r="G21" s="37"/>
      <c r="H21" s="37"/>
      <c r="I21" s="134" t="s">
        <v>25</v>
      </c>
      <c r="J21" s="136" t="str">
        <f>IF('Rekapitulace zakázky'!AN19="","",'Rekapitulace zakázky'!AN19)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6" t="str">
        <f>IF('Rekapitulace zakázky'!E20="","",'Rekapitulace zakázky'!E20)</f>
        <v xml:space="preserve"> </v>
      </c>
      <c r="F22" s="37"/>
      <c r="G22" s="37"/>
      <c r="H22" s="37"/>
      <c r="I22" s="134" t="s">
        <v>28</v>
      </c>
      <c r="J22" s="136" t="str">
        <f>IF('Rekapitulace zakázky'!AN20="","",'Rekapitulace zakázky'!AN20)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4" t="s">
        <v>36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3" t="s">
        <v>37</v>
      </c>
      <c r="E28" s="37"/>
      <c r="F28" s="37"/>
      <c r="G28" s="37"/>
      <c r="H28" s="37"/>
      <c r="I28" s="37"/>
      <c r="J28" s="144">
        <f>ROUND(J131,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5" t="s">
        <v>39</v>
      </c>
      <c r="G30" s="37"/>
      <c r="H30" s="37"/>
      <c r="I30" s="145" t="s">
        <v>38</v>
      </c>
      <c r="J30" s="145" t="s">
        <v>40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6" t="s">
        <v>41</v>
      </c>
      <c r="E31" s="134" t="s">
        <v>42</v>
      </c>
      <c r="F31" s="147">
        <f>ROUND((SUM(BE131:BE327)),  2)</f>
        <v>0</v>
      </c>
      <c r="G31" s="37"/>
      <c r="H31" s="37"/>
      <c r="I31" s="148">
        <v>0.20999999999999999</v>
      </c>
      <c r="J31" s="147">
        <f>ROUND(((SUM(BE131:BE327))*I31),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4" t="s">
        <v>43</v>
      </c>
      <c r="F32" s="147">
        <f>ROUND((SUM(BF131:BF327)),  2)</f>
        <v>0</v>
      </c>
      <c r="G32" s="37"/>
      <c r="H32" s="37"/>
      <c r="I32" s="148">
        <v>0.12</v>
      </c>
      <c r="J32" s="147">
        <f>ROUND(((SUM(BF131:BF327))*I32),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44</v>
      </c>
      <c r="F33" s="147">
        <f>ROUND((SUM(BG131:BG327)),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45</v>
      </c>
      <c r="F34" s="147">
        <f>ROUND((SUM(BH131:BH327)),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46</v>
      </c>
      <c r="F35" s="147">
        <f>ROUND((SUM(BI131:BI327)),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bytu č.102,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Zelený dům</v>
      </c>
      <c r="G87" s="39"/>
      <c r="H87" s="39"/>
      <c r="I87" s="31" t="s">
        <v>22</v>
      </c>
      <c r="J87" s="78" t="str">
        <f>IF(J10="","",J10)</f>
        <v>24. 3. 2024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Bílina</v>
      </c>
      <c r="G89" s="39"/>
      <c r="H89" s="39"/>
      <c r="I89" s="31" t="s">
        <v>32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35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J131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J132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J133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J144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J159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1"/>
      <c r="C99" s="172"/>
      <c r="D99" s="173" t="s">
        <v>94</v>
      </c>
      <c r="E99" s="174"/>
      <c r="F99" s="174"/>
      <c r="G99" s="174"/>
      <c r="H99" s="174"/>
      <c r="I99" s="174"/>
      <c r="J99" s="175">
        <f>J169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J170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J190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J219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J223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J228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J249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J260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J285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J295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104</v>
      </c>
      <c r="E109" s="180"/>
      <c r="F109" s="180"/>
      <c r="G109" s="180"/>
      <c r="H109" s="180"/>
      <c r="I109" s="180"/>
      <c r="J109" s="181">
        <f>J312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105</v>
      </c>
      <c r="E110" s="180"/>
      <c r="F110" s="180"/>
      <c r="G110" s="180"/>
      <c r="H110" s="180"/>
      <c r="I110" s="180"/>
      <c r="J110" s="181">
        <f>J319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1"/>
      <c r="C111" s="172"/>
      <c r="D111" s="173" t="s">
        <v>106</v>
      </c>
      <c r="E111" s="174"/>
      <c r="F111" s="174"/>
      <c r="G111" s="174"/>
      <c r="H111" s="174"/>
      <c r="I111" s="174"/>
      <c r="J111" s="175">
        <f>J323</f>
        <v>0</v>
      </c>
      <c r="K111" s="172"/>
      <c r="L111" s="17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77"/>
      <c r="C112" s="178"/>
      <c r="D112" s="179" t="s">
        <v>107</v>
      </c>
      <c r="E112" s="180"/>
      <c r="F112" s="180"/>
      <c r="G112" s="180"/>
      <c r="H112" s="180"/>
      <c r="I112" s="180"/>
      <c r="J112" s="181">
        <f>J324</f>
        <v>0</v>
      </c>
      <c r="K112" s="178"/>
      <c r="L112" s="18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7"/>
      <c r="C113" s="178"/>
      <c r="D113" s="179" t="s">
        <v>108</v>
      </c>
      <c r="E113" s="180"/>
      <c r="F113" s="180"/>
      <c r="G113" s="180"/>
      <c r="H113" s="180"/>
      <c r="I113" s="180"/>
      <c r="J113" s="181">
        <f>J326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109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E7</f>
        <v>Oprava bytu č.102,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F10</f>
        <v>Zelený dům</v>
      </c>
      <c r="G125" s="39"/>
      <c r="H125" s="39"/>
      <c r="I125" s="31" t="s">
        <v>22</v>
      </c>
      <c r="J125" s="78" t="str">
        <f>IF(J10="","",J10)</f>
        <v>24. 3. 2024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E13</f>
        <v>Město Bílina</v>
      </c>
      <c r="G127" s="39"/>
      <c r="H127" s="39"/>
      <c r="I127" s="31" t="s">
        <v>32</v>
      </c>
      <c r="J127" s="35" t="str">
        <f>E19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30</v>
      </c>
      <c r="D128" s="39"/>
      <c r="E128" s="39"/>
      <c r="F128" s="26" t="str">
        <f>IF(E16="","",E16)</f>
        <v>Vyplň údaj</v>
      </c>
      <c r="G128" s="39"/>
      <c r="H128" s="39"/>
      <c r="I128" s="31" t="s">
        <v>35</v>
      </c>
      <c r="J128" s="35" t="str">
        <f>E22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83"/>
      <c r="B130" s="184"/>
      <c r="C130" s="185" t="s">
        <v>110</v>
      </c>
      <c r="D130" s="186" t="s">
        <v>62</v>
      </c>
      <c r="E130" s="186" t="s">
        <v>58</v>
      </c>
      <c r="F130" s="186" t="s">
        <v>59</v>
      </c>
      <c r="G130" s="186" t="s">
        <v>111</v>
      </c>
      <c r="H130" s="186" t="s">
        <v>112</v>
      </c>
      <c r="I130" s="186" t="s">
        <v>113</v>
      </c>
      <c r="J130" s="186" t="s">
        <v>87</v>
      </c>
      <c r="K130" s="187" t="s">
        <v>114</v>
      </c>
      <c r="L130" s="188"/>
      <c r="M130" s="99" t="s">
        <v>1</v>
      </c>
      <c r="N130" s="100" t="s">
        <v>41</v>
      </c>
      <c r="O130" s="100" t="s">
        <v>115</v>
      </c>
      <c r="P130" s="100" t="s">
        <v>116</v>
      </c>
      <c r="Q130" s="100" t="s">
        <v>117</v>
      </c>
      <c r="R130" s="100" t="s">
        <v>118</v>
      </c>
      <c r="S130" s="100" t="s">
        <v>119</v>
      </c>
      <c r="T130" s="101" t="s">
        <v>120</v>
      </c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</row>
    <row r="131" s="2" customFormat="1" ht="22.8" customHeight="1">
      <c r="A131" s="37"/>
      <c r="B131" s="38"/>
      <c r="C131" s="106" t="s">
        <v>121</v>
      </c>
      <c r="D131" s="39"/>
      <c r="E131" s="39"/>
      <c r="F131" s="39"/>
      <c r="G131" s="39"/>
      <c r="H131" s="39"/>
      <c r="I131" s="39"/>
      <c r="J131" s="189">
        <f>BK131</f>
        <v>0</v>
      </c>
      <c r="K131" s="39"/>
      <c r="L131" s="43"/>
      <c r="M131" s="102"/>
      <c r="N131" s="190"/>
      <c r="O131" s="103"/>
      <c r="P131" s="191">
        <f>P132+P169+P323</f>
        <v>0</v>
      </c>
      <c r="Q131" s="103"/>
      <c r="R131" s="191">
        <f>R132+R169+R323</f>
        <v>1.5343670600000001</v>
      </c>
      <c r="S131" s="103"/>
      <c r="T131" s="192">
        <f>T132+T169+T323</f>
        <v>6.2717642000000007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76</v>
      </c>
      <c r="AU131" s="16" t="s">
        <v>89</v>
      </c>
      <c r="BK131" s="193">
        <f>BK132+BK169+BK323</f>
        <v>0</v>
      </c>
    </row>
    <row r="132" s="12" customFormat="1" ht="25.92" customHeight="1">
      <c r="A132" s="12"/>
      <c r="B132" s="194"/>
      <c r="C132" s="195"/>
      <c r="D132" s="196" t="s">
        <v>76</v>
      </c>
      <c r="E132" s="197" t="s">
        <v>122</v>
      </c>
      <c r="F132" s="197" t="s">
        <v>123</v>
      </c>
      <c r="G132" s="195"/>
      <c r="H132" s="195"/>
      <c r="I132" s="198"/>
      <c r="J132" s="199">
        <f>BK132</f>
        <v>0</v>
      </c>
      <c r="K132" s="195"/>
      <c r="L132" s="200"/>
      <c r="M132" s="201"/>
      <c r="N132" s="202"/>
      <c r="O132" s="202"/>
      <c r="P132" s="203">
        <f>P133+P144+P159</f>
        <v>0</v>
      </c>
      <c r="Q132" s="202"/>
      <c r="R132" s="203">
        <f>R133+R144+R159</f>
        <v>0.68161572000000004</v>
      </c>
      <c r="S132" s="202"/>
      <c r="T132" s="204">
        <f>T133+T144+T159</f>
        <v>5.5270120000000009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5" t="s">
        <v>82</v>
      </c>
      <c r="AT132" s="206" t="s">
        <v>76</v>
      </c>
      <c r="AU132" s="206" t="s">
        <v>77</v>
      </c>
      <c r="AY132" s="205" t="s">
        <v>124</v>
      </c>
      <c r="BK132" s="207">
        <f>BK133+BK144+BK159</f>
        <v>0</v>
      </c>
    </row>
    <row r="133" s="12" customFormat="1" ht="22.8" customHeight="1">
      <c r="A133" s="12"/>
      <c r="B133" s="194"/>
      <c r="C133" s="195"/>
      <c r="D133" s="196" t="s">
        <v>76</v>
      </c>
      <c r="E133" s="208" t="s">
        <v>125</v>
      </c>
      <c r="F133" s="208" t="s">
        <v>126</v>
      </c>
      <c r="G133" s="195"/>
      <c r="H133" s="195"/>
      <c r="I133" s="198"/>
      <c r="J133" s="209">
        <f>BK133</f>
        <v>0</v>
      </c>
      <c r="K133" s="195"/>
      <c r="L133" s="200"/>
      <c r="M133" s="201"/>
      <c r="N133" s="202"/>
      <c r="O133" s="202"/>
      <c r="P133" s="203">
        <f>SUM(P134:P143)</f>
        <v>0</v>
      </c>
      <c r="Q133" s="202"/>
      <c r="R133" s="203">
        <f>SUM(R134:R143)</f>
        <v>0.68161572000000004</v>
      </c>
      <c r="S133" s="202"/>
      <c r="T133" s="20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5" t="s">
        <v>82</v>
      </c>
      <c r="AT133" s="206" t="s">
        <v>76</v>
      </c>
      <c r="AU133" s="206" t="s">
        <v>82</v>
      </c>
      <c r="AY133" s="205" t="s">
        <v>124</v>
      </c>
      <c r="BK133" s="207">
        <f>SUM(BK134:BK143)</f>
        <v>0</v>
      </c>
    </row>
    <row r="134" s="2" customFormat="1" ht="24.15" customHeight="1">
      <c r="A134" s="37"/>
      <c r="B134" s="38"/>
      <c r="C134" s="210" t="s">
        <v>82</v>
      </c>
      <c r="D134" s="210" t="s">
        <v>127</v>
      </c>
      <c r="E134" s="211" t="s">
        <v>128</v>
      </c>
      <c r="F134" s="212" t="s">
        <v>129</v>
      </c>
      <c r="G134" s="213" t="s">
        <v>130</v>
      </c>
      <c r="H134" s="214">
        <v>20.190000000000001</v>
      </c>
      <c r="I134" s="215"/>
      <c r="J134" s="216">
        <f>ROUND(I134*H134,2)</f>
        <v>0</v>
      </c>
      <c r="K134" s="212" t="s">
        <v>131</v>
      </c>
      <c r="L134" s="43"/>
      <c r="M134" s="217" t="s">
        <v>1</v>
      </c>
      <c r="N134" s="218" t="s">
        <v>43</v>
      </c>
      <c r="O134" s="90"/>
      <c r="P134" s="219">
        <f>O134*H134</f>
        <v>0</v>
      </c>
      <c r="Q134" s="219">
        <v>0.0014</v>
      </c>
      <c r="R134" s="219">
        <f>Q134*H134</f>
        <v>0.028266000000000003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132</v>
      </c>
      <c r="AT134" s="221" t="s">
        <v>127</v>
      </c>
      <c r="AU134" s="221" t="s">
        <v>133</v>
      </c>
      <c r="AY134" s="16" t="s">
        <v>124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133</v>
      </c>
      <c r="BK134" s="222">
        <f>ROUND(I134*H134,2)</f>
        <v>0</v>
      </c>
      <c r="BL134" s="16" t="s">
        <v>132</v>
      </c>
      <c r="BM134" s="221" t="s">
        <v>134</v>
      </c>
    </row>
    <row r="135" s="2" customFormat="1" ht="24.15" customHeight="1">
      <c r="A135" s="37"/>
      <c r="B135" s="38"/>
      <c r="C135" s="210" t="s">
        <v>133</v>
      </c>
      <c r="D135" s="210" t="s">
        <v>127</v>
      </c>
      <c r="E135" s="211" t="s">
        <v>135</v>
      </c>
      <c r="F135" s="212" t="s">
        <v>136</v>
      </c>
      <c r="G135" s="213" t="s">
        <v>130</v>
      </c>
      <c r="H135" s="214">
        <v>20.190000000000001</v>
      </c>
      <c r="I135" s="215"/>
      <c r="J135" s="216">
        <f>ROUND(I135*H135,2)</f>
        <v>0</v>
      </c>
      <c r="K135" s="212" t="s">
        <v>131</v>
      </c>
      <c r="L135" s="43"/>
      <c r="M135" s="217" t="s">
        <v>1</v>
      </c>
      <c r="N135" s="218" t="s">
        <v>43</v>
      </c>
      <c r="O135" s="90"/>
      <c r="P135" s="219">
        <f>O135*H135</f>
        <v>0</v>
      </c>
      <c r="Q135" s="219">
        <v>0.00025999999999999998</v>
      </c>
      <c r="R135" s="219">
        <f>Q135*H135</f>
        <v>0.0052493999999999996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132</v>
      </c>
      <c r="AT135" s="221" t="s">
        <v>127</v>
      </c>
      <c r="AU135" s="221" t="s">
        <v>133</v>
      </c>
      <c r="AY135" s="16" t="s">
        <v>124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133</v>
      </c>
      <c r="BK135" s="222">
        <f>ROUND(I135*H135,2)</f>
        <v>0</v>
      </c>
      <c r="BL135" s="16" t="s">
        <v>132</v>
      </c>
      <c r="BM135" s="221" t="s">
        <v>137</v>
      </c>
    </row>
    <row r="136" s="2" customFormat="1" ht="21.75" customHeight="1">
      <c r="A136" s="37"/>
      <c r="B136" s="38"/>
      <c r="C136" s="210" t="s">
        <v>138</v>
      </c>
      <c r="D136" s="210" t="s">
        <v>127</v>
      </c>
      <c r="E136" s="211" t="s">
        <v>139</v>
      </c>
      <c r="F136" s="212" t="s">
        <v>140</v>
      </c>
      <c r="G136" s="213" t="s">
        <v>130</v>
      </c>
      <c r="H136" s="214">
        <v>20.190000000000001</v>
      </c>
      <c r="I136" s="215"/>
      <c r="J136" s="216">
        <f>ROUND(I136*H136,2)</f>
        <v>0</v>
      </c>
      <c r="K136" s="212" t="s">
        <v>131</v>
      </c>
      <c r="L136" s="43"/>
      <c r="M136" s="217" t="s">
        <v>1</v>
      </c>
      <c r="N136" s="218" t="s">
        <v>43</v>
      </c>
      <c r="O136" s="90"/>
      <c r="P136" s="219">
        <f>O136*H136</f>
        <v>0</v>
      </c>
      <c r="Q136" s="219">
        <v>0.0040000000000000001</v>
      </c>
      <c r="R136" s="219">
        <f>Q136*H136</f>
        <v>0.080760000000000012</v>
      </c>
      <c r="S136" s="219">
        <v>0</v>
      </c>
      <c r="T136" s="22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132</v>
      </c>
      <c r="AT136" s="221" t="s">
        <v>127</v>
      </c>
      <c r="AU136" s="221" t="s">
        <v>133</v>
      </c>
      <c r="AY136" s="16" t="s">
        <v>124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133</v>
      </c>
      <c r="BK136" s="222">
        <f>ROUND(I136*H136,2)</f>
        <v>0</v>
      </c>
      <c r="BL136" s="16" t="s">
        <v>132</v>
      </c>
      <c r="BM136" s="221" t="s">
        <v>141</v>
      </c>
    </row>
    <row r="137" s="2" customFormat="1" ht="24.15" customHeight="1">
      <c r="A137" s="37"/>
      <c r="B137" s="38"/>
      <c r="C137" s="210" t="s">
        <v>132</v>
      </c>
      <c r="D137" s="210" t="s">
        <v>127</v>
      </c>
      <c r="E137" s="211" t="s">
        <v>142</v>
      </c>
      <c r="F137" s="212" t="s">
        <v>143</v>
      </c>
      <c r="G137" s="213" t="s">
        <v>130</v>
      </c>
      <c r="H137" s="214">
        <v>56.508000000000003</v>
      </c>
      <c r="I137" s="215"/>
      <c r="J137" s="216">
        <f>ROUND(I137*H137,2)</f>
        <v>0</v>
      </c>
      <c r="K137" s="212" t="s">
        <v>131</v>
      </c>
      <c r="L137" s="43"/>
      <c r="M137" s="217" t="s">
        <v>1</v>
      </c>
      <c r="N137" s="218" t="s">
        <v>43</v>
      </c>
      <c r="O137" s="90"/>
      <c r="P137" s="219">
        <f>O137*H137</f>
        <v>0</v>
      </c>
      <c r="Q137" s="219">
        <v>0.0014</v>
      </c>
      <c r="R137" s="219">
        <f>Q137*H137</f>
        <v>0.079111200000000007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132</v>
      </c>
      <c r="AT137" s="221" t="s">
        <v>127</v>
      </c>
      <c r="AU137" s="221" t="s">
        <v>133</v>
      </c>
      <c r="AY137" s="16" t="s">
        <v>124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133</v>
      </c>
      <c r="BK137" s="222">
        <f>ROUND(I137*H137,2)</f>
        <v>0</v>
      </c>
      <c r="BL137" s="16" t="s">
        <v>132</v>
      </c>
      <c r="BM137" s="221" t="s">
        <v>144</v>
      </c>
    </row>
    <row r="138" s="13" customFormat="1">
      <c r="A138" s="13"/>
      <c r="B138" s="223"/>
      <c r="C138" s="224"/>
      <c r="D138" s="225" t="s">
        <v>145</v>
      </c>
      <c r="E138" s="226" t="s">
        <v>1</v>
      </c>
      <c r="F138" s="227" t="s">
        <v>146</v>
      </c>
      <c r="G138" s="224"/>
      <c r="H138" s="228">
        <v>38.25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133</v>
      </c>
      <c r="AV138" s="13" t="s">
        <v>133</v>
      </c>
      <c r="AW138" s="13" t="s">
        <v>34</v>
      </c>
      <c r="AX138" s="13" t="s">
        <v>77</v>
      </c>
      <c r="AY138" s="234" t="s">
        <v>124</v>
      </c>
    </row>
    <row r="139" s="13" customFormat="1">
      <c r="A139" s="13"/>
      <c r="B139" s="223"/>
      <c r="C139" s="224"/>
      <c r="D139" s="225" t="s">
        <v>145</v>
      </c>
      <c r="E139" s="226" t="s">
        <v>1</v>
      </c>
      <c r="F139" s="227" t="s">
        <v>147</v>
      </c>
      <c r="G139" s="224"/>
      <c r="H139" s="228">
        <v>18.257999999999999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133</v>
      </c>
      <c r="AV139" s="13" t="s">
        <v>133</v>
      </c>
      <c r="AW139" s="13" t="s">
        <v>34</v>
      </c>
      <c r="AX139" s="13" t="s">
        <v>77</v>
      </c>
      <c r="AY139" s="234" t="s">
        <v>124</v>
      </c>
    </row>
    <row r="140" s="14" customFormat="1">
      <c r="A140" s="14"/>
      <c r="B140" s="235"/>
      <c r="C140" s="236"/>
      <c r="D140" s="225" t="s">
        <v>145</v>
      </c>
      <c r="E140" s="237" t="s">
        <v>1</v>
      </c>
      <c r="F140" s="238" t="s">
        <v>148</v>
      </c>
      <c r="G140" s="236"/>
      <c r="H140" s="239">
        <v>56.507999999999996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145</v>
      </c>
      <c r="AU140" s="245" t="s">
        <v>133</v>
      </c>
      <c r="AV140" s="14" t="s">
        <v>132</v>
      </c>
      <c r="AW140" s="14" t="s">
        <v>34</v>
      </c>
      <c r="AX140" s="14" t="s">
        <v>82</v>
      </c>
      <c r="AY140" s="245" t="s">
        <v>124</v>
      </c>
    </row>
    <row r="141" s="2" customFormat="1" ht="24.15" customHeight="1">
      <c r="A141" s="37"/>
      <c r="B141" s="38"/>
      <c r="C141" s="210" t="s">
        <v>149</v>
      </c>
      <c r="D141" s="210" t="s">
        <v>127</v>
      </c>
      <c r="E141" s="211" t="s">
        <v>150</v>
      </c>
      <c r="F141" s="212" t="s">
        <v>151</v>
      </c>
      <c r="G141" s="213" t="s">
        <v>130</v>
      </c>
      <c r="H141" s="214">
        <v>56.508000000000003</v>
      </c>
      <c r="I141" s="215"/>
      <c r="J141" s="216">
        <f>ROUND(I141*H141,2)</f>
        <v>0</v>
      </c>
      <c r="K141" s="212" t="s">
        <v>131</v>
      </c>
      <c r="L141" s="43"/>
      <c r="M141" s="217" t="s">
        <v>1</v>
      </c>
      <c r="N141" s="218" t="s">
        <v>43</v>
      </c>
      <c r="O141" s="90"/>
      <c r="P141" s="219">
        <f>O141*H141</f>
        <v>0</v>
      </c>
      <c r="Q141" s="219">
        <v>0.00025999999999999998</v>
      </c>
      <c r="R141" s="219">
        <f>Q141*H141</f>
        <v>0.01469208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132</v>
      </c>
      <c r="AT141" s="221" t="s">
        <v>127</v>
      </c>
      <c r="AU141" s="221" t="s">
        <v>133</v>
      </c>
      <c r="AY141" s="16" t="s">
        <v>124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133</v>
      </c>
      <c r="BK141" s="222">
        <f>ROUND(I141*H141,2)</f>
        <v>0</v>
      </c>
      <c r="BL141" s="16" t="s">
        <v>132</v>
      </c>
      <c r="BM141" s="221" t="s">
        <v>152</v>
      </c>
    </row>
    <row r="142" s="2" customFormat="1" ht="21.75" customHeight="1">
      <c r="A142" s="37"/>
      <c r="B142" s="38"/>
      <c r="C142" s="210" t="s">
        <v>125</v>
      </c>
      <c r="D142" s="210" t="s">
        <v>127</v>
      </c>
      <c r="E142" s="211" t="s">
        <v>153</v>
      </c>
      <c r="F142" s="212" t="s">
        <v>154</v>
      </c>
      <c r="G142" s="213" t="s">
        <v>130</v>
      </c>
      <c r="H142" s="214">
        <v>56.508000000000003</v>
      </c>
      <c r="I142" s="215"/>
      <c r="J142" s="216">
        <f>ROUND(I142*H142,2)</f>
        <v>0</v>
      </c>
      <c r="K142" s="212" t="s">
        <v>131</v>
      </c>
      <c r="L142" s="43"/>
      <c r="M142" s="217" t="s">
        <v>1</v>
      </c>
      <c r="N142" s="218" t="s">
        <v>43</v>
      </c>
      <c r="O142" s="90"/>
      <c r="P142" s="219">
        <f>O142*H142</f>
        <v>0</v>
      </c>
      <c r="Q142" s="219">
        <v>0.0043800000000000002</v>
      </c>
      <c r="R142" s="219">
        <f>Q142*H142</f>
        <v>0.24750504000000004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132</v>
      </c>
      <c r="AT142" s="221" t="s">
        <v>127</v>
      </c>
      <c r="AU142" s="221" t="s">
        <v>133</v>
      </c>
      <c r="AY142" s="16" t="s">
        <v>124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133</v>
      </c>
      <c r="BK142" s="222">
        <f>ROUND(I142*H142,2)</f>
        <v>0</v>
      </c>
      <c r="BL142" s="16" t="s">
        <v>132</v>
      </c>
      <c r="BM142" s="221" t="s">
        <v>155</v>
      </c>
    </row>
    <row r="143" s="2" customFormat="1" ht="16.5" customHeight="1">
      <c r="A143" s="37"/>
      <c r="B143" s="38"/>
      <c r="C143" s="210" t="s">
        <v>156</v>
      </c>
      <c r="D143" s="210" t="s">
        <v>127</v>
      </c>
      <c r="E143" s="211" t="s">
        <v>157</v>
      </c>
      <c r="F143" s="212" t="s">
        <v>158</v>
      </c>
      <c r="G143" s="213" t="s">
        <v>130</v>
      </c>
      <c r="H143" s="214">
        <v>56.508000000000003</v>
      </c>
      <c r="I143" s="215"/>
      <c r="J143" s="216">
        <f>ROUND(I143*H143,2)</f>
        <v>0</v>
      </c>
      <c r="K143" s="212" t="s">
        <v>131</v>
      </c>
      <c r="L143" s="43"/>
      <c r="M143" s="217" t="s">
        <v>1</v>
      </c>
      <c r="N143" s="218" t="s">
        <v>43</v>
      </c>
      <c r="O143" s="90"/>
      <c r="P143" s="219">
        <f>O143*H143</f>
        <v>0</v>
      </c>
      <c r="Q143" s="219">
        <v>0.0040000000000000001</v>
      </c>
      <c r="R143" s="219">
        <f>Q143*H143</f>
        <v>0.22603200000000001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132</v>
      </c>
      <c r="AT143" s="221" t="s">
        <v>127</v>
      </c>
      <c r="AU143" s="221" t="s">
        <v>133</v>
      </c>
      <c r="AY143" s="16" t="s">
        <v>124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133</v>
      </c>
      <c r="BK143" s="222">
        <f>ROUND(I143*H143,2)</f>
        <v>0</v>
      </c>
      <c r="BL143" s="16" t="s">
        <v>132</v>
      </c>
      <c r="BM143" s="221" t="s">
        <v>159</v>
      </c>
    </row>
    <row r="144" s="12" customFormat="1" ht="22.8" customHeight="1">
      <c r="A144" s="12"/>
      <c r="B144" s="194"/>
      <c r="C144" s="195"/>
      <c r="D144" s="196" t="s">
        <v>76</v>
      </c>
      <c r="E144" s="208" t="s">
        <v>160</v>
      </c>
      <c r="F144" s="208" t="s">
        <v>161</v>
      </c>
      <c r="G144" s="195"/>
      <c r="H144" s="195"/>
      <c r="I144" s="198"/>
      <c r="J144" s="209">
        <f>BK144</f>
        <v>0</v>
      </c>
      <c r="K144" s="195"/>
      <c r="L144" s="200"/>
      <c r="M144" s="201"/>
      <c r="N144" s="202"/>
      <c r="O144" s="202"/>
      <c r="P144" s="203">
        <f>SUM(P145:P158)</f>
        <v>0</v>
      </c>
      <c r="Q144" s="202"/>
      <c r="R144" s="203">
        <f>SUM(R145:R158)</f>
        <v>0</v>
      </c>
      <c r="S144" s="202"/>
      <c r="T144" s="204">
        <f>SUM(T145:T158)</f>
        <v>5.5270120000000009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5" t="s">
        <v>82</v>
      </c>
      <c r="AT144" s="206" t="s">
        <v>76</v>
      </c>
      <c r="AU144" s="206" t="s">
        <v>82</v>
      </c>
      <c r="AY144" s="205" t="s">
        <v>124</v>
      </c>
      <c r="BK144" s="207">
        <f>SUM(BK145:BK158)</f>
        <v>0</v>
      </c>
    </row>
    <row r="145" s="2" customFormat="1" ht="37.8" customHeight="1">
      <c r="A145" s="37"/>
      <c r="B145" s="38"/>
      <c r="C145" s="210" t="s">
        <v>162</v>
      </c>
      <c r="D145" s="210" t="s">
        <v>127</v>
      </c>
      <c r="E145" s="211" t="s">
        <v>163</v>
      </c>
      <c r="F145" s="212" t="s">
        <v>164</v>
      </c>
      <c r="G145" s="213" t="s">
        <v>130</v>
      </c>
      <c r="H145" s="214">
        <v>20.190000000000001</v>
      </c>
      <c r="I145" s="215"/>
      <c r="J145" s="216">
        <f>ROUND(I145*H145,2)</f>
        <v>0</v>
      </c>
      <c r="K145" s="212" t="s">
        <v>131</v>
      </c>
      <c r="L145" s="43"/>
      <c r="M145" s="217" t="s">
        <v>1</v>
      </c>
      <c r="N145" s="218" t="s">
        <v>43</v>
      </c>
      <c r="O145" s="90"/>
      <c r="P145" s="219">
        <f>O145*H145</f>
        <v>0</v>
      </c>
      <c r="Q145" s="219">
        <v>0</v>
      </c>
      <c r="R145" s="219">
        <f>Q145*H145</f>
        <v>0</v>
      </c>
      <c r="S145" s="219">
        <v>0.050000000000000003</v>
      </c>
      <c r="T145" s="220">
        <f>S145*H145</f>
        <v>1.0095000000000001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132</v>
      </c>
      <c r="AT145" s="221" t="s">
        <v>127</v>
      </c>
      <c r="AU145" s="221" t="s">
        <v>133</v>
      </c>
      <c r="AY145" s="16" t="s">
        <v>124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133</v>
      </c>
      <c r="BK145" s="222">
        <f>ROUND(I145*H145,2)</f>
        <v>0</v>
      </c>
      <c r="BL145" s="16" t="s">
        <v>132</v>
      </c>
      <c r="BM145" s="221" t="s">
        <v>165</v>
      </c>
    </row>
    <row r="146" s="13" customFormat="1">
      <c r="A146" s="13"/>
      <c r="B146" s="223"/>
      <c r="C146" s="224"/>
      <c r="D146" s="225" t="s">
        <v>145</v>
      </c>
      <c r="E146" s="226" t="s">
        <v>1</v>
      </c>
      <c r="F146" s="227" t="s">
        <v>166</v>
      </c>
      <c r="G146" s="224"/>
      <c r="H146" s="228">
        <v>13.973000000000001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133</v>
      </c>
      <c r="AV146" s="13" t="s">
        <v>133</v>
      </c>
      <c r="AW146" s="13" t="s">
        <v>34</v>
      </c>
      <c r="AX146" s="13" t="s">
        <v>77</v>
      </c>
      <c r="AY146" s="234" t="s">
        <v>124</v>
      </c>
    </row>
    <row r="147" s="13" customFormat="1">
      <c r="A147" s="13"/>
      <c r="B147" s="223"/>
      <c r="C147" s="224"/>
      <c r="D147" s="225" t="s">
        <v>145</v>
      </c>
      <c r="E147" s="226" t="s">
        <v>1</v>
      </c>
      <c r="F147" s="227" t="s">
        <v>167</v>
      </c>
      <c r="G147" s="224"/>
      <c r="H147" s="228">
        <v>3.194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133</v>
      </c>
      <c r="AV147" s="13" t="s">
        <v>133</v>
      </c>
      <c r="AW147" s="13" t="s">
        <v>34</v>
      </c>
      <c r="AX147" s="13" t="s">
        <v>77</v>
      </c>
      <c r="AY147" s="234" t="s">
        <v>124</v>
      </c>
    </row>
    <row r="148" s="13" customFormat="1">
      <c r="A148" s="13"/>
      <c r="B148" s="223"/>
      <c r="C148" s="224"/>
      <c r="D148" s="225" t="s">
        <v>145</v>
      </c>
      <c r="E148" s="226" t="s">
        <v>1</v>
      </c>
      <c r="F148" s="227" t="s">
        <v>168</v>
      </c>
      <c r="G148" s="224"/>
      <c r="H148" s="228">
        <v>3.0230000000000001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145</v>
      </c>
      <c r="AU148" s="234" t="s">
        <v>133</v>
      </c>
      <c r="AV148" s="13" t="s">
        <v>133</v>
      </c>
      <c r="AW148" s="13" t="s">
        <v>34</v>
      </c>
      <c r="AX148" s="13" t="s">
        <v>77</v>
      </c>
      <c r="AY148" s="234" t="s">
        <v>124</v>
      </c>
    </row>
    <row r="149" s="14" customFormat="1">
      <c r="A149" s="14"/>
      <c r="B149" s="235"/>
      <c r="C149" s="236"/>
      <c r="D149" s="225" t="s">
        <v>145</v>
      </c>
      <c r="E149" s="237" t="s">
        <v>1</v>
      </c>
      <c r="F149" s="238" t="s">
        <v>148</v>
      </c>
      <c r="G149" s="236"/>
      <c r="H149" s="239">
        <v>20.190000000000001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145</v>
      </c>
      <c r="AU149" s="245" t="s">
        <v>133</v>
      </c>
      <c r="AV149" s="14" t="s">
        <v>132</v>
      </c>
      <c r="AW149" s="14" t="s">
        <v>34</v>
      </c>
      <c r="AX149" s="14" t="s">
        <v>82</v>
      </c>
      <c r="AY149" s="245" t="s">
        <v>124</v>
      </c>
    </row>
    <row r="150" s="2" customFormat="1" ht="37.8" customHeight="1">
      <c r="A150" s="37"/>
      <c r="B150" s="38"/>
      <c r="C150" s="210" t="s">
        <v>160</v>
      </c>
      <c r="D150" s="210" t="s">
        <v>127</v>
      </c>
      <c r="E150" s="211" t="s">
        <v>169</v>
      </c>
      <c r="F150" s="212" t="s">
        <v>170</v>
      </c>
      <c r="G150" s="213" t="s">
        <v>130</v>
      </c>
      <c r="H150" s="214">
        <v>74.256</v>
      </c>
      <c r="I150" s="215"/>
      <c r="J150" s="216">
        <f>ROUND(I150*H150,2)</f>
        <v>0</v>
      </c>
      <c r="K150" s="212" t="s">
        <v>131</v>
      </c>
      <c r="L150" s="43"/>
      <c r="M150" s="217" t="s">
        <v>1</v>
      </c>
      <c r="N150" s="218" t="s">
        <v>43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0.045999999999999999</v>
      </c>
      <c r="T150" s="220">
        <f>S150*H150</f>
        <v>3.4157760000000001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132</v>
      </c>
      <c r="AT150" s="221" t="s">
        <v>127</v>
      </c>
      <c r="AU150" s="221" t="s">
        <v>133</v>
      </c>
      <c r="AY150" s="16" t="s">
        <v>124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133</v>
      </c>
      <c r="BK150" s="222">
        <f>ROUND(I150*H150,2)</f>
        <v>0</v>
      </c>
      <c r="BL150" s="16" t="s">
        <v>132</v>
      </c>
      <c r="BM150" s="221" t="s">
        <v>171</v>
      </c>
    </row>
    <row r="151" s="13" customFormat="1">
      <c r="A151" s="13"/>
      <c r="B151" s="223"/>
      <c r="C151" s="224"/>
      <c r="D151" s="225" t="s">
        <v>145</v>
      </c>
      <c r="E151" s="226" t="s">
        <v>1</v>
      </c>
      <c r="F151" s="227" t="s">
        <v>146</v>
      </c>
      <c r="G151" s="224"/>
      <c r="H151" s="228">
        <v>38.25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133</v>
      </c>
      <c r="AV151" s="13" t="s">
        <v>133</v>
      </c>
      <c r="AW151" s="13" t="s">
        <v>34</v>
      </c>
      <c r="AX151" s="13" t="s">
        <v>77</v>
      </c>
      <c r="AY151" s="234" t="s">
        <v>124</v>
      </c>
    </row>
    <row r="152" s="13" customFormat="1">
      <c r="A152" s="13"/>
      <c r="B152" s="223"/>
      <c r="C152" s="224"/>
      <c r="D152" s="225" t="s">
        <v>145</v>
      </c>
      <c r="E152" s="226" t="s">
        <v>1</v>
      </c>
      <c r="F152" s="227" t="s">
        <v>147</v>
      </c>
      <c r="G152" s="224"/>
      <c r="H152" s="228">
        <v>18.257999999999999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133</v>
      </c>
      <c r="AV152" s="13" t="s">
        <v>133</v>
      </c>
      <c r="AW152" s="13" t="s">
        <v>34</v>
      </c>
      <c r="AX152" s="13" t="s">
        <v>77</v>
      </c>
      <c r="AY152" s="234" t="s">
        <v>124</v>
      </c>
    </row>
    <row r="153" s="13" customFormat="1">
      <c r="A153" s="13"/>
      <c r="B153" s="223"/>
      <c r="C153" s="224"/>
      <c r="D153" s="225" t="s">
        <v>145</v>
      </c>
      <c r="E153" s="226" t="s">
        <v>1</v>
      </c>
      <c r="F153" s="227" t="s">
        <v>172</v>
      </c>
      <c r="G153" s="224"/>
      <c r="H153" s="228">
        <v>17.748000000000001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133</v>
      </c>
      <c r="AV153" s="13" t="s">
        <v>133</v>
      </c>
      <c r="AW153" s="13" t="s">
        <v>34</v>
      </c>
      <c r="AX153" s="13" t="s">
        <v>77</v>
      </c>
      <c r="AY153" s="234" t="s">
        <v>124</v>
      </c>
    </row>
    <row r="154" s="14" customFormat="1">
      <c r="A154" s="14"/>
      <c r="B154" s="235"/>
      <c r="C154" s="236"/>
      <c r="D154" s="225" t="s">
        <v>145</v>
      </c>
      <c r="E154" s="237" t="s">
        <v>1</v>
      </c>
      <c r="F154" s="238" t="s">
        <v>148</v>
      </c>
      <c r="G154" s="236"/>
      <c r="H154" s="239">
        <v>74.256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145</v>
      </c>
      <c r="AU154" s="245" t="s">
        <v>133</v>
      </c>
      <c r="AV154" s="14" t="s">
        <v>132</v>
      </c>
      <c r="AW154" s="14" t="s">
        <v>34</v>
      </c>
      <c r="AX154" s="14" t="s">
        <v>82</v>
      </c>
      <c r="AY154" s="245" t="s">
        <v>124</v>
      </c>
    </row>
    <row r="155" s="2" customFormat="1" ht="24.15" customHeight="1">
      <c r="A155" s="37"/>
      <c r="B155" s="38"/>
      <c r="C155" s="210" t="s">
        <v>173</v>
      </c>
      <c r="D155" s="210" t="s">
        <v>127</v>
      </c>
      <c r="E155" s="211" t="s">
        <v>174</v>
      </c>
      <c r="F155" s="212" t="s">
        <v>175</v>
      </c>
      <c r="G155" s="213" t="s">
        <v>130</v>
      </c>
      <c r="H155" s="214">
        <v>16.202000000000002</v>
      </c>
      <c r="I155" s="215"/>
      <c r="J155" s="216">
        <f>ROUND(I155*H155,2)</f>
        <v>0</v>
      </c>
      <c r="K155" s="212" t="s">
        <v>131</v>
      </c>
      <c r="L155" s="43"/>
      <c r="M155" s="217" t="s">
        <v>1</v>
      </c>
      <c r="N155" s="218" t="s">
        <v>43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0.068000000000000005</v>
      </c>
      <c r="T155" s="220">
        <f>S155*H155</f>
        <v>1.1017360000000003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132</v>
      </c>
      <c r="AT155" s="221" t="s">
        <v>127</v>
      </c>
      <c r="AU155" s="221" t="s">
        <v>133</v>
      </c>
      <c r="AY155" s="16" t="s">
        <v>124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133</v>
      </c>
      <c r="BK155" s="222">
        <f>ROUND(I155*H155,2)</f>
        <v>0</v>
      </c>
      <c r="BL155" s="16" t="s">
        <v>132</v>
      </c>
      <c r="BM155" s="221" t="s">
        <v>176</v>
      </c>
    </row>
    <row r="156" s="13" customFormat="1">
      <c r="A156" s="13"/>
      <c r="B156" s="223"/>
      <c r="C156" s="224"/>
      <c r="D156" s="225" t="s">
        <v>145</v>
      </c>
      <c r="E156" s="226" t="s">
        <v>1</v>
      </c>
      <c r="F156" s="227" t="s">
        <v>177</v>
      </c>
      <c r="G156" s="224"/>
      <c r="H156" s="228">
        <v>13.92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145</v>
      </c>
      <c r="AU156" s="234" t="s">
        <v>133</v>
      </c>
      <c r="AV156" s="13" t="s">
        <v>133</v>
      </c>
      <c r="AW156" s="13" t="s">
        <v>34</v>
      </c>
      <c r="AX156" s="13" t="s">
        <v>77</v>
      </c>
      <c r="AY156" s="234" t="s">
        <v>124</v>
      </c>
    </row>
    <row r="157" s="13" customFormat="1">
      <c r="A157" s="13"/>
      <c r="B157" s="223"/>
      <c r="C157" s="224"/>
      <c r="D157" s="225" t="s">
        <v>145</v>
      </c>
      <c r="E157" s="226" t="s">
        <v>1</v>
      </c>
      <c r="F157" s="227" t="s">
        <v>178</v>
      </c>
      <c r="G157" s="224"/>
      <c r="H157" s="228">
        <v>2.282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133</v>
      </c>
      <c r="AV157" s="13" t="s">
        <v>133</v>
      </c>
      <c r="AW157" s="13" t="s">
        <v>34</v>
      </c>
      <c r="AX157" s="13" t="s">
        <v>77</v>
      </c>
      <c r="AY157" s="234" t="s">
        <v>124</v>
      </c>
    </row>
    <row r="158" s="14" customFormat="1">
      <c r="A158" s="14"/>
      <c r="B158" s="235"/>
      <c r="C158" s="236"/>
      <c r="D158" s="225" t="s">
        <v>145</v>
      </c>
      <c r="E158" s="237" t="s">
        <v>1</v>
      </c>
      <c r="F158" s="238" t="s">
        <v>148</v>
      </c>
      <c r="G158" s="236"/>
      <c r="H158" s="239">
        <v>16.201999999999998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133</v>
      </c>
      <c r="AV158" s="14" t="s">
        <v>132</v>
      </c>
      <c r="AW158" s="14" t="s">
        <v>34</v>
      </c>
      <c r="AX158" s="14" t="s">
        <v>82</v>
      </c>
      <c r="AY158" s="245" t="s">
        <v>124</v>
      </c>
    </row>
    <row r="159" s="12" customFormat="1" ht="22.8" customHeight="1">
      <c r="A159" s="12"/>
      <c r="B159" s="194"/>
      <c r="C159" s="195"/>
      <c r="D159" s="196" t="s">
        <v>76</v>
      </c>
      <c r="E159" s="208" t="s">
        <v>179</v>
      </c>
      <c r="F159" s="208" t="s">
        <v>180</v>
      </c>
      <c r="G159" s="195"/>
      <c r="H159" s="195"/>
      <c r="I159" s="198"/>
      <c r="J159" s="209">
        <f>BK159</f>
        <v>0</v>
      </c>
      <c r="K159" s="195"/>
      <c r="L159" s="200"/>
      <c r="M159" s="201"/>
      <c r="N159" s="202"/>
      <c r="O159" s="202"/>
      <c r="P159" s="203">
        <f>SUM(P160:P168)</f>
        <v>0</v>
      </c>
      <c r="Q159" s="202"/>
      <c r="R159" s="203">
        <f>SUM(R160:R168)</f>
        <v>0</v>
      </c>
      <c r="S159" s="202"/>
      <c r="T159" s="204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5" t="s">
        <v>82</v>
      </c>
      <c r="AT159" s="206" t="s">
        <v>76</v>
      </c>
      <c r="AU159" s="206" t="s">
        <v>82</v>
      </c>
      <c r="AY159" s="205" t="s">
        <v>124</v>
      </c>
      <c r="BK159" s="207">
        <f>SUM(BK160:BK168)</f>
        <v>0</v>
      </c>
    </row>
    <row r="160" s="2" customFormat="1" ht="24.15" customHeight="1">
      <c r="A160" s="37"/>
      <c r="B160" s="38"/>
      <c r="C160" s="210" t="s">
        <v>181</v>
      </c>
      <c r="D160" s="210" t="s">
        <v>127</v>
      </c>
      <c r="E160" s="211" t="s">
        <v>182</v>
      </c>
      <c r="F160" s="212" t="s">
        <v>183</v>
      </c>
      <c r="G160" s="213" t="s">
        <v>184</v>
      </c>
      <c r="H160" s="214">
        <v>5.5270000000000001</v>
      </c>
      <c r="I160" s="215"/>
      <c r="J160" s="216">
        <f>ROUND(I160*H160,2)</f>
        <v>0</v>
      </c>
      <c r="K160" s="212" t="s">
        <v>131</v>
      </c>
      <c r="L160" s="43"/>
      <c r="M160" s="217" t="s">
        <v>1</v>
      </c>
      <c r="N160" s="218" t="s">
        <v>43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132</v>
      </c>
      <c r="AT160" s="221" t="s">
        <v>127</v>
      </c>
      <c r="AU160" s="221" t="s">
        <v>133</v>
      </c>
      <c r="AY160" s="16" t="s">
        <v>124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133</v>
      </c>
      <c r="BK160" s="222">
        <f>ROUND(I160*H160,2)</f>
        <v>0</v>
      </c>
      <c r="BL160" s="16" t="s">
        <v>132</v>
      </c>
      <c r="BM160" s="221" t="s">
        <v>185</v>
      </c>
    </row>
    <row r="161" s="2" customFormat="1" ht="33" customHeight="1">
      <c r="A161" s="37"/>
      <c r="B161" s="38"/>
      <c r="C161" s="210" t="s">
        <v>8</v>
      </c>
      <c r="D161" s="210" t="s">
        <v>127</v>
      </c>
      <c r="E161" s="211" t="s">
        <v>186</v>
      </c>
      <c r="F161" s="212" t="s">
        <v>187</v>
      </c>
      <c r="G161" s="213" t="s">
        <v>184</v>
      </c>
      <c r="H161" s="214">
        <v>11.054</v>
      </c>
      <c r="I161" s="215"/>
      <c r="J161" s="216">
        <f>ROUND(I161*H161,2)</f>
        <v>0</v>
      </c>
      <c r="K161" s="212" t="s">
        <v>131</v>
      </c>
      <c r="L161" s="43"/>
      <c r="M161" s="217" t="s">
        <v>1</v>
      </c>
      <c r="N161" s="218" t="s">
        <v>43</v>
      </c>
      <c r="O161" s="90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132</v>
      </c>
      <c r="AT161" s="221" t="s">
        <v>127</v>
      </c>
      <c r="AU161" s="221" t="s">
        <v>133</v>
      </c>
      <c r="AY161" s="16" t="s">
        <v>124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133</v>
      </c>
      <c r="BK161" s="222">
        <f>ROUND(I161*H161,2)</f>
        <v>0</v>
      </c>
      <c r="BL161" s="16" t="s">
        <v>132</v>
      </c>
      <c r="BM161" s="221" t="s">
        <v>188</v>
      </c>
    </row>
    <row r="162" s="13" customFormat="1">
      <c r="A162" s="13"/>
      <c r="B162" s="223"/>
      <c r="C162" s="224"/>
      <c r="D162" s="225" t="s">
        <v>145</v>
      </c>
      <c r="E162" s="226" t="s">
        <v>1</v>
      </c>
      <c r="F162" s="227" t="s">
        <v>189</v>
      </c>
      <c r="G162" s="224"/>
      <c r="H162" s="228">
        <v>11.054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133</v>
      </c>
      <c r="AV162" s="13" t="s">
        <v>133</v>
      </c>
      <c r="AW162" s="13" t="s">
        <v>34</v>
      </c>
      <c r="AX162" s="13" t="s">
        <v>82</v>
      </c>
      <c r="AY162" s="234" t="s">
        <v>124</v>
      </c>
    </row>
    <row r="163" s="2" customFormat="1" ht="24.15" customHeight="1">
      <c r="A163" s="37"/>
      <c r="B163" s="38"/>
      <c r="C163" s="210" t="s">
        <v>190</v>
      </c>
      <c r="D163" s="210" t="s">
        <v>127</v>
      </c>
      <c r="E163" s="211" t="s">
        <v>191</v>
      </c>
      <c r="F163" s="212" t="s">
        <v>192</v>
      </c>
      <c r="G163" s="213" t="s">
        <v>184</v>
      </c>
      <c r="H163" s="214">
        <v>5.5270000000000001</v>
      </c>
      <c r="I163" s="215"/>
      <c r="J163" s="216">
        <f>ROUND(I163*H163,2)</f>
        <v>0</v>
      </c>
      <c r="K163" s="212" t="s">
        <v>131</v>
      </c>
      <c r="L163" s="43"/>
      <c r="M163" s="217" t="s">
        <v>1</v>
      </c>
      <c r="N163" s="218" t="s">
        <v>43</v>
      </c>
      <c r="O163" s="90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132</v>
      </c>
      <c r="AT163" s="221" t="s">
        <v>127</v>
      </c>
      <c r="AU163" s="221" t="s">
        <v>133</v>
      </c>
      <c r="AY163" s="16" t="s">
        <v>124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133</v>
      </c>
      <c r="BK163" s="222">
        <f>ROUND(I163*H163,2)</f>
        <v>0</v>
      </c>
      <c r="BL163" s="16" t="s">
        <v>132</v>
      </c>
      <c r="BM163" s="221" t="s">
        <v>193</v>
      </c>
    </row>
    <row r="164" s="2" customFormat="1" ht="24.15" customHeight="1">
      <c r="A164" s="37"/>
      <c r="B164" s="38"/>
      <c r="C164" s="210" t="s">
        <v>194</v>
      </c>
      <c r="D164" s="210" t="s">
        <v>127</v>
      </c>
      <c r="E164" s="211" t="s">
        <v>195</v>
      </c>
      <c r="F164" s="212" t="s">
        <v>196</v>
      </c>
      <c r="G164" s="213" t="s">
        <v>184</v>
      </c>
      <c r="H164" s="214">
        <v>99.486000000000004</v>
      </c>
      <c r="I164" s="215"/>
      <c r="J164" s="216">
        <f>ROUND(I164*H164,2)</f>
        <v>0</v>
      </c>
      <c r="K164" s="212" t="s">
        <v>131</v>
      </c>
      <c r="L164" s="43"/>
      <c r="M164" s="217" t="s">
        <v>1</v>
      </c>
      <c r="N164" s="218" t="s">
        <v>43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132</v>
      </c>
      <c r="AT164" s="221" t="s">
        <v>127</v>
      </c>
      <c r="AU164" s="221" t="s">
        <v>133</v>
      </c>
      <c r="AY164" s="16" t="s">
        <v>124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133</v>
      </c>
      <c r="BK164" s="222">
        <f>ROUND(I164*H164,2)</f>
        <v>0</v>
      </c>
      <c r="BL164" s="16" t="s">
        <v>132</v>
      </c>
      <c r="BM164" s="221" t="s">
        <v>197</v>
      </c>
    </row>
    <row r="165" s="13" customFormat="1">
      <c r="A165" s="13"/>
      <c r="B165" s="223"/>
      <c r="C165" s="224"/>
      <c r="D165" s="225" t="s">
        <v>145</v>
      </c>
      <c r="E165" s="226" t="s">
        <v>1</v>
      </c>
      <c r="F165" s="227" t="s">
        <v>198</v>
      </c>
      <c r="G165" s="224"/>
      <c r="H165" s="228">
        <v>99.486000000000004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133</v>
      </c>
      <c r="AV165" s="13" t="s">
        <v>133</v>
      </c>
      <c r="AW165" s="13" t="s">
        <v>34</v>
      </c>
      <c r="AX165" s="13" t="s">
        <v>82</v>
      </c>
      <c r="AY165" s="234" t="s">
        <v>124</v>
      </c>
    </row>
    <row r="166" s="2" customFormat="1" ht="49.05" customHeight="1">
      <c r="A166" s="37"/>
      <c r="B166" s="38"/>
      <c r="C166" s="210" t="s">
        <v>199</v>
      </c>
      <c r="D166" s="210" t="s">
        <v>127</v>
      </c>
      <c r="E166" s="211" t="s">
        <v>200</v>
      </c>
      <c r="F166" s="212" t="s">
        <v>201</v>
      </c>
      <c r="G166" s="213" t="s">
        <v>184</v>
      </c>
      <c r="H166" s="214">
        <v>5.5270000000000001</v>
      </c>
      <c r="I166" s="215"/>
      <c r="J166" s="216">
        <f>ROUND(I166*H166,2)</f>
        <v>0</v>
      </c>
      <c r="K166" s="212" t="s">
        <v>131</v>
      </c>
      <c r="L166" s="43"/>
      <c r="M166" s="217" t="s">
        <v>1</v>
      </c>
      <c r="N166" s="218" t="s">
        <v>43</v>
      </c>
      <c r="O166" s="90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132</v>
      </c>
      <c r="AT166" s="221" t="s">
        <v>127</v>
      </c>
      <c r="AU166" s="221" t="s">
        <v>133</v>
      </c>
      <c r="AY166" s="16" t="s">
        <v>124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133</v>
      </c>
      <c r="BK166" s="222">
        <f>ROUND(I166*H166,2)</f>
        <v>0</v>
      </c>
      <c r="BL166" s="16" t="s">
        <v>132</v>
      </c>
      <c r="BM166" s="221" t="s">
        <v>202</v>
      </c>
    </row>
    <row r="167" s="2" customFormat="1" ht="24.15" customHeight="1">
      <c r="A167" s="37"/>
      <c r="B167" s="38"/>
      <c r="C167" s="210" t="s">
        <v>203</v>
      </c>
      <c r="D167" s="210" t="s">
        <v>127</v>
      </c>
      <c r="E167" s="211" t="s">
        <v>204</v>
      </c>
      <c r="F167" s="212" t="s">
        <v>205</v>
      </c>
      <c r="G167" s="213" t="s">
        <v>184</v>
      </c>
      <c r="H167" s="214">
        <v>0.66500000000000004</v>
      </c>
      <c r="I167" s="215"/>
      <c r="J167" s="216">
        <f>ROUND(I167*H167,2)</f>
        <v>0</v>
      </c>
      <c r="K167" s="212" t="s">
        <v>131</v>
      </c>
      <c r="L167" s="43"/>
      <c r="M167" s="217" t="s">
        <v>1</v>
      </c>
      <c r="N167" s="218" t="s">
        <v>43</v>
      </c>
      <c r="O167" s="90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132</v>
      </c>
      <c r="AT167" s="221" t="s">
        <v>127</v>
      </c>
      <c r="AU167" s="221" t="s">
        <v>133</v>
      </c>
      <c r="AY167" s="16" t="s">
        <v>124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133</v>
      </c>
      <c r="BK167" s="222">
        <f>ROUND(I167*H167,2)</f>
        <v>0</v>
      </c>
      <c r="BL167" s="16" t="s">
        <v>132</v>
      </c>
      <c r="BM167" s="221" t="s">
        <v>206</v>
      </c>
    </row>
    <row r="168" s="2" customFormat="1" ht="37.8" customHeight="1">
      <c r="A168" s="37"/>
      <c r="B168" s="38"/>
      <c r="C168" s="210" t="s">
        <v>207</v>
      </c>
      <c r="D168" s="210" t="s">
        <v>127</v>
      </c>
      <c r="E168" s="211" t="s">
        <v>208</v>
      </c>
      <c r="F168" s="212" t="s">
        <v>209</v>
      </c>
      <c r="G168" s="213" t="s">
        <v>184</v>
      </c>
      <c r="H168" s="214">
        <v>0.10100000000000001</v>
      </c>
      <c r="I168" s="215"/>
      <c r="J168" s="216">
        <f>ROUND(I168*H168,2)</f>
        <v>0</v>
      </c>
      <c r="K168" s="212" t="s">
        <v>131</v>
      </c>
      <c r="L168" s="43"/>
      <c r="M168" s="217" t="s">
        <v>1</v>
      </c>
      <c r="N168" s="218" t="s">
        <v>43</v>
      </c>
      <c r="O168" s="90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132</v>
      </c>
      <c r="AT168" s="221" t="s">
        <v>127</v>
      </c>
      <c r="AU168" s="221" t="s">
        <v>133</v>
      </c>
      <c r="AY168" s="16" t="s">
        <v>124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133</v>
      </c>
      <c r="BK168" s="222">
        <f>ROUND(I168*H168,2)</f>
        <v>0</v>
      </c>
      <c r="BL168" s="16" t="s">
        <v>132</v>
      </c>
      <c r="BM168" s="221" t="s">
        <v>210</v>
      </c>
    </row>
    <row r="169" s="12" customFormat="1" ht="25.92" customHeight="1">
      <c r="A169" s="12"/>
      <c r="B169" s="194"/>
      <c r="C169" s="195"/>
      <c r="D169" s="196" t="s">
        <v>76</v>
      </c>
      <c r="E169" s="197" t="s">
        <v>211</v>
      </c>
      <c r="F169" s="197" t="s">
        <v>212</v>
      </c>
      <c r="G169" s="195"/>
      <c r="H169" s="195"/>
      <c r="I169" s="198"/>
      <c r="J169" s="199">
        <f>BK169</f>
        <v>0</v>
      </c>
      <c r="K169" s="195"/>
      <c r="L169" s="200"/>
      <c r="M169" s="201"/>
      <c r="N169" s="202"/>
      <c r="O169" s="202"/>
      <c r="P169" s="203">
        <f>P170+P190+P219+P223+P228+P249+P260+P285+P295+P312+P319</f>
        <v>0</v>
      </c>
      <c r="Q169" s="202"/>
      <c r="R169" s="203">
        <f>R170+R190+R219+R223+R228+R249+R260+R285+R295+R312+R319</f>
        <v>0.85275133999999997</v>
      </c>
      <c r="S169" s="202"/>
      <c r="T169" s="204">
        <f>T170+T190+T219+T223+T228+T249+T260+T285+T295+T312+T319</f>
        <v>0.74475220000000009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133</v>
      </c>
      <c r="AT169" s="206" t="s">
        <v>76</v>
      </c>
      <c r="AU169" s="206" t="s">
        <v>77</v>
      </c>
      <c r="AY169" s="205" t="s">
        <v>124</v>
      </c>
      <c r="BK169" s="207">
        <f>BK170+BK190+BK219+BK223+BK228+BK249+BK260+BK285+BK295+BK312+BK319</f>
        <v>0</v>
      </c>
    </row>
    <row r="170" s="12" customFormat="1" ht="22.8" customHeight="1">
      <c r="A170" s="12"/>
      <c r="B170" s="194"/>
      <c r="C170" s="195"/>
      <c r="D170" s="196" t="s">
        <v>76</v>
      </c>
      <c r="E170" s="208" t="s">
        <v>213</v>
      </c>
      <c r="F170" s="208" t="s">
        <v>214</v>
      </c>
      <c r="G170" s="195"/>
      <c r="H170" s="195"/>
      <c r="I170" s="198"/>
      <c r="J170" s="209">
        <f>BK170</f>
        <v>0</v>
      </c>
      <c r="K170" s="195"/>
      <c r="L170" s="200"/>
      <c r="M170" s="201"/>
      <c r="N170" s="202"/>
      <c r="O170" s="202"/>
      <c r="P170" s="203">
        <f>SUM(P171:P189)</f>
        <v>0</v>
      </c>
      <c r="Q170" s="202"/>
      <c r="R170" s="203">
        <f>SUM(R171:R189)</f>
        <v>0.063486100000000004</v>
      </c>
      <c r="S170" s="202"/>
      <c r="T170" s="204">
        <f>SUM(T171:T189)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133</v>
      </c>
      <c r="AT170" s="206" t="s">
        <v>76</v>
      </c>
      <c r="AU170" s="206" t="s">
        <v>82</v>
      </c>
      <c r="AY170" s="205" t="s">
        <v>124</v>
      </c>
      <c r="BK170" s="207">
        <f>SUM(BK171:BK189)</f>
        <v>0</v>
      </c>
    </row>
    <row r="171" s="2" customFormat="1" ht="33" customHeight="1">
      <c r="A171" s="37"/>
      <c r="B171" s="38"/>
      <c r="C171" s="210" t="s">
        <v>215</v>
      </c>
      <c r="D171" s="210" t="s">
        <v>127</v>
      </c>
      <c r="E171" s="211" t="s">
        <v>216</v>
      </c>
      <c r="F171" s="212" t="s">
        <v>217</v>
      </c>
      <c r="G171" s="213" t="s">
        <v>130</v>
      </c>
      <c r="H171" s="214">
        <v>3.0230000000000001</v>
      </c>
      <c r="I171" s="215"/>
      <c r="J171" s="216">
        <f>ROUND(I171*H171,2)</f>
        <v>0</v>
      </c>
      <c r="K171" s="212" t="s">
        <v>131</v>
      </c>
      <c r="L171" s="43"/>
      <c r="M171" s="217" t="s">
        <v>1</v>
      </c>
      <c r="N171" s="218" t="s">
        <v>43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203</v>
      </c>
      <c r="AT171" s="221" t="s">
        <v>127</v>
      </c>
      <c r="AU171" s="221" t="s">
        <v>133</v>
      </c>
      <c r="AY171" s="16" t="s">
        <v>124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133</v>
      </c>
      <c r="BK171" s="222">
        <f>ROUND(I171*H171,2)</f>
        <v>0</v>
      </c>
      <c r="BL171" s="16" t="s">
        <v>203</v>
      </c>
      <c r="BM171" s="221" t="s">
        <v>218</v>
      </c>
    </row>
    <row r="172" s="13" customFormat="1">
      <c r="A172" s="13"/>
      <c r="B172" s="223"/>
      <c r="C172" s="224"/>
      <c r="D172" s="225" t="s">
        <v>145</v>
      </c>
      <c r="E172" s="226" t="s">
        <v>1</v>
      </c>
      <c r="F172" s="227" t="s">
        <v>168</v>
      </c>
      <c r="G172" s="224"/>
      <c r="H172" s="228">
        <v>3.0230000000000001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133</v>
      </c>
      <c r="AV172" s="13" t="s">
        <v>133</v>
      </c>
      <c r="AW172" s="13" t="s">
        <v>34</v>
      </c>
      <c r="AX172" s="13" t="s">
        <v>82</v>
      </c>
      <c r="AY172" s="234" t="s">
        <v>124</v>
      </c>
    </row>
    <row r="173" s="2" customFormat="1" ht="16.5" customHeight="1">
      <c r="A173" s="37"/>
      <c r="B173" s="38"/>
      <c r="C173" s="246" t="s">
        <v>219</v>
      </c>
      <c r="D173" s="246" t="s">
        <v>220</v>
      </c>
      <c r="E173" s="247" t="s">
        <v>221</v>
      </c>
      <c r="F173" s="248" t="s">
        <v>222</v>
      </c>
      <c r="G173" s="249" t="s">
        <v>223</v>
      </c>
      <c r="H173" s="250">
        <v>3.3250000000000002</v>
      </c>
      <c r="I173" s="251"/>
      <c r="J173" s="252">
        <f>ROUND(I173*H173,2)</f>
        <v>0</v>
      </c>
      <c r="K173" s="248" t="s">
        <v>1</v>
      </c>
      <c r="L173" s="253"/>
      <c r="M173" s="254" t="s">
        <v>1</v>
      </c>
      <c r="N173" s="255" t="s">
        <v>43</v>
      </c>
      <c r="O173" s="90"/>
      <c r="P173" s="219">
        <f>O173*H173</f>
        <v>0</v>
      </c>
      <c r="Q173" s="219">
        <v>0.001</v>
      </c>
      <c r="R173" s="219">
        <f>Q173*H173</f>
        <v>0.0033250000000000003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224</v>
      </c>
      <c r="AT173" s="221" t="s">
        <v>220</v>
      </c>
      <c r="AU173" s="221" t="s">
        <v>133</v>
      </c>
      <c r="AY173" s="16" t="s">
        <v>124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133</v>
      </c>
      <c r="BK173" s="222">
        <f>ROUND(I173*H173,2)</f>
        <v>0</v>
      </c>
      <c r="BL173" s="16" t="s">
        <v>203</v>
      </c>
      <c r="BM173" s="221" t="s">
        <v>225</v>
      </c>
    </row>
    <row r="174" s="13" customFormat="1">
      <c r="A174" s="13"/>
      <c r="B174" s="223"/>
      <c r="C174" s="224"/>
      <c r="D174" s="225" t="s">
        <v>145</v>
      </c>
      <c r="E174" s="224"/>
      <c r="F174" s="227" t="s">
        <v>226</v>
      </c>
      <c r="G174" s="224"/>
      <c r="H174" s="228">
        <v>3.3250000000000002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133</v>
      </c>
      <c r="AV174" s="13" t="s">
        <v>133</v>
      </c>
      <c r="AW174" s="13" t="s">
        <v>4</v>
      </c>
      <c r="AX174" s="13" t="s">
        <v>82</v>
      </c>
      <c r="AY174" s="234" t="s">
        <v>124</v>
      </c>
    </row>
    <row r="175" s="2" customFormat="1" ht="24.15" customHeight="1">
      <c r="A175" s="37"/>
      <c r="B175" s="38"/>
      <c r="C175" s="210" t="s">
        <v>227</v>
      </c>
      <c r="D175" s="210" t="s">
        <v>127</v>
      </c>
      <c r="E175" s="211" t="s">
        <v>228</v>
      </c>
      <c r="F175" s="212" t="s">
        <v>229</v>
      </c>
      <c r="G175" s="213" t="s">
        <v>130</v>
      </c>
      <c r="H175" s="214">
        <v>17.748000000000001</v>
      </c>
      <c r="I175" s="215"/>
      <c r="J175" s="216">
        <f>ROUND(I175*H175,2)</f>
        <v>0</v>
      </c>
      <c r="K175" s="212" t="s">
        <v>131</v>
      </c>
      <c r="L175" s="43"/>
      <c r="M175" s="217" t="s">
        <v>1</v>
      </c>
      <c r="N175" s="218" t="s">
        <v>43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203</v>
      </c>
      <c r="AT175" s="221" t="s">
        <v>127</v>
      </c>
      <c r="AU175" s="221" t="s">
        <v>133</v>
      </c>
      <c r="AY175" s="16" t="s">
        <v>124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133</v>
      </c>
      <c r="BK175" s="222">
        <f>ROUND(I175*H175,2)</f>
        <v>0</v>
      </c>
      <c r="BL175" s="16" t="s">
        <v>203</v>
      </c>
      <c r="BM175" s="221" t="s">
        <v>230</v>
      </c>
    </row>
    <row r="176" s="13" customFormat="1">
      <c r="A176" s="13"/>
      <c r="B176" s="223"/>
      <c r="C176" s="224"/>
      <c r="D176" s="225" t="s">
        <v>145</v>
      </c>
      <c r="E176" s="226" t="s">
        <v>1</v>
      </c>
      <c r="F176" s="227" t="s">
        <v>172</v>
      </c>
      <c r="G176" s="224"/>
      <c r="H176" s="228">
        <v>17.748000000000001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133</v>
      </c>
      <c r="AV176" s="13" t="s">
        <v>133</v>
      </c>
      <c r="AW176" s="13" t="s">
        <v>34</v>
      </c>
      <c r="AX176" s="13" t="s">
        <v>82</v>
      </c>
      <c r="AY176" s="234" t="s">
        <v>124</v>
      </c>
    </row>
    <row r="177" s="2" customFormat="1" ht="16.5" customHeight="1">
      <c r="A177" s="37"/>
      <c r="B177" s="38"/>
      <c r="C177" s="246" t="s">
        <v>7</v>
      </c>
      <c r="D177" s="246" t="s">
        <v>220</v>
      </c>
      <c r="E177" s="247" t="s">
        <v>221</v>
      </c>
      <c r="F177" s="248" t="s">
        <v>222</v>
      </c>
      <c r="G177" s="249" t="s">
        <v>223</v>
      </c>
      <c r="H177" s="250">
        <v>19.523</v>
      </c>
      <c r="I177" s="251"/>
      <c r="J177" s="252">
        <f>ROUND(I177*H177,2)</f>
        <v>0</v>
      </c>
      <c r="K177" s="248" t="s">
        <v>1</v>
      </c>
      <c r="L177" s="253"/>
      <c r="M177" s="254" t="s">
        <v>1</v>
      </c>
      <c r="N177" s="255" t="s">
        <v>43</v>
      </c>
      <c r="O177" s="90"/>
      <c r="P177" s="219">
        <f>O177*H177</f>
        <v>0</v>
      </c>
      <c r="Q177" s="219">
        <v>0.001</v>
      </c>
      <c r="R177" s="219">
        <f>Q177*H177</f>
        <v>0.019522999999999999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224</v>
      </c>
      <c r="AT177" s="221" t="s">
        <v>220</v>
      </c>
      <c r="AU177" s="221" t="s">
        <v>133</v>
      </c>
      <c r="AY177" s="16" t="s">
        <v>124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133</v>
      </c>
      <c r="BK177" s="222">
        <f>ROUND(I177*H177,2)</f>
        <v>0</v>
      </c>
      <c r="BL177" s="16" t="s">
        <v>203</v>
      </c>
      <c r="BM177" s="221" t="s">
        <v>231</v>
      </c>
    </row>
    <row r="178" s="13" customFormat="1">
      <c r="A178" s="13"/>
      <c r="B178" s="223"/>
      <c r="C178" s="224"/>
      <c r="D178" s="225" t="s">
        <v>145</v>
      </c>
      <c r="E178" s="224"/>
      <c r="F178" s="227" t="s">
        <v>232</v>
      </c>
      <c r="G178" s="224"/>
      <c r="H178" s="228">
        <v>19.523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133</v>
      </c>
      <c r="AV178" s="13" t="s">
        <v>133</v>
      </c>
      <c r="AW178" s="13" t="s">
        <v>4</v>
      </c>
      <c r="AX178" s="13" t="s">
        <v>82</v>
      </c>
      <c r="AY178" s="234" t="s">
        <v>124</v>
      </c>
    </row>
    <row r="179" s="2" customFormat="1" ht="24.15" customHeight="1">
      <c r="A179" s="37"/>
      <c r="B179" s="38"/>
      <c r="C179" s="210" t="s">
        <v>233</v>
      </c>
      <c r="D179" s="210" t="s">
        <v>127</v>
      </c>
      <c r="E179" s="211" t="s">
        <v>234</v>
      </c>
      <c r="F179" s="212" t="s">
        <v>235</v>
      </c>
      <c r="G179" s="213" t="s">
        <v>236</v>
      </c>
      <c r="H179" s="214">
        <v>5.4050000000000002</v>
      </c>
      <c r="I179" s="215"/>
      <c r="J179" s="216">
        <f>ROUND(I179*H179,2)</f>
        <v>0</v>
      </c>
      <c r="K179" s="212" t="s">
        <v>131</v>
      </c>
      <c r="L179" s="43"/>
      <c r="M179" s="217" t="s">
        <v>1</v>
      </c>
      <c r="N179" s="218" t="s">
        <v>43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203</v>
      </c>
      <c r="AT179" s="221" t="s">
        <v>127</v>
      </c>
      <c r="AU179" s="221" t="s">
        <v>133</v>
      </c>
      <c r="AY179" s="16" t="s">
        <v>124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133</v>
      </c>
      <c r="BK179" s="222">
        <f>ROUND(I179*H179,2)</f>
        <v>0</v>
      </c>
      <c r="BL179" s="16" t="s">
        <v>203</v>
      </c>
      <c r="BM179" s="221" t="s">
        <v>237</v>
      </c>
    </row>
    <row r="180" s="2" customFormat="1" ht="24.15" customHeight="1">
      <c r="A180" s="37"/>
      <c r="B180" s="38"/>
      <c r="C180" s="210" t="s">
        <v>238</v>
      </c>
      <c r="D180" s="210" t="s">
        <v>127</v>
      </c>
      <c r="E180" s="211" t="s">
        <v>239</v>
      </c>
      <c r="F180" s="212" t="s">
        <v>240</v>
      </c>
      <c r="G180" s="213" t="s">
        <v>241</v>
      </c>
      <c r="H180" s="214">
        <v>4</v>
      </c>
      <c r="I180" s="215"/>
      <c r="J180" s="216">
        <f>ROUND(I180*H180,2)</f>
        <v>0</v>
      </c>
      <c r="K180" s="212" t="s">
        <v>131</v>
      </c>
      <c r="L180" s="43"/>
      <c r="M180" s="217" t="s">
        <v>1</v>
      </c>
      <c r="N180" s="218" t="s">
        <v>43</v>
      </c>
      <c r="O180" s="90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203</v>
      </c>
      <c r="AT180" s="221" t="s">
        <v>127</v>
      </c>
      <c r="AU180" s="221" t="s">
        <v>133</v>
      </c>
      <c r="AY180" s="16" t="s">
        <v>124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133</v>
      </c>
      <c r="BK180" s="222">
        <f>ROUND(I180*H180,2)</f>
        <v>0</v>
      </c>
      <c r="BL180" s="16" t="s">
        <v>203</v>
      </c>
      <c r="BM180" s="221" t="s">
        <v>242</v>
      </c>
    </row>
    <row r="181" s="2" customFormat="1" ht="16.5" customHeight="1">
      <c r="A181" s="37"/>
      <c r="B181" s="38"/>
      <c r="C181" s="246" t="s">
        <v>243</v>
      </c>
      <c r="D181" s="246" t="s">
        <v>220</v>
      </c>
      <c r="E181" s="247" t="s">
        <v>244</v>
      </c>
      <c r="F181" s="248" t="s">
        <v>245</v>
      </c>
      <c r="G181" s="249" t="s">
        <v>236</v>
      </c>
      <c r="H181" s="250">
        <v>5.4050000000000002</v>
      </c>
      <c r="I181" s="251"/>
      <c r="J181" s="252">
        <f>ROUND(I181*H181,2)</f>
        <v>0</v>
      </c>
      <c r="K181" s="248" t="s">
        <v>131</v>
      </c>
      <c r="L181" s="253"/>
      <c r="M181" s="254" t="s">
        <v>1</v>
      </c>
      <c r="N181" s="255" t="s">
        <v>43</v>
      </c>
      <c r="O181" s="90"/>
      <c r="P181" s="219">
        <f>O181*H181</f>
        <v>0</v>
      </c>
      <c r="Q181" s="219">
        <v>2.0000000000000002E-05</v>
      </c>
      <c r="R181" s="219">
        <f>Q181*H181</f>
        <v>0.00010810000000000001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224</v>
      </c>
      <c r="AT181" s="221" t="s">
        <v>220</v>
      </c>
      <c r="AU181" s="221" t="s">
        <v>133</v>
      </c>
      <c r="AY181" s="16" t="s">
        <v>124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133</v>
      </c>
      <c r="BK181" s="222">
        <f>ROUND(I181*H181,2)</f>
        <v>0</v>
      </c>
      <c r="BL181" s="16" t="s">
        <v>203</v>
      </c>
      <c r="BM181" s="221" t="s">
        <v>246</v>
      </c>
    </row>
    <row r="182" s="13" customFormat="1">
      <c r="A182" s="13"/>
      <c r="B182" s="223"/>
      <c r="C182" s="224"/>
      <c r="D182" s="225" t="s">
        <v>145</v>
      </c>
      <c r="E182" s="226" t="s">
        <v>1</v>
      </c>
      <c r="F182" s="227" t="s">
        <v>247</v>
      </c>
      <c r="G182" s="224"/>
      <c r="H182" s="228">
        <v>6.96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133</v>
      </c>
      <c r="AV182" s="13" t="s">
        <v>133</v>
      </c>
      <c r="AW182" s="13" t="s">
        <v>34</v>
      </c>
      <c r="AX182" s="13" t="s">
        <v>77</v>
      </c>
      <c r="AY182" s="234" t="s">
        <v>124</v>
      </c>
    </row>
    <row r="183" s="13" customFormat="1">
      <c r="A183" s="13"/>
      <c r="B183" s="223"/>
      <c r="C183" s="224"/>
      <c r="D183" s="225" t="s">
        <v>145</v>
      </c>
      <c r="E183" s="226" t="s">
        <v>1</v>
      </c>
      <c r="F183" s="227" t="s">
        <v>248</v>
      </c>
      <c r="G183" s="224"/>
      <c r="H183" s="228">
        <v>10.199999999999999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145</v>
      </c>
      <c r="AU183" s="234" t="s">
        <v>133</v>
      </c>
      <c r="AV183" s="13" t="s">
        <v>133</v>
      </c>
      <c r="AW183" s="13" t="s">
        <v>34</v>
      </c>
      <c r="AX183" s="13" t="s">
        <v>77</v>
      </c>
      <c r="AY183" s="234" t="s">
        <v>124</v>
      </c>
    </row>
    <row r="184" s="14" customFormat="1">
      <c r="A184" s="14"/>
      <c r="B184" s="235"/>
      <c r="C184" s="236"/>
      <c r="D184" s="225" t="s">
        <v>145</v>
      </c>
      <c r="E184" s="237" t="s">
        <v>1</v>
      </c>
      <c r="F184" s="238" t="s">
        <v>148</v>
      </c>
      <c r="G184" s="236"/>
      <c r="H184" s="239">
        <v>17.16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145</v>
      </c>
      <c r="AU184" s="245" t="s">
        <v>133</v>
      </c>
      <c r="AV184" s="14" t="s">
        <v>132</v>
      </c>
      <c r="AW184" s="14" t="s">
        <v>34</v>
      </c>
      <c r="AX184" s="14" t="s">
        <v>82</v>
      </c>
      <c r="AY184" s="245" t="s">
        <v>124</v>
      </c>
    </row>
    <row r="185" s="13" customFormat="1">
      <c r="A185" s="13"/>
      <c r="B185" s="223"/>
      <c r="C185" s="224"/>
      <c r="D185" s="225" t="s">
        <v>145</v>
      </c>
      <c r="E185" s="224"/>
      <c r="F185" s="227" t="s">
        <v>249</v>
      </c>
      <c r="G185" s="224"/>
      <c r="H185" s="228">
        <v>5.4050000000000002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145</v>
      </c>
      <c r="AU185" s="234" t="s">
        <v>133</v>
      </c>
      <c r="AV185" s="13" t="s">
        <v>133</v>
      </c>
      <c r="AW185" s="13" t="s">
        <v>4</v>
      </c>
      <c r="AX185" s="13" t="s">
        <v>82</v>
      </c>
      <c r="AY185" s="234" t="s">
        <v>124</v>
      </c>
    </row>
    <row r="186" s="2" customFormat="1" ht="16.5" customHeight="1">
      <c r="A186" s="37"/>
      <c r="B186" s="38"/>
      <c r="C186" s="246" t="s">
        <v>250</v>
      </c>
      <c r="D186" s="246" t="s">
        <v>220</v>
      </c>
      <c r="E186" s="247" t="s">
        <v>251</v>
      </c>
      <c r="F186" s="248" t="s">
        <v>252</v>
      </c>
      <c r="G186" s="249" t="s">
        <v>241</v>
      </c>
      <c r="H186" s="250">
        <v>1</v>
      </c>
      <c r="I186" s="251"/>
      <c r="J186" s="252">
        <f>ROUND(I186*H186,2)</f>
        <v>0</v>
      </c>
      <c r="K186" s="248" t="s">
        <v>131</v>
      </c>
      <c r="L186" s="253"/>
      <c r="M186" s="254" t="s">
        <v>1</v>
      </c>
      <c r="N186" s="255" t="s">
        <v>43</v>
      </c>
      <c r="O186" s="90"/>
      <c r="P186" s="219">
        <f>O186*H186</f>
        <v>0</v>
      </c>
      <c r="Q186" s="219">
        <v>0.00042999999999999999</v>
      </c>
      <c r="R186" s="219">
        <f>Q186*H186</f>
        <v>0.00042999999999999999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224</v>
      </c>
      <c r="AT186" s="221" t="s">
        <v>220</v>
      </c>
      <c r="AU186" s="221" t="s">
        <v>133</v>
      </c>
      <c r="AY186" s="16" t="s">
        <v>124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133</v>
      </c>
      <c r="BK186" s="222">
        <f>ROUND(I186*H186,2)</f>
        <v>0</v>
      </c>
      <c r="BL186" s="16" t="s">
        <v>203</v>
      </c>
      <c r="BM186" s="221" t="s">
        <v>253</v>
      </c>
    </row>
    <row r="187" s="2" customFormat="1" ht="16.5" customHeight="1">
      <c r="A187" s="37"/>
      <c r="B187" s="38"/>
      <c r="C187" s="246" t="s">
        <v>254</v>
      </c>
      <c r="D187" s="246" t="s">
        <v>220</v>
      </c>
      <c r="E187" s="247" t="s">
        <v>255</v>
      </c>
      <c r="F187" s="248" t="s">
        <v>256</v>
      </c>
      <c r="G187" s="249" t="s">
        <v>241</v>
      </c>
      <c r="H187" s="250">
        <v>1</v>
      </c>
      <c r="I187" s="251"/>
      <c r="J187" s="252">
        <f>ROUND(I187*H187,2)</f>
        <v>0</v>
      </c>
      <c r="K187" s="248" t="s">
        <v>131</v>
      </c>
      <c r="L187" s="253"/>
      <c r="M187" s="254" t="s">
        <v>1</v>
      </c>
      <c r="N187" s="255" t="s">
        <v>43</v>
      </c>
      <c r="O187" s="90"/>
      <c r="P187" s="219">
        <f>O187*H187</f>
        <v>0</v>
      </c>
      <c r="Q187" s="219">
        <v>0.012</v>
      </c>
      <c r="R187" s="219">
        <f>Q187*H187</f>
        <v>0.012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224</v>
      </c>
      <c r="AT187" s="221" t="s">
        <v>220</v>
      </c>
      <c r="AU187" s="221" t="s">
        <v>133</v>
      </c>
      <c r="AY187" s="16" t="s">
        <v>124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133</v>
      </c>
      <c r="BK187" s="222">
        <f>ROUND(I187*H187,2)</f>
        <v>0</v>
      </c>
      <c r="BL187" s="16" t="s">
        <v>203</v>
      </c>
      <c r="BM187" s="221" t="s">
        <v>257</v>
      </c>
    </row>
    <row r="188" s="2" customFormat="1" ht="24.15" customHeight="1">
      <c r="A188" s="37"/>
      <c r="B188" s="38"/>
      <c r="C188" s="246" t="s">
        <v>258</v>
      </c>
      <c r="D188" s="246" t="s">
        <v>220</v>
      </c>
      <c r="E188" s="247" t="s">
        <v>259</v>
      </c>
      <c r="F188" s="248" t="s">
        <v>260</v>
      </c>
      <c r="G188" s="249" t="s">
        <v>241</v>
      </c>
      <c r="H188" s="250">
        <v>1</v>
      </c>
      <c r="I188" s="251"/>
      <c r="J188" s="252">
        <f>ROUND(I188*H188,2)</f>
        <v>0</v>
      </c>
      <c r="K188" s="248" t="s">
        <v>1</v>
      </c>
      <c r="L188" s="253"/>
      <c r="M188" s="254" t="s">
        <v>1</v>
      </c>
      <c r="N188" s="255" t="s">
        <v>43</v>
      </c>
      <c r="O188" s="90"/>
      <c r="P188" s="219">
        <f>O188*H188</f>
        <v>0</v>
      </c>
      <c r="Q188" s="219">
        <v>0.025999999999999999</v>
      </c>
      <c r="R188" s="219">
        <f>Q188*H188</f>
        <v>0.025999999999999999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224</v>
      </c>
      <c r="AT188" s="221" t="s">
        <v>220</v>
      </c>
      <c r="AU188" s="221" t="s">
        <v>133</v>
      </c>
      <c r="AY188" s="16" t="s">
        <v>124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133</v>
      </c>
      <c r="BK188" s="222">
        <f>ROUND(I188*H188,2)</f>
        <v>0</v>
      </c>
      <c r="BL188" s="16" t="s">
        <v>203</v>
      </c>
      <c r="BM188" s="221" t="s">
        <v>261</v>
      </c>
    </row>
    <row r="189" s="2" customFormat="1" ht="16.5" customHeight="1">
      <c r="A189" s="37"/>
      <c r="B189" s="38"/>
      <c r="C189" s="246" t="s">
        <v>262</v>
      </c>
      <c r="D189" s="246" t="s">
        <v>220</v>
      </c>
      <c r="E189" s="247" t="s">
        <v>263</v>
      </c>
      <c r="F189" s="248" t="s">
        <v>264</v>
      </c>
      <c r="G189" s="249" t="s">
        <v>241</v>
      </c>
      <c r="H189" s="250">
        <v>1</v>
      </c>
      <c r="I189" s="251"/>
      <c r="J189" s="252">
        <f>ROUND(I189*H189,2)</f>
        <v>0</v>
      </c>
      <c r="K189" s="248" t="s">
        <v>131</v>
      </c>
      <c r="L189" s="253"/>
      <c r="M189" s="254" t="s">
        <v>1</v>
      </c>
      <c r="N189" s="255" t="s">
        <v>43</v>
      </c>
      <c r="O189" s="90"/>
      <c r="P189" s="219">
        <f>O189*H189</f>
        <v>0</v>
      </c>
      <c r="Q189" s="219">
        <v>0.0020999999999999999</v>
      </c>
      <c r="R189" s="219">
        <f>Q189*H189</f>
        <v>0.0020999999999999999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224</v>
      </c>
      <c r="AT189" s="221" t="s">
        <v>220</v>
      </c>
      <c r="AU189" s="221" t="s">
        <v>133</v>
      </c>
      <c r="AY189" s="16" t="s">
        <v>124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133</v>
      </c>
      <c r="BK189" s="222">
        <f>ROUND(I189*H189,2)</f>
        <v>0</v>
      </c>
      <c r="BL189" s="16" t="s">
        <v>203</v>
      </c>
      <c r="BM189" s="221" t="s">
        <v>265</v>
      </c>
    </row>
    <row r="190" s="12" customFormat="1" ht="22.8" customHeight="1">
      <c r="A190" s="12"/>
      <c r="B190" s="194"/>
      <c r="C190" s="195"/>
      <c r="D190" s="196" t="s">
        <v>76</v>
      </c>
      <c r="E190" s="208" t="s">
        <v>266</v>
      </c>
      <c r="F190" s="208" t="s">
        <v>267</v>
      </c>
      <c r="G190" s="195"/>
      <c r="H190" s="195"/>
      <c r="I190" s="198"/>
      <c r="J190" s="209">
        <f>BK190</f>
        <v>0</v>
      </c>
      <c r="K190" s="195"/>
      <c r="L190" s="200"/>
      <c r="M190" s="201"/>
      <c r="N190" s="202"/>
      <c r="O190" s="202"/>
      <c r="P190" s="203">
        <f>SUM(P191:P218)</f>
        <v>0</v>
      </c>
      <c r="Q190" s="202"/>
      <c r="R190" s="203">
        <f>SUM(R191:R218)</f>
        <v>0.023659999999999997</v>
      </c>
      <c r="S190" s="202"/>
      <c r="T190" s="204">
        <f>SUM(T191:T218)</f>
        <v>0.33827999999999997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5" t="s">
        <v>133</v>
      </c>
      <c r="AT190" s="206" t="s">
        <v>76</v>
      </c>
      <c r="AU190" s="206" t="s">
        <v>82</v>
      </c>
      <c r="AY190" s="205" t="s">
        <v>124</v>
      </c>
      <c r="BK190" s="207">
        <f>SUM(BK191:BK218)</f>
        <v>0</v>
      </c>
    </row>
    <row r="191" s="2" customFormat="1" ht="16.5" customHeight="1">
      <c r="A191" s="37"/>
      <c r="B191" s="38"/>
      <c r="C191" s="210" t="s">
        <v>268</v>
      </c>
      <c r="D191" s="210" t="s">
        <v>127</v>
      </c>
      <c r="E191" s="211" t="s">
        <v>269</v>
      </c>
      <c r="F191" s="212" t="s">
        <v>270</v>
      </c>
      <c r="G191" s="213" t="s">
        <v>271</v>
      </c>
      <c r="H191" s="214">
        <v>1</v>
      </c>
      <c r="I191" s="215"/>
      <c r="J191" s="216">
        <f>ROUND(I191*H191,2)</f>
        <v>0</v>
      </c>
      <c r="K191" s="212" t="s">
        <v>131</v>
      </c>
      <c r="L191" s="43"/>
      <c r="M191" s="217" t="s">
        <v>1</v>
      </c>
      <c r="N191" s="218" t="s">
        <v>43</v>
      </c>
      <c r="O191" s="90"/>
      <c r="P191" s="219">
        <f>O191*H191</f>
        <v>0</v>
      </c>
      <c r="Q191" s="219">
        <v>0</v>
      </c>
      <c r="R191" s="219">
        <f>Q191*H191</f>
        <v>0</v>
      </c>
      <c r="S191" s="219">
        <v>0.034200000000000001</v>
      </c>
      <c r="T191" s="220">
        <f>S191*H191</f>
        <v>0.034200000000000001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203</v>
      </c>
      <c r="AT191" s="221" t="s">
        <v>127</v>
      </c>
      <c r="AU191" s="221" t="s">
        <v>133</v>
      </c>
      <c r="AY191" s="16" t="s">
        <v>124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133</v>
      </c>
      <c r="BK191" s="222">
        <f>ROUND(I191*H191,2)</f>
        <v>0</v>
      </c>
      <c r="BL191" s="16" t="s">
        <v>203</v>
      </c>
      <c r="BM191" s="221" t="s">
        <v>272</v>
      </c>
    </row>
    <row r="192" s="2" customFormat="1" ht="16.5" customHeight="1">
      <c r="A192" s="37"/>
      <c r="B192" s="38"/>
      <c r="C192" s="210" t="s">
        <v>273</v>
      </c>
      <c r="D192" s="210" t="s">
        <v>127</v>
      </c>
      <c r="E192" s="211" t="s">
        <v>274</v>
      </c>
      <c r="F192" s="212" t="s">
        <v>275</v>
      </c>
      <c r="G192" s="213" t="s">
        <v>241</v>
      </c>
      <c r="H192" s="214">
        <v>1</v>
      </c>
      <c r="I192" s="215"/>
      <c r="J192" s="216">
        <f>ROUND(I192*H192,2)</f>
        <v>0</v>
      </c>
      <c r="K192" s="212" t="s">
        <v>131</v>
      </c>
      <c r="L192" s="43"/>
      <c r="M192" s="217" t="s">
        <v>1</v>
      </c>
      <c r="N192" s="218" t="s">
        <v>43</v>
      </c>
      <c r="O192" s="90"/>
      <c r="P192" s="219">
        <f>O192*H192</f>
        <v>0</v>
      </c>
      <c r="Q192" s="219">
        <v>0.00055000000000000003</v>
      </c>
      <c r="R192" s="219">
        <f>Q192*H192</f>
        <v>0.00055000000000000003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203</v>
      </c>
      <c r="AT192" s="221" t="s">
        <v>127</v>
      </c>
      <c r="AU192" s="221" t="s">
        <v>133</v>
      </c>
      <c r="AY192" s="16" t="s">
        <v>124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133</v>
      </c>
      <c r="BK192" s="222">
        <f>ROUND(I192*H192,2)</f>
        <v>0</v>
      </c>
      <c r="BL192" s="16" t="s">
        <v>203</v>
      </c>
      <c r="BM192" s="221" t="s">
        <v>276</v>
      </c>
    </row>
    <row r="193" s="2" customFormat="1" ht="16.5" customHeight="1">
      <c r="A193" s="37"/>
      <c r="B193" s="38"/>
      <c r="C193" s="210" t="s">
        <v>277</v>
      </c>
      <c r="D193" s="210" t="s">
        <v>127</v>
      </c>
      <c r="E193" s="211" t="s">
        <v>278</v>
      </c>
      <c r="F193" s="212" t="s">
        <v>279</v>
      </c>
      <c r="G193" s="213" t="s">
        <v>271</v>
      </c>
      <c r="H193" s="214">
        <v>1</v>
      </c>
      <c r="I193" s="215"/>
      <c r="J193" s="216">
        <f>ROUND(I193*H193,2)</f>
        <v>0</v>
      </c>
      <c r="K193" s="212" t="s">
        <v>131</v>
      </c>
      <c r="L193" s="43"/>
      <c r="M193" s="217" t="s">
        <v>1</v>
      </c>
      <c r="N193" s="218" t="s">
        <v>43</v>
      </c>
      <c r="O193" s="90"/>
      <c r="P193" s="219">
        <f>O193*H193</f>
        <v>0</v>
      </c>
      <c r="Q193" s="219">
        <v>0</v>
      </c>
      <c r="R193" s="219">
        <f>Q193*H193</f>
        <v>0</v>
      </c>
      <c r="S193" s="219">
        <v>0.019460000000000002</v>
      </c>
      <c r="T193" s="220">
        <f>S193*H193</f>
        <v>0.019460000000000002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203</v>
      </c>
      <c r="AT193" s="221" t="s">
        <v>127</v>
      </c>
      <c r="AU193" s="221" t="s">
        <v>133</v>
      </c>
      <c r="AY193" s="16" t="s">
        <v>124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133</v>
      </c>
      <c r="BK193" s="222">
        <f>ROUND(I193*H193,2)</f>
        <v>0</v>
      </c>
      <c r="BL193" s="16" t="s">
        <v>203</v>
      </c>
      <c r="BM193" s="221" t="s">
        <v>280</v>
      </c>
    </row>
    <row r="194" s="2" customFormat="1" ht="21.75" customHeight="1">
      <c r="A194" s="37"/>
      <c r="B194" s="38"/>
      <c r="C194" s="210" t="s">
        <v>224</v>
      </c>
      <c r="D194" s="210" t="s">
        <v>127</v>
      </c>
      <c r="E194" s="211" t="s">
        <v>281</v>
      </c>
      <c r="F194" s="212" t="s">
        <v>282</v>
      </c>
      <c r="G194" s="213" t="s">
        <v>271</v>
      </c>
      <c r="H194" s="214">
        <v>1</v>
      </c>
      <c r="I194" s="215"/>
      <c r="J194" s="216">
        <f>ROUND(I194*H194,2)</f>
        <v>0</v>
      </c>
      <c r="K194" s="212" t="s">
        <v>131</v>
      </c>
      <c r="L194" s="43"/>
      <c r="M194" s="217" t="s">
        <v>1</v>
      </c>
      <c r="N194" s="218" t="s">
        <v>43</v>
      </c>
      <c r="O194" s="90"/>
      <c r="P194" s="219">
        <f>O194*H194</f>
        <v>0</v>
      </c>
      <c r="Q194" s="219">
        <v>0.00173</v>
      </c>
      <c r="R194" s="219">
        <f>Q194*H194</f>
        <v>0.00173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203</v>
      </c>
      <c r="AT194" s="221" t="s">
        <v>127</v>
      </c>
      <c r="AU194" s="221" t="s">
        <v>133</v>
      </c>
      <c r="AY194" s="16" t="s">
        <v>124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133</v>
      </c>
      <c r="BK194" s="222">
        <f>ROUND(I194*H194,2)</f>
        <v>0</v>
      </c>
      <c r="BL194" s="16" t="s">
        <v>203</v>
      </c>
      <c r="BM194" s="221" t="s">
        <v>283</v>
      </c>
    </row>
    <row r="195" s="2" customFormat="1" ht="21.75" customHeight="1">
      <c r="A195" s="37"/>
      <c r="B195" s="38"/>
      <c r="C195" s="210" t="s">
        <v>284</v>
      </c>
      <c r="D195" s="210" t="s">
        <v>127</v>
      </c>
      <c r="E195" s="211" t="s">
        <v>285</v>
      </c>
      <c r="F195" s="212" t="s">
        <v>286</v>
      </c>
      <c r="G195" s="213" t="s">
        <v>271</v>
      </c>
      <c r="H195" s="214">
        <v>1</v>
      </c>
      <c r="I195" s="215"/>
      <c r="J195" s="216">
        <f>ROUND(I195*H195,2)</f>
        <v>0</v>
      </c>
      <c r="K195" s="212" t="s">
        <v>131</v>
      </c>
      <c r="L195" s="43"/>
      <c r="M195" s="217" t="s">
        <v>1</v>
      </c>
      <c r="N195" s="218" t="s">
        <v>43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0.087999999999999995</v>
      </c>
      <c r="T195" s="220">
        <f>S195*H195</f>
        <v>0.087999999999999995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203</v>
      </c>
      <c r="AT195" s="221" t="s">
        <v>127</v>
      </c>
      <c r="AU195" s="221" t="s">
        <v>133</v>
      </c>
      <c r="AY195" s="16" t="s">
        <v>124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133</v>
      </c>
      <c r="BK195" s="222">
        <f>ROUND(I195*H195,2)</f>
        <v>0</v>
      </c>
      <c r="BL195" s="16" t="s">
        <v>203</v>
      </c>
      <c r="BM195" s="221" t="s">
        <v>287</v>
      </c>
    </row>
    <row r="196" s="2" customFormat="1" ht="21.75" customHeight="1">
      <c r="A196" s="37"/>
      <c r="B196" s="38"/>
      <c r="C196" s="210" t="s">
        <v>288</v>
      </c>
      <c r="D196" s="210" t="s">
        <v>127</v>
      </c>
      <c r="E196" s="211" t="s">
        <v>289</v>
      </c>
      <c r="F196" s="212" t="s">
        <v>290</v>
      </c>
      <c r="G196" s="213" t="s">
        <v>271</v>
      </c>
      <c r="H196" s="214">
        <v>1</v>
      </c>
      <c r="I196" s="215"/>
      <c r="J196" s="216">
        <f>ROUND(I196*H196,2)</f>
        <v>0</v>
      </c>
      <c r="K196" s="212" t="s">
        <v>131</v>
      </c>
      <c r="L196" s="43"/>
      <c r="M196" s="217" t="s">
        <v>1</v>
      </c>
      <c r="N196" s="218" t="s">
        <v>43</v>
      </c>
      <c r="O196" s="90"/>
      <c r="P196" s="219">
        <f>O196*H196</f>
        <v>0</v>
      </c>
      <c r="Q196" s="219">
        <v>0</v>
      </c>
      <c r="R196" s="219">
        <f>Q196*H196</f>
        <v>0</v>
      </c>
      <c r="S196" s="219">
        <v>0.024500000000000001</v>
      </c>
      <c r="T196" s="220">
        <f>S196*H196</f>
        <v>0.024500000000000001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203</v>
      </c>
      <c r="AT196" s="221" t="s">
        <v>127</v>
      </c>
      <c r="AU196" s="221" t="s">
        <v>133</v>
      </c>
      <c r="AY196" s="16" t="s">
        <v>124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133</v>
      </c>
      <c r="BK196" s="222">
        <f>ROUND(I196*H196,2)</f>
        <v>0</v>
      </c>
      <c r="BL196" s="16" t="s">
        <v>203</v>
      </c>
      <c r="BM196" s="221" t="s">
        <v>291</v>
      </c>
    </row>
    <row r="197" s="2" customFormat="1" ht="16.5" customHeight="1">
      <c r="A197" s="37"/>
      <c r="B197" s="38"/>
      <c r="C197" s="210" t="s">
        <v>292</v>
      </c>
      <c r="D197" s="210" t="s">
        <v>127</v>
      </c>
      <c r="E197" s="211" t="s">
        <v>293</v>
      </c>
      <c r="F197" s="212" t="s">
        <v>294</v>
      </c>
      <c r="G197" s="213" t="s">
        <v>271</v>
      </c>
      <c r="H197" s="214">
        <v>1</v>
      </c>
      <c r="I197" s="215"/>
      <c r="J197" s="216">
        <f>ROUND(I197*H197,2)</f>
        <v>0</v>
      </c>
      <c r="K197" s="212" t="s">
        <v>131</v>
      </c>
      <c r="L197" s="43"/>
      <c r="M197" s="217" t="s">
        <v>1</v>
      </c>
      <c r="N197" s="218" t="s">
        <v>43</v>
      </c>
      <c r="O197" s="90"/>
      <c r="P197" s="219">
        <f>O197*H197</f>
        <v>0</v>
      </c>
      <c r="Q197" s="219">
        <v>0.0058300000000000001</v>
      </c>
      <c r="R197" s="219">
        <f>Q197*H197</f>
        <v>0.0058300000000000001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203</v>
      </c>
      <c r="AT197" s="221" t="s">
        <v>127</v>
      </c>
      <c r="AU197" s="221" t="s">
        <v>133</v>
      </c>
      <c r="AY197" s="16" t="s">
        <v>124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133</v>
      </c>
      <c r="BK197" s="222">
        <f>ROUND(I197*H197,2)</f>
        <v>0</v>
      </c>
      <c r="BL197" s="16" t="s">
        <v>203</v>
      </c>
      <c r="BM197" s="221" t="s">
        <v>295</v>
      </c>
    </row>
    <row r="198" s="2" customFormat="1" ht="16.5" customHeight="1">
      <c r="A198" s="37"/>
      <c r="B198" s="38"/>
      <c r="C198" s="210" t="s">
        <v>296</v>
      </c>
      <c r="D198" s="210" t="s">
        <v>127</v>
      </c>
      <c r="E198" s="211" t="s">
        <v>297</v>
      </c>
      <c r="F198" s="212" t="s">
        <v>298</v>
      </c>
      <c r="G198" s="213" t="s">
        <v>271</v>
      </c>
      <c r="H198" s="214">
        <v>1</v>
      </c>
      <c r="I198" s="215"/>
      <c r="J198" s="216">
        <f>ROUND(I198*H198,2)</f>
        <v>0</v>
      </c>
      <c r="K198" s="212" t="s">
        <v>131</v>
      </c>
      <c r="L198" s="43"/>
      <c r="M198" s="217" t="s">
        <v>1</v>
      </c>
      <c r="N198" s="218" t="s">
        <v>43</v>
      </c>
      <c r="O198" s="90"/>
      <c r="P198" s="219">
        <f>O198*H198</f>
        <v>0</v>
      </c>
      <c r="Q198" s="219">
        <v>0.00017000000000000001</v>
      </c>
      <c r="R198" s="219">
        <f>Q198*H198</f>
        <v>0.00017000000000000001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203</v>
      </c>
      <c r="AT198" s="221" t="s">
        <v>127</v>
      </c>
      <c r="AU198" s="221" t="s">
        <v>133</v>
      </c>
      <c r="AY198" s="16" t="s">
        <v>124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133</v>
      </c>
      <c r="BK198" s="222">
        <f>ROUND(I198*H198,2)</f>
        <v>0</v>
      </c>
      <c r="BL198" s="16" t="s">
        <v>203</v>
      </c>
      <c r="BM198" s="221" t="s">
        <v>299</v>
      </c>
    </row>
    <row r="199" s="2" customFormat="1" ht="24.15" customHeight="1">
      <c r="A199" s="37"/>
      <c r="B199" s="38"/>
      <c r="C199" s="210" t="s">
        <v>300</v>
      </c>
      <c r="D199" s="210" t="s">
        <v>127</v>
      </c>
      <c r="E199" s="211" t="s">
        <v>301</v>
      </c>
      <c r="F199" s="212" t="s">
        <v>302</v>
      </c>
      <c r="G199" s="213" t="s">
        <v>271</v>
      </c>
      <c r="H199" s="214">
        <v>1</v>
      </c>
      <c r="I199" s="215"/>
      <c r="J199" s="216">
        <f>ROUND(I199*H199,2)</f>
        <v>0</v>
      </c>
      <c r="K199" s="212" t="s">
        <v>131</v>
      </c>
      <c r="L199" s="43"/>
      <c r="M199" s="217" t="s">
        <v>1</v>
      </c>
      <c r="N199" s="218" t="s">
        <v>43</v>
      </c>
      <c r="O199" s="90"/>
      <c r="P199" s="219">
        <f>O199*H199</f>
        <v>0</v>
      </c>
      <c r="Q199" s="219">
        <v>0</v>
      </c>
      <c r="R199" s="219">
        <f>Q199*H199</f>
        <v>0</v>
      </c>
      <c r="S199" s="219">
        <v>0.0091999999999999998</v>
      </c>
      <c r="T199" s="220">
        <f>S199*H199</f>
        <v>0.0091999999999999998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203</v>
      </c>
      <c r="AT199" s="221" t="s">
        <v>127</v>
      </c>
      <c r="AU199" s="221" t="s">
        <v>133</v>
      </c>
      <c r="AY199" s="16" t="s">
        <v>124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133</v>
      </c>
      <c r="BK199" s="222">
        <f>ROUND(I199*H199,2)</f>
        <v>0</v>
      </c>
      <c r="BL199" s="16" t="s">
        <v>203</v>
      </c>
      <c r="BM199" s="221" t="s">
        <v>303</v>
      </c>
    </row>
    <row r="200" s="2" customFormat="1" ht="21.75" customHeight="1">
      <c r="A200" s="37"/>
      <c r="B200" s="38"/>
      <c r="C200" s="210" t="s">
        <v>304</v>
      </c>
      <c r="D200" s="210" t="s">
        <v>127</v>
      </c>
      <c r="E200" s="211" t="s">
        <v>305</v>
      </c>
      <c r="F200" s="212" t="s">
        <v>306</v>
      </c>
      <c r="G200" s="213" t="s">
        <v>271</v>
      </c>
      <c r="H200" s="214">
        <v>1</v>
      </c>
      <c r="I200" s="215"/>
      <c r="J200" s="216">
        <f>ROUND(I200*H200,2)</f>
        <v>0</v>
      </c>
      <c r="K200" s="212" t="s">
        <v>131</v>
      </c>
      <c r="L200" s="43"/>
      <c r="M200" s="217" t="s">
        <v>1</v>
      </c>
      <c r="N200" s="218" t="s">
        <v>43</v>
      </c>
      <c r="O200" s="90"/>
      <c r="P200" s="219">
        <f>O200*H200</f>
        <v>0</v>
      </c>
      <c r="Q200" s="219">
        <v>0</v>
      </c>
      <c r="R200" s="219">
        <f>Q200*H200</f>
        <v>0</v>
      </c>
      <c r="S200" s="219">
        <v>0.155</v>
      </c>
      <c r="T200" s="220">
        <f>S200*H200</f>
        <v>0.155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203</v>
      </c>
      <c r="AT200" s="221" t="s">
        <v>127</v>
      </c>
      <c r="AU200" s="221" t="s">
        <v>133</v>
      </c>
      <c r="AY200" s="16" t="s">
        <v>124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133</v>
      </c>
      <c r="BK200" s="222">
        <f>ROUND(I200*H200,2)</f>
        <v>0</v>
      </c>
      <c r="BL200" s="16" t="s">
        <v>203</v>
      </c>
      <c r="BM200" s="221" t="s">
        <v>307</v>
      </c>
    </row>
    <row r="201" s="2" customFormat="1" ht="16.5" customHeight="1">
      <c r="A201" s="37"/>
      <c r="B201" s="38"/>
      <c r="C201" s="210" t="s">
        <v>308</v>
      </c>
      <c r="D201" s="210" t="s">
        <v>127</v>
      </c>
      <c r="E201" s="211" t="s">
        <v>309</v>
      </c>
      <c r="F201" s="212" t="s">
        <v>310</v>
      </c>
      <c r="G201" s="213" t="s">
        <v>241</v>
      </c>
      <c r="H201" s="214">
        <v>1</v>
      </c>
      <c r="I201" s="215"/>
      <c r="J201" s="216">
        <f>ROUND(I201*H201,2)</f>
        <v>0</v>
      </c>
      <c r="K201" s="212" t="s">
        <v>131</v>
      </c>
      <c r="L201" s="43"/>
      <c r="M201" s="217" t="s">
        <v>1</v>
      </c>
      <c r="N201" s="218" t="s">
        <v>43</v>
      </c>
      <c r="O201" s="90"/>
      <c r="P201" s="219">
        <f>O201*H201</f>
        <v>0</v>
      </c>
      <c r="Q201" s="219">
        <v>0.00029999999999999997</v>
      </c>
      <c r="R201" s="219">
        <f>Q201*H201</f>
        <v>0.00029999999999999997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203</v>
      </c>
      <c r="AT201" s="221" t="s">
        <v>127</v>
      </c>
      <c r="AU201" s="221" t="s">
        <v>133</v>
      </c>
      <c r="AY201" s="16" t="s">
        <v>124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133</v>
      </c>
      <c r="BK201" s="222">
        <f>ROUND(I201*H201,2)</f>
        <v>0</v>
      </c>
      <c r="BL201" s="16" t="s">
        <v>203</v>
      </c>
      <c r="BM201" s="221" t="s">
        <v>311</v>
      </c>
    </row>
    <row r="202" s="2" customFormat="1" ht="24.15" customHeight="1">
      <c r="A202" s="37"/>
      <c r="B202" s="38"/>
      <c r="C202" s="210" t="s">
        <v>312</v>
      </c>
      <c r="D202" s="210" t="s">
        <v>127</v>
      </c>
      <c r="E202" s="211" t="s">
        <v>313</v>
      </c>
      <c r="F202" s="212" t="s">
        <v>314</v>
      </c>
      <c r="G202" s="213" t="s">
        <v>271</v>
      </c>
      <c r="H202" s="214">
        <v>1</v>
      </c>
      <c r="I202" s="215"/>
      <c r="J202" s="216">
        <f>ROUND(I202*H202,2)</f>
        <v>0</v>
      </c>
      <c r="K202" s="212" t="s">
        <v>131</v>
      </c>
      <c r="L202" s="43"/>
      <c r="M202" s="217" t="s">
        <v>1</v>
      </c>
      <c r="N202" s="218" t="s">
        <v>43</v>
      </c>
      <c r="O202" s="90"/>
      <c r="P202" s="219">
        <f>O202*H202</f>
        <v>0</v>
      </c>
      <c r="Q202" s="219">
        <v>0.0054599999999999996</v>
      </c>
      <c r="R202" s="219">
        <f>Q202*H202</f>
        <v>0.0054599999999999996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203</v>
      </c>
      <c r="AT202" s="221" t="s">
        <v>127</v>
      </c>
      <c r="AU202" s="221" t="s">
        <v>133</v>
      </c>
      <c r="AY202" s="16" t="s">
        <v>124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133</v>
      </c>
      <c r="BK202" s="222">
        <f>ROUND(I202*H202,2)</f>
        <v>0</v>
      </c>
      <c r="BL202" s="16" t="s">
        <v>203</v>
      </c>
      <c r="BM202" s="221" t="s">
        <v>315</v>
      </c>
    </row>
    <row r="203" s="2" customFormat="1" ht="24.15" customHeight="1">
      <c r="A203" s="37"/>
      <c r="B203" s="38"/>
      <c r="C203" s="210" t="s">
        <v>316</v>
      </c>
      <c r="D203" s="210" t="s">
        <v>127</v>
      </c>
      <c r="E203" s="211" t="s">
        <v>317</v>
      </c>
      <c r="F203" s="212" t="s">
        <v>318</v>
      </c>
      <c r="G203" s="213" t="s">
        <v>271</v>
      </c>
      <c r="H203" s="214">
        <v>5</v>
      </c>
      <c r="I203" s="215"/>
      <c r="J203" s="216">
        <f>ROUND(I203*H203,2)</f>
        <v>0</v>
      </c>
      <c r="K203" s="212" t="s">
        <v>131</v>
      </c>
      <c r="L203" s="43"/>
      <c r="M203" s="217" t="s">
        <v>1</v>
      </c>
      <c r="N203" s="218" t="s">
        <v>43</v>
      </c>
      <c r="O203" s="90"/>
      <c r="P203" s="219">
        <f>O203*H203</f>
        <v>0</v>
      </c>
      <c r="Q203" s="219">
        <v>0.00024000000000000001</v>
      </c>
      <c r="R203" s="219">
        <f>Q203*H203</f>
        <v>0.0012000000000000001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203</v>
      </c>
      <c r="AT203" s="221" t="s">
        <v>127</v>
      </c>
      <c r="AU203" s="221" t="s">
        <v>133</v>
      </c>
      <c r="AY203" s="16" t="s">
        <v>124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133</v>
      </c>
      <c r="BK203" s="222">
        <f>ROUND(I203*H203,2)</f>
        <v>0</v>
      </c>
      <c r="BL203" s="16" t="s">
        <v>203</v>
      </c>
      <c r="BM203" s="221" t="s">
        <v>319</v>
      </c>
    </row>
    <row r="204" s="2" customFormat="1" ht="16.5" customHeight="1">
      <c r="A204" s="37"/>
      <c r="B204" s="38"/>
      <c r="C204" s="210" t="s">
        <v>320</v>
      </c>
      <c r="D204" s="210" t="s">
        <v>127</v>
      </c>
      <c r="E204" s="211" t="s">
        <v>321</v>
      </c>
      <c r="F204" s="212" t="s">
        <v>322</v>
      </c>
      <c r="G204" s="213" t="s">
        <v>241</v>
      </c>
      <c r="H204" s="214">
        <v>1</v>
      </c>
      <c r="I204" s="215"/>
      <c r="J204" s="216">
        <f>ROUND(I204*H204,2)</f>
        <v>0</v>
      </c>
      <c r="K204" s="212" t="s">
        <v>1</v>
      </c>
      <c r="L204" s="43"/>
      <c r="M204" s="217" t="s">
        <v>1</v>
      </c>
      <c r="N204" s="218" t="s">
        <v>43</v>
      </c>
      <c r="O204" s="90"/>
      <c r="P204" s="219">
        <f>O204*H204</f>
        <v>0</v>
      </c>
      <c r="Q204" s="219">
        <v>0.00109</v>
      </c>
      <c r="R204" s="219">
        <f>Q204*H204</f>
        <v>0.00109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203</v>
      </c>
      <c r="AT204" s="221" t="s">
        <v>127</v>
      </c>
      <c r="AU204" s="221" t="s">
        <v>133</v>
      </c>
      <c r="AY204" s="16" t="s">
        <v>124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133</v>
      </c>
      <c r="BK204" s="222">
        <f>ROUND(I204*H204,2)</f>
        <v>0</v>
      </c>
      <c r="BL204" s="16" t="s">
        <v>203</v>
      </c>
      <c r="BM204" s="221" t="s">
        <v>323</v>
      </c>
    </row>
    <row r="205" s="2" customFormat="1" ht="16.5" customHeight="1">
      <c r="A205" s="37"/>
      <c r="B205" s="38"/>
      <c r="C205" s="210" t="s">
        <v>324</v>
      </c>
      <c r="D205" s="210" t="s">
        <v>127</v>
      </c>
      <c r="E205" s="211" t="s">
        <v>325</v>
      </c>
      <c r="F205" s="212" t="s">
        <v>326</v>
      </c>
      <c r="G205" s="213" t="s">
        <v>271</v>
      </c>
      <c r="H205" s="214">
        <v>2</v>
      </c>
      <c r="I205" s="215"/>
      <c r="J205" s="216">
        <f>ROUND(I205*H205,2)</f>
        <v>0</v>
      </c>
      <c r="K205" s="212" t="s">
        <v>131</v>
      </c>
      <c r="L205" s="43"/>
      <c r="M205" s="217" t="s">
        <v>1</v>
      </c>
      <c r="N205" s="218" t="s">
        <v>43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0.00156</v>
      </c>
      <c r="T205" s="220">
        <f>S205*H205</f>
        <v>0.0031199999999999999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203</v>
      </c>
      <c r="AT205" s="221" t="s">
        <v>127</v>
      </c>
      <c r="AU205" s="221" t="s">
        <v>133</v>
      </c>
      <c r="AY205" s="16" t="s">
        <v>124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133</v>
      </c>
      <c r="BK205" s="222">
        <f>ROUND(I205*H205,2)</f>
        <v>0</v>
      </c>
      <c r="BL205" s="16" t="s">
        <v>203</v>
      </c>
      <c r="BM205" s="221" t="s">
        <v>327</v>
      </c>
    </row>
    <row r="206" s="2" customFormat="1" ht="24.15" customHeight="1">
      <c r="A206" s="37"/>
      <c r="B206" s="38"/>
      <c r="C206" s="210" t="s">
        <v>328</v>
      </c>
      <c r="D206" s="210" t="s">
        <v>127</v>
      </c>
      <c r="E206" s="211" t="s">
        <v>329</v>
      </c>
      <c r="F206" s="212" t="s">
        <v>330</v>
      </c>
      <c r="G206" s="213" t="s">
        <v>271</v>
      </c>
      <c r="H206" s="214">
        <v>1</v>
      </c>
      <c r="I206" s="215"/>
      <c r="J206" s="216">
        <f>ROUND(I206*H206,2)</f>
        <v>0</v>
      </c>
      <c r="K206" s="212" t="s">
        <v>131</v>
      </c>
      <c r="L206" s="43"/>
      <c r="M206" s="217" t="s">
        <v>1</v>
      </c>
      <c r="N206" s="218" t="s">
        <v>43</v>
      </c>
      <c r="O206" s="90"/>
      <c r="P206" s="219">
        <f>O206*H206</f>
        <v>0</v>
      </c>
      <c r="Q206" s="219">
        <v>0.0018</v>
      </c>
      <c r="R206" s="219">
        <f>Q206*H206</f>
        <v>0.0018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203</v>
      </c>
      <c r="AT206" s="221" t="s">
        <v>127</v>
      </c>
      <c r="AU206" s="221" t="s">
        <v>133</v>
      </c>
      <c r="AY206" s="16" t="s">
        <v>124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133</v>
      </c>
      <c r="BK206" s="222">
        <f>ROUND(I206*H206,2)</f>
        <v>0</v>
      </c>
      <c r="BL206" s="16" t="s">
        <v>203</v>
      </c>
      <c r="BM206" s="221" t="s">
        <v>331</v>
      </c>
    </row>
    <row r="207" s="2" customFormat="1" ht="16.5" customHeight="1">
      <c r="A207" s="37"/>
      <c r="B207" s="38"/>
      <c r="C207" s="210" t="s">
        <v>332</v>
      </c>
      <c r="D207" s="210" t="s">
        <v>127</v>
      </c>
      <c r="E207" s="211" t="s">
        <v>333</v>
      </c>
      <c r="F207" s="212" t="s">
        <v>334</v>
      </c>
      <c r="G207" s="213" t="s">
        <v>271</v>
      </c>
      <c r="H207" s="214">
        <v>1</v>
      </c>
      <c r="I207" s="215"/>
      <c r="J207" s="216">
        <f>ROUND(I207*H207,2)</f>
        <v>0</v>
      </c>
      <c r="K207" s="212" t="s">
        <v>131</v>
      </c>
      <c r="L207" s="43"/>
      <c r="M207" s="217" t="s">
        <v>1</v>
      </c>
      <c r="N207" s="218" t="s">
        <v>43</v>
      </c>
      <c r="O207" s="90"/>
      <c r="P207" s="219">
        <f>O207*H207</f>
        <v>0</v>
      </c>
      <c r="Q207" s="219">
        <v>0.0018400000000000001</v>
      </c>
      <c r="R207" s="219">
        <f>Q207*H207</f>
        <v>0.0018400000000000001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203</v>
      </c>
      <c r="AT207" s="221" t="s">
        <v>127</v>
      </c>
      <c r="AU207" s="221" t="s">
        <v>133</v>
      </c>
      <c r="AY207" s="16" t="s">
        <v>124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133</v>
      </c>
      <c r="BK207" s="222">
        <f>ROUND(I207*H207,2)</f>
        <v>0</v>
      </c>
      <c r="BL207" s="16" t="s">
        <v>203</v>
      </c>
      <c r="BM207" s="221" t="s">
        <v>335</v>
      </c>
    </row>
    <row r="208" s="2" customFormat="1" ht="16.5" customHeight="1">
      <c r="A208" s="37"/>
      <c r="B208" s="38"/>
      <c r="C208" s="210" t="s">
        <v>336</v>
      </c>
      <c r="D208" s="210" t="s">
        <v>127</v>
      </c>
      <c r="E208" s="211" t="s">
        <v>337</v>
      </c>
      <c r="F208" s="212" t="s">
        <v>338</v>
      </c>
      <c r="G208" s="213" t="s">
        <v>241</v>
      </c>
      <c r="H208" s="214">
        <v>1</v>
      </c>
      <c r="I208" s="215"/>
      <c r="J208" s="216">
        <f>ROUND(I208*H208,2)</f>
        <v>0</v>
      </c>
      <c r="K208" s="212" t="s">
        <v>131</v>
      </c>
      <c r="L208" s="43"/>
      <c r="M208" s="217" t="s">
        <v>1</v>
      </c>
      <c r="N208" s="218" t="s">
        <v>43</v>
      </c>
      <c r="O208" s="90"/>
      <c r="P208" s="219">
        <f>O208*H208</f>
        <v>0</v>
      </c>
      <c r="Q208" s="219">
        <v>0</v>
      </c>
      <c r="R208" s="219">
        <f>Q208*H208</f>
        <v>0</v>
      </c>
      <c r="S208" s="219">
        <v>0.0022499999999999998</v>
      </c>
      <c r="T208" s="220">
        <f>S208*H208</f>
        <v>0.0022499999999999998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1" t="s">
        <v>203</v>
      </c>
      <c r="AT208" s="221" t="s">
        <v>127</v>
      </c>
      <c r="AU208" s="221" t="s">
        <v>133</v>
      </c>
      <c r="AY208" s="16" t="s">
        <v>124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6" t="s">
        <v>133</v>
      </c>
      <c r="BK208" s="222">
        <f>ROUND(I208*H208,2)</f>
        <v>0</v>
      </c>
      <c r="BL208" s="16" t="s">
        <v>203</v>
      </c>
      <c r="BM208" s="221" t="s">
        <v>339</v>
      </c>
    </row>
    <row r="209" s="2" customFormat="1" ht="24.15" customHeight="1">
      <c r="A209" s="37"/>
      <c r="B209" s="38"/>
      <c r="C209" s="210" t="s">
        <v>340</v>
      </c>
      <c r="D209" s="210" t="s">
        <v>127</v>
      </c>
      <c r="E209" s="211" t="s">
        <v>341</v>
      </c>
      <c r="F209" s="212" t="s">
        <v>342</v>
      </c>
      <c r="G209" s="213" t="s">
        <v>241</v>
      </c>
      <c r="H209" s="214">
        <v>1</v>
      </c>
      <c r="I209" s="215"/>
      <c r="J209" s="216">
        <f>ROUND(I209*H209,2)</f>
        <v>0</v>
      </c>
      <c r="K209" s="212" t="s">
        <v>131</v>
      </c>
      <c r="L209" s="43"/>
      <c r="M209" s="217" t="s">
        <v>1</v>
      </c>
      <c r="N209" s="218" t="s">
        <v>43</v>
      </c>
      <c r="O209" s="90"/>
      <c r="P209" s="219">
        <f>O209*H209</f>
        <v>0</v>
      </c>
      <c r="Q209" s="219">
        <v>0.00012</v>
      </c>
      <c r="R209" s="219">
        <f>Q209*H209</f>
        <v>0.00012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203</v>
      </c>
      <c r="AT209" s="221" t="s">
        <v>127</v>
      </c>
      <c r="AU209" s="221" t="s">
        <v>133</v>
      </c>
      <c r="AY209" s="16" t="s">
        <v>124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133</v>
      </c>
      <c r="BK209" s="222">
        <f>ROUND(I209*H209,2)</f>
        <v>0</v>
      </c>
      <c r="BL209" s="16" t="s">
        <v>203</v>
      </c>
      <c r="BM209" s="221" t="s">
        <v>343</v>
      </c>
    </row>
    <row r="210" s="2" customFormat="1" ht="16.5" customHeight="1">
      <c r="A210" s="37"/>
      <c r="B210" s="38"/>
      <c r="C210" s="246" t="s">
        <v>344</v>
      </c>
      <c r="D210" s="246" t="s">
        <v>220</v>
      </c>
      <c r="E210" s="247" t="s">
        <v>345</v>
      </c>
      <c r="F210" s="248" t="s">
        <v>346</v>
      </c>
      <c r="G210" s="249" t="s">
        <v>241</v>
      </c>
      <c r="H210" s="250">
        <v>1</v>
      </c>
      <c r="I210" s="251"/>
      <c r="J210" s="252">
        <f>ROUND(I210*H210,2)</f>
        <v>0</v>
      </c>
      <c r="K210" s="248" t="s">
        <v>131</v>
      </c>
      <c r="L210" s="253"/>
      <c r="M210" s="254" t="s">
        <v>1</v>
      </c>
      <c r="N210" s="255" t="s">
        <v>43</v>
      </c>
      <c r="O210" s="90"/>
      <c r="P210" s="219">
        <f>O210*H210</f>
        <v>0</v>
      </c>
      <c r="Q210" s="219">
        <v>0.0020999999999999999</v>
      </c>
      <c r="R210" s="219">
        <f>Q210*H210</f>
        <v>0.0020999999999999999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224</v>
      </c>
      <c r="AT210" s="221" t="s">
        <v>220</v>
      </c>
      <c r="AU210" s="221" t="s">
        <v>133</v>
      </c>
      <c r="AY210" s="16" t="s">
        <v>124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133</v>
      </c>
      <c r="BK210" s="222">
        <f>ROUND(I210*H210,2)</f>
        <v>0</v>
      </c>
      <c r="BL210" s="16" t="s">
        <v>203</v>
      </c>
      <c r="BM210" s="221" t="s">
        <v>347</v>
      </c>
    </row>
    <row r="211" s="2" customFormat="1" ht="16.5" customHeight="1">
      <c r="A211" s="37"/>
      <c r="B211" s="38"/>
      <c r="C211" s="210" t="s">
        <v>348</v>
      </c>
      <c r="D211" s="210" t="s">
        <v>127</v>
      </c>
      <c r="E211" s="211" t="s">
        <v>349</v>
      </c>
      <c r="F211" s="212" t="s">
        <v>350</v>
      </c>
      <c r="G211" s="213" t="s">
        <v>241</v>
      </c>
      <c r="H211" s="214">
        <v>3</v>
      </c>
      <c r="I211" s="215"/>
      <c r="J211" s="216">
        <f>ROUND(I211*H211,2)</f>
        <v>0</v>
      </c>
      <c r="K211" s="212" t="s">
        <v>131</v>
      </c>
      <c r="L211" s="43"/>
      <c r="M211" s="217" t="s">
        <v>1</v>
      </c>
      <c r="N211" s="218" t="s">
        <v>43</v>
      </c>
      <c r="O211" s="90"/>
      <c r="P211" s="219">
        <f>O211*H211</f>
        <v>0</v>
      </c>
      <c r="Q211" s="219">
        <v>0</v>
      </c>
      <c r="R211" s="219">
        <f>Q211*H211</f>
        <v>0</v>
      </c>
      <c r="S211" s="219">
        <v>0.00084999999999999995</v>
      </c>
      <c r="T211" s="220">
        <f>S211*H211</f>
        <v>0.0025499999999999997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203</v>
      </c>
      <c r="AT211" s="221" t="s">
        <v>127</v>
      </c>
      <c r="AU211" s="221" t="s">
        <v>133</v>
      </c>
      <c r="AY211" s="16" t="s">
        <v>124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133</v>
      </c>
      <c r="BK211" s="222">
        <f>ROUND(I211*H211,2)</f>
        <v>0</v>
      </c>
      <c r="BL211" s="16" t="s">
        <v>203</v>
      </c>
      <c r="BM211" s="221" t="s">
        <v>351</v>
      </c>
    </row>
    <row r="212" s="2" customFormat="1" ht="24.15" customHeight="1">
      <c r="A212" s="37"/>
      <c r="B212" s="38"/>
      <c r="C212" s="210" t="s">
        <v>352</v>
      </c>
      <c r="D212" s="210" t="s">
        <v>127</v>
      </c>
      <c r="E212" s="211" t="s">
        <v>353</v>
      </c>
      <c r="F212" s="212" t="s">
        <v>354</v>
      </c>
      <c r="G212" s="213" t="s">
        <v>241</v>
      </c>
      <c r="H212" s="214">
        <v>1</v>
      </c>
      <c r="I212" s="215"/>
      <c r="J212" s="216">
        <f>ROUND(I212*H212,2)</f>
        <v>0</v>
      </c>
      <c r="K212" s="212" t="s">
        <v>131</v>
      </c>
      <c r="L212" s="43"/>
      <c r="M212" s="217" t="s">
        <v>1</v>
      </c>
      <c r="N212" s="218" t="s">
        <v>43</v>
      </c>
      <c r="O212" s="90"/>
      <c r="P212" s="219">
        <f>O212*H212</f>
        <v>0</v>
      </c>
      <c r="Q212" s="219">
        <v>0.00075000000000000002</v>
      </c>
      <c r="R212" s="219">
        <f>Q212*H212</f>
        <v>0.00075000000000000002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203</v>
      </c>
      <c r="AT212" s="221" t="s">
        <v>127</v>
      </c>
      <c r="AU212" s="221" t="s">
        <v>133</v>
      </c>
      <c r="AY212" s="16" t="s">
        <v>124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133</v>
      </c>
      <c r="BK212" s="222">
        <f>ROUND(I212*H212,2)</f>
        <v>0</v>
      </c>
      <c r="BL212" s="16" t="s">
        <v>203</v>
      </c>
      <c r="BM212" s="221" t="s">
        <v>355</v>
      </c>
    </row>
    <row r="213" s="2" customFormat="1" ht="21.75" customHeight="1">
      <c r="A213" s="37"/>
      <c r="B213" s="38"/>
      <c r="C213" s="210" t="s">
        <v>356</v>
      </c>
      <c r="D213" s="210" t="s">
        <v>127</v>
      </c>
      <c r="E213" s="211" t="s">
        <v>357</v>
      </c>
      <c r="F213" s="212" t="s">
        <v>358</v>
      </c>
      <c r="G213" s="213" t="s">
        <v>241</v>
      </c>
      <c r="H213" s="214">
        <v>1</v>
      </c>
      <c r="I213" s="215"/>
      <c r="J213" s="216">
        <f>ROUND(I213*H213,2)</f>
        <v>0</v>
      </c>
      <c r="K213" s="212" t="s">
        <v>131</v>
      </c>
      <c r="L213" s="43"/>
      <c r="M213" s="217" t="s">
        <v>1</v>
      </c>
      <c r="N213" s="218" t="s">
        <v>43</v>
      </c>
      <c r="O213" s="90"/>
      <c r="P213" s="219">
        <f>O213*H213</f>
        <v>0</v>
      </c>
      <c r="Q213" s="219">
        <v>0.00014999999999999999</v>
      </c>
      <c r="R213" s="219">
        <f>Q213*H213</f>
        <v>0.00014999999999999999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203</v>
      </c>
      <c r="AT213" s="221" t="s">
        <v>127</v>
      </c>
      <c r="AU213" s="221" t="s">
        <v>133</v>
      </c>
      <c r="AY213" s="16" t="s">
        <v>124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133</v>
      </c>
      <c r="BK213" s="222">
        <f>ROUND(I213*H213,2)</f>
        <v>0</v>
      </c>
      <c r="BL213" s="16" t="s">
        <v>203</v>
      </c>
      <c r="BM213" s="221" t="s">
        <v>359</v>
      </c>
    </row>
    <row r="214" s="2" customFormat="1" ht="24.15" customHeight="1">
      <c r="A214" s="37"/>
      <c r="B214" s="38"/>
      <c r="C214" s="246" t="s">
        <v>360</v>
      </c>
      <c r="D214" s="246" t="s">
        <v>220</v>
      </c>
      <c r="E214" s="247" t="s">
        <v>361</v>
      </c>
      <c r="F214" s="248" t="s">
        <v>362</v>
      </c>
      <c r="G214" s="249" t="s">
        <v>241</v>
      </c>
      <c r="H214" s="250">
        <v>1</v>
      </c>
      <c r="I214" s="251"/>
      <c r="J214" s="252">
        <f>ROUND(I214*H214,2)</f>
        <v>0</v>
      </c>
      <c r="K214" s="248" t="s">
        <v>131</v>
      </c>
      <c r="L214" s="253"/>
      <c r="M214" s="254" t="s">
        <v>1</v>
      </c>
      <c r="N214" s="255" t="s">
        <v>43</v>
      </c>
      <c r="O214" s="90"/>
      <c r="P214" s="219">
        <f>O214*H214</f>
        <v>0</v>
      </c>
      <c r="Q214" s="219">
        <v>0.00018000000000000001</v>
      </c>
      <c r="R214" s="219">
        <f>Q214*H214</f>
        <v>0.00018000000000000001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224</v>
      </c>
      <c r="AT214" s="221" t="s">
        <v>220</v>
      </c>
      <c r="AU214" s="221" t="s">
        <v>133</v>
      </c>
      <c r="AY214" s="16" t="s">
        <v>124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133</v>
      </c>
      <c r="BK214" s="222">
        <f>ROUND(I214*H214,2)</f>
        <v>0</v>
      </c>
      <c r="BL214" s="16" t="s">
        <v>203</v>
      </c>
      <c r="BM214" s="221" t="s">
        <v>363</v>
      </c>
    </row>
    <row r="215" s="2" customFormat="1" ht="24.15" customHeight="1">
      <c r="A215" s="37"/>
      <c r="B215" s="38"/>
      <c r="C215" s="210" t="s">
        <v>364</v>
      </c>
      <c r="D215" s="210" t="s">
        <v>127</v>
      </c>
      <c r="E215" s="211" t="s">
        <v>365</v>
      </c>
      <c r="F215" s="212" t="s">
        <v>366</v>
      </c>
      <c r="G215" s="213" t="s">
        <v>241</v>
      </c>
      <c r="H215" s="214">
        <v>1</v>
      </c>
      <c r="I215" s="215"/>
      <c r="J215" s="216">
        <f>ROUND(I215*H215,2)</f>
        <v>0</v>
      </c>
      <c r="K215" s="212" t="s">
        <v>131</v>
      </c>
      <c r="L215" s="43"/>
      <c r="M215" s="217" t="s">
        <v>1</v>
      </c>
      <c r="N215" s="218" t="s">
        <v>43</v>
      </c>
      <c r="O215" s="90"/>
      <c r="P215" s="219">
        <f>O215*H215</f>
        <v>0</v>
      </c>
      <c r="Q215" s="219">
        <v>0.00017000000000000001</v>
      </c>
      <c r="R215" s="219">
        <f>Q215*H215</f>
        <v>0.00017000000000000001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203</v>
      </c>
      <c r="AT215" s="221" t="s">
        <v>127</v>
      </c>
      <c r="AU215" s="221" t="s">
        <v>133</v>
      </c>
      <c r="AY215" s="16" t="s">
        <v>124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133</v>
      </c>
      <c r="BK215" s="222">
        <f>ROUND(I215*H215,2)</f>
        <v>0</v>
      </c>
      <c r="BL215" s="16" t="s">
        <v>203</v>
      </c>
      <c r="BM215" s="221" t="s">
        <v>367</v>
      </c>
    </row>
    <row r="216" s="2" customFormat="1" ht="21.75" customHeight="1">
      <c r="A216" s="37"/>
      <c r="B216" s="38"/>
      <c r="C216" s="246" t="s">
        <v>368</v>
      </c>
      <c r="D216" s="246" t="s">
        <v>220</v>
      </c>
      <c r="E216" s="247" t="s">
        <v>369</v>
      </c>
      <c r="F216" s="248" t="s">
        <v>370</v>
      </c>
      <c r="G216" s="249" t="s">
        <v>241</v>
      </c>
      <c r="H216" s="250">
        <v>1</v>
      </c>
      <c r="I216" s="251"/>
      <c r="J216" s="252">
        <f>ROUND(I216*H216,2)</f>
        <v>0</v>
      </c>
      <c r="K216" s="248" t="s">
        <v>131</v>
      </c>
      <c r="L216" s="253"/>
      <c r="M216" s="254" t="s">
        <v>1</v>
      </c>
      <c r="N216" s="255" t="s">
        <v>43</v>
      </c>
      <c r="O216" s="90"/>
      <c r="P216" s="219">
        <f>O216*H216</f>
        <v>0</v>
      </c>
      <c r="Q216" s="219">
        <v>0.00022000000000000001</v>
      </c>
      <c r="R216" s="219">
        <f>Q216*H216</f>
        <v>0.00022000000000000001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224</v>
      </c>
      <c r="AT216" s="221" t="s">
        <v>220</v>
      </c>
      <c r="AU216" s="221" t="s">
        <v>133</v>
      </c>
      <c r="AY216" s="16" t="s">
        <v>124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133</v>
      </c>
      <c r="BK216" s="222">
        <f>ROUND(I216*H216,2)</f>
        <v>0</v>
      </c>
      <c r="BL216" s="16" t="s">
        <v>203</v>
      </c>
      <c r="BM216" s="221" t="s">
        <v>371</v>
      </c>
    </row>
    <row r="217" s="2" customFormat="1" ht="24.15" customHeight="1">
      <c r="A217" s="37"/>
      <c r="B217" s="38"/>
      <c r="C217" s="210" t="s">
        <v>372</v>
      </c>
      <c r="D217" s="210" t="s">
        <v>127</v>
      </c>
      <c r="E217" s="211" t="s">
        <v>373</v>
      </c>
      <c r="F217" s="212" t="s">
        <v>374</v>
      </c>
      <c r="G217" s="213" t="s">
        <v>375</v>
      </c>
      <c r="H217" s="256"/>
      <c r="I217" s="215"/>
      <c r="J217" s="216">
        <f>ROUND(I217*H217,2)</f>
        <v>0</v>
      </c>
      <c r="K217" s="212" t="s">
        <v>131</v>
      </c>
      <c r="L217" s="43"/>
      <c r="M217" s="217" t="s">
        <v>1</v>
      </c>
      <c r="N217" s="218" t="s">
        <v>43</v>
      </c>
      <c r="O217" s="90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203</v>
      </c>
      <c r="AT217" s="221" t="s">
        <v>127</v>
      </c>
      <c r="AU217" s="221" t="s">
        <v>133</v>
      </c>
      <c r="AY217" s="16" t="s">
        <v>124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133</v>
      </c>
      <c r="BK217" s="222">
        <f>ROUND(I217*H217,2)</f>
        <v>0</v>
      </c>
      <c r="BL217" s="16" t="s">
        <v>203</v>
      </c>
      <c r="BM217" s="221" t="s">
        <v>376</v>
      </c>
    </row>
    <row r="218" s="2" customFormat="1" ht="33" customHeight="1">
      <c r="A218" s="37"/>
      <c r="B218" s="38"/>
      <c r="C218" s="210" t="s">
        <v>377</v>
      </c>
      <c r="D218" s="210" t="s">
        <v>127</v>
      </c>
      <c r="E218" s="211" t="s">
        <v>378</v>
      </c>
      <c r="F218" s="212" t="s">
        <v>379</v>
      </c>
      <c r="G218" s="213" t="s">
        <v>375</v>
      </c>
      <c r="H218" s="256"/>
      <c r="I218" s="215"/>
      <c r="J218" s="216">
        <f>ROUND(I218*H218,2)</f>
        <v>0</v>
      </c>
      <c r="K218" s="212" t="s">
        <v>131</v>
      </c>
      <c r="L218" s="43"/>
      <c r="M218" s="217" t="s">
        <v>1</v>
      </c>
      <c r="N218" s="218" t="s">
        <v>43</v>
      </c>
      <c r="O218" s="90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203</v>
      </c>
      <c r="AT218" s="221" t="s">
        <v>127</v>
      </c>
      <c r="AU218" s="221" t="s">
        <v>133</v>
      </c>
      <c r="AY218" s="16" t="s">
        <v>124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133</v>
      </c>
      <c r="BK218" s="222">
        <f>ROUND(I218*H218,2)</f>
        <v>0</v>
      </c>
      <c r="BL218" s="16" t="s">
        <v>203</v>
      </c>
      <c r="BM218" s="221" t="s">
        <v>380</v>
      </c>
    </row>
    <row r="219" s="12" customFormat="1" ht="22.8" customHeight="1">
      <c r="A219" s="12"/>
      <c r="B219" s="194"/>
      <c r="C219" s="195"/>
      <c r="D219" s="196" t="s">
        <v>76</v>
      </c>
      <c r="E219" s="208" t="s">
        <v>381</v>
      </c>
      <c r="F219" s="208" t="s">
        <v>382</v>
      </c>
      <c r="G219" s="195"/>
      <c r="H219" s="195"/>
      <c r="I219" s="198"/>
      <c r="J219" s="209">
        <f>BK219</f>
        <v>0</v>
      </c>
      <c r="K219" s="195"/>
      <c r="L219" s="200"/>
      <c r="M219" s="201"/>
      <c r="N219" s="202"/>
      <c r="O219" s="202"/>
      <c r="P219" s="203">
        <f>SUM(P220:P222)</f>
        <v>0</v>
      </c>
      <c r="Q219" s="202"/>
      <c r="R219" s="203">
        <f>SUM(R220:R222)</f>
        <v>0.0082400000000000008</v>
      </c>
      <c r="S219" s="202"/>
      <c r="T219" s="20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5" t="s">
        <v>133</v>
      </c>
      <c r="AT219" s="206" t="s">
        <v>76</v>
      </c>
      <c r="AU219" s="206" t="s">
        <v>82</v>
      </c>
      <c r="AY219" s="205" t="s">
        <v>124</v>
      </c>
      <c r="BK219" s="207">
        <f>SUM(BK220:BK222)</f>
        <v>0</v>
      </c>
    </row>
    <row r="220" s="2" customFormat="1" ht="24.15" customHeight="1">
      <c r="A220" s="37"/>
      <c r="B220" s="38"/>
      <c r="C220" s="210" t="s">
        <v>383</v>
      </c>
      <c r="D220" s="210" t="s">
        <v>127</v>
      </c>
      <c r="E220" s="211" t="s">
        <v>384</v>
      </c>
      <c r="F220" s="212" t="s">
        <v>385</v>
      </c>
      <c r="G220" s="213" t="s">
        <v>241</v>
      </c>
      <c r="H220" s="214">
        <v>1</v>
      </c>
      <c r="I220" s="215"/>
      <c r="J220" s="216">
        <f>ROUND(I220*H220,2)</f>
        <v>0</v>
      </c>
      <c r="K220" s="212" t="s">
        <v>131</v>
      </c>
      <c r="L220" s="43"/>
      <c r="M220" s="217" t="s">
        <v>1</v>
      </c>
      <c r="N220" s="218" t="s">
        <v>43</v>
      </c>
      <c r="O220" s="90"/>
      <c r="P220" s="219">
        <f>O220*H220</f>
        <v>0</v>
      </c>
      <c r="Q220" s="219">
        <v>0.0076</v>
      </c>
      <c r="R220" s="219">
        <f>Q220*H220</f>
        <v>0.0076</v>
      </c>
      <c r="S220" s="219">
        <v>0</v>
      </c>
      <c r="T220" s="22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1" t="s">
        <v>203</v>
      </c>
      <c r="AT220" s="221" t="s">
        <v>127</v>
      </c>
      <c r="AU220" s="221" t="s">
        <v>133</v>
      </c>
      <c r="AY220" s="16" t="s">
        <v>124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6" t="s">
        <v>133</v>
      </c>
      <c r="BK220" s="222">
        <f>ROUND(I220*H220,2)</f>
        <v>0</v>
      </c>
      <c r="BL220" s="16" t="s">
        <v>203</v>
      </c>
      <c r="BM220" s="221" t="s">
        <v>386</v>
      </c>
    </row>
    <row r="221" s="2" customFormat="1" ht="33" customHeight="1">
      <c r="A221" s="37"/>
      <c r="B221" s="38"/>
      <c r="C221" s="210" t="s">
        <v>387</v>
      </c>
      <c r="D221" s="210" t="s">
        <v>127</v>
      </c>
      <c r="E221" s="211" t="s">
        <v>388</v>
      </c>
      <c r="F221" s="212" t="s">
        <v>389</v>
      </c>
      <c r="G221" s="213" t="s">
        <v>241</v>
      </c>
      <c r="H221" s="214">
        <v>1</v>
      </c>
      <c r="I221" s="215"/>
      <c r="J221" s="216">
        <f>ROUND(I221*H221,2)</f>
        <v>0</v>
      </c>
      <c r="K221" s="212" t="s">
        <v>131</v>
      </c>
      <c r="L221" s="43"/>
      <c r="M221" s="217" t="s">
        <v>1</v>
      </c>
      <c r="N221" s="218" t="s">
        <v>43</v>
      </c>
      <c r="O221" s="90"/>
      <c r="P221" s="219">
        <f>O221*H221</f>
        <v>0</v>
      </c>
      <c r="Q221" s="219">
        <v>0.00064000000000000005</v>
      </c>
      <c r="R221" s="219">
        <f>Q221*H221</f>
        <v>0.00064000000000000005</v>
      </c>
      <c r="S221" s="219">
        <v>0</v>
      </c>
      <c r="T221" s="22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1" t="s">
        <v>203</v>
      </c>
      <c r="AT221" s="221" t="s">
        <v>127</v>
      </c>
      <c r="AU221" s="221" t="s">
        <v>133</v>
      </c>
      <c r="AY221" s="16" t="s">
        <v>124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6" t="s">
        <v>133</v>
      </c>
      <c r="BK221" s="222">
        <f>ROUND(I221*H221,2)</f>
        <v>0</v>
      </c>
      <c r="BL221" s="16" t="s">
        <v>203</v>
      </c>
      <c r="BM221" s="221" t="s">
        <v>390</v>
      </c>
    </row>
    <row r="222" s="2" customFormat="1" ht="24.15" customHeight="1">
      <c r="A222" s="37"/>
      <c r="B222" s="38"/>
      <c r="C222" s="210" t="s">
        <v>391</v>
      </c>
      <c r="D222" s="210" t="s">
        <v>127</v>
      </c>
      <c r="E222" s="211" t="s">
        <v>392</v>
      </c>
      <c r="F222" s="212" t="s">
        <v>393</v>
      </c>
      <c r="G222" s="213" t="s">
        <v>375</v>
      </c>
      <c r="H222" s="256"/>
      <c r="I222" s="215"/>
      <c r="J222" s="216">
        <f>ROUND(I222*H222,2)</f>
        <v>0</v>
      </c>
      <c r="K222" s="212" t="s">
        <v>131</v>
      </c>
      <c r="L222" s="43"/>
      <c r="M222" s="217" t="s">
        <v>1</v>
      </c>
      <c r="N222" s="218" t="s">
        <v>43</v>
      </c>
      <c r="O222" s="90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203</v>
      </c>
      <c r="AT222" s="221" t="s">
        <v>127</v>
      </c>
      <c r="AU222" s="221" t="s">
        <v>133</v>
      </c>
      <c r="AY222" s="16" t="s">
        <v>124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133</v>
      </c>
      <c r="BK222" s="222">
        <f>ROUND(I222*H222,2)</f>
        <v>0</v>
      </c>
      <c r="BL222" s="16" t="s">
        <v>203</v>
      </c>
      <c r="BM222" s="221" t="s">
        <v>394</v>
      </c>
    </row>
    <row r="223" s="12" customFormat="1" ht="22.8" customHeight="1">
      <c r="A223" s="12"/>
      <c r="B223" s="194"/>
      <c r="C223" s="195"/>
      <c r="D223" s="196" t="s">
        <v>76</v>
      </c>
      <c r="E223" s="208" t="s">
        <v>395</v>
      </c>
      <c r="F223" s="208" t="s">
        <v>396</v>
      </c>
      <c r="G223" s="195"/>
      <c r="H223" s="195"/>
      <c r="I223" s="198"/>
      <c r="J223" s="209">
        <f>BK223</f>
        <v>0</v>
      </c>
      <c r="K223" s="195"/>
      <c r="L223" s="200"/>
      <c r="M223" s="201"/>
      <c r="N223" s="202"/>
      <c r="O223" s="202"/>
      <c r="P223" s="203">
        <f>SUM(P224:P227)</f>
        <v>0</v>
      </c>
      <c r="Q223" s="202"/>
      <c r="R223" s="203">
        <f>SUM(R224:R227)</f>
        <v>0.00089999999999999998</v>
      </c>
      <c r="S223" s="202"/>
      <c r="T223" s="204">
        <f>SUM(T224:T227)</f>
        <v>0.0074999999999999997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133</v>
      </c>
      <c r="AT223" s="206" t="s">
        <v>76</v>
      </c>
      <c r="AU223" s="206" t="s">
        <v>82</v>
      </c>
      <c r="AY223" s="205" t="s">
        <v>124</v>
      </c>
      <c r="BK223" s="207">
        <f>SUM(BK224:BK227)</f>
        <v>0</v>
      </c>
    </row>
    <row r="224" s="2" customFormat="1" ht="24.15" customHeight="1">
      <c r="A224" s="37"/>
      <c r="B224" s="38"/>
      <c r="C224" s="210" t="s">
        <v>397</v>
      </c>
      <c r="D224" s="210" t="s">
        <v>127</v>
      </c>
      <c r="E224" s="211" t="s">
        <v>398</v>
      </c>
      <c r="F224" s="212" t="s">
        <v>399</v>
      </c>
      <c r="G224" s="213" t="s">
        <v>241</v>
      </c>
      <c r="H224" s="214">
        <v>1</v>
      </c>
      <c r="I224" s="215"/>
      <c r="J224" s="216">
        <f>ROUND(I224*H224,2)</f>
        <v>0</v>
      </c>
      <c r="K224" s="212" t="s">
        <v>131</v>
      </c>
      <c r="L224" s="43"/>
      <c r="M224" s="217" t="s">
        <v>1</v>
      </c>
      <c r="N224" s="218" t="s">
        <v>43</v>
      </c>
      <c r="O224" s="90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203</v>
      </c>
      <c r="AT224" s="221" t="s">
        <v>127</v>
      </c>
      <c r="AU224" s="221" t="s">
        <v>133</v>
      </c>
      <c r="AY224" s="16" t="s">
        <v>124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133</v>
      </c>
      <c r="BK224" s="222">
        <f>ROUND(I224*H224,2)</f>
        <v>0</v>
      </c>
      <c r="BL224" s="16" t="s">
        <v>203</v>
      </c>
      <c r="BM224" s="221" t="s">
        <v>400</v>
      </c>
    </row>
    <row r="225" s="2" customFormat="1" ht="24.15" customHeight="1">
      <c r="A225" s="37"/>
      <c r="B225" s="38"/>
      <c r="C225" s="246" t="s">
        <v>401</v>
      </c>
      <c r="D225" s="246" t="s">
        <v>220</v>
      </c>
      <c r="E225" s="247" t="s">
        <v>402</v>
      </c>
      <c r="F225" s="248" t="s">
        <v>403</v>
      </c>
      <c r="G225" s="249" t="s">
        <v>241</v>
      </c>
      <c r="H225" s="250">
        <v>1</v>
      </c>
      <c r="I225" s="251"/>
      <c r="J225" s="252">
        <f>ROUND(I225*H225,2)</f>
        <v>0</v>
      </c>
      <c r="K225" s="248" t="s">
        <v>131</v>
      </c>
      <c r="L225" s="253"/>
      <c r="M225" s="254" t="s">
        <v>1</v>
      </c>
      <c r="N225" s="255" t="s">
        <v>43</v>
      </c>
      <c r="O225" s="90"/>
      <c r="P225" s="219">
        <f>O225*H225</f>
        <v>0</v>
      </c>
      <c r="Q225" s="219">
        <v>0.00089999999999999998</v>
      </c>
      <c r="R225" s="219">
        <f>Q225*H225</f>
        <v>0.00089999999999999998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224</v>
      </c>
      <c r="AT225" s="221" t="s">
        <v>220</v>
      </c>
      <c r="AU225" s="221" t="s">
        <v>133</v>
      </c>
      <c r="AY225" s="16" t="s">
        <v>124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133</v>
      </c>
      <c r="BK225" s="222">
        <f>ROUND(I225*H225,2)</f>
        <v>0</v>
      </c>
      <c r="BL225" s="16" t="s">
        <v>203</v>
      </c>
      <c r="BM225" s="221" t="s">
        <v>404</v>
      </c>
    </row>
    <row r="226" s="2" customFormat="1" ht="24.15" customHeight="1">
      <c r="A226" s="37"/>
      <c r="B226" s="38"/>
      <c r="C226" s="210" t="s">
        <v>405</v>
      </c>
      <c r="D226" s="210" t="s">
        <v>127</v>
      </c>
      <c r="E226" s="211" t="s">
        <v>406</v>
      </c>
      <c r="F226" s="212" t="s">
        <v>407</v>
      </c>
      <c r="G226" s="213" t="s">
        <v>241</v>
      </c>
      <c r="H226" s="214">
        <v>1</v>
      </c>
      <c r="I226" s="215"/>
      <c r="J226" s="216">
        <f>ROUND(I226*H226,2)</f>
        <v>0</v>
      </c>
      <c r="K226" s="212" t="s">
        <v>131</v>
      </c>
      <c r="L226" s="43"/>
      <c r="M226" s="217" t="s">
        <v>1</v>
      </c>
      <c r="N226" s="218" t="s">
        <v>43</v>
      </c>
      <c r="O226" s="90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1" t="s">
        <v>203</v>
      </c>
      <c r="AT226" s="221" t="s">
        <v>127</v>
      </c>
      <c r="AU226" s="221" t="s">
        <v>133</v>
      </c>
      <c r="AY226" s="16" t="s">
        <v>124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6" t="s">
        <v>133</v>
      </c>
      <c r="BK226" s="222">
        <f>ROUND(I226*H226,2)</f>
        <v>0</v>
      </c>
      <c r="BL226" s="16" t="s">
        <v>203</v>
      </c>
      <c r="BM226" s="221" t="s">
        <v>408</v>
      </c>
    </row>
    <row r="227" s="2" customFormat="1" ht="24.15" customHeight="1">
      <c r="A227" s="37"/>
      <c r="B227" s="38"/>
      <c r="C227" s="210" t="s">
        <v>409</v>
      </c>
      <c r="D227" s="210" t="s">
        <v>127</v>
      </c>
      <c r="E227" s="211" t="s">
        <v>410</v>
      </c>
      <c r="F227" s="212" t="s">
        <v>411</v>
      </c>
      <c r="G227" s="213" t="s">
        <v>241</v>
      </c>
      <c r="H227" s="214">
        <v>1</v>
      </c>
      <c r="I227" s="215"/>
      <c r="J227" s="216">
        <f>ROUND(I227*H227,2)</f>
        <v>0</v>
      </c>
      <c r="K227" s="212" t="s">
        <v>131</v>
      </c>
      <c r="L227" s="43"/>
      <c r="M227" s="217" t="s">
        <v>1</v>
      </c>
      <c r="N227" s="218" t="s">
        <v>43</v>
      </c>
      <c r="O227" s="90"/>
      <c r="P227" s="219">
        <f>O227*H227</f>
        <v>0</v>
      </c>
      <c r="Q227" s="219">
        <v>0</v>
      </c>
      <c r="R227" s="219">
        <f>Q227*H227</f>
        <v>0</v>
      </c>
      <c r="S227" s="219">
        <v>0.0074999999999999997</v>
      </c>
      <c r="T227" s="220">
        <f>S227*H227</f>
        <v>0.0074999999999999997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203</v>
      </c>
      <c r="AT227" s="221" t="s">
        <v>127</v>
      </c>
      <c r="AU227" s="221" t="s">
        <v>133</v>
      </c>
      <c r="AY227" s="16" t="s">
        <v>124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133</v>
      </c>
      <c r="BK227" s="222">
        <f>ROUND(I227*H227,2)</f>
        <v>0</v>
      </c>
      <c r="BL227" s="16" t="s">
        <v>203</v>
      </c>
      <c r="BM227" s="221" t="s">
        <v>412</v>
      </c>
    </row>
    <row r="228" s="12" customFormat="1" ht="22.8" customHeight="1">
      <c r="A228" s="12"/>
      <c r="B228" s="194"/>
      <c r="C228" s="195"/>
      <c r="D228" s="196" t="s">
        <v>76</v>
      </c>
      <c r="E228" s="208" t="s">
        <v>413</v>
      </c>
      <c r="F228" s="208" t="s">
        <v>414</v>
      </c>
      <c r="G228" s="195"/>
      <c r="H228" s="195"/>
      <c r="I228" s="198"/>
      <c r="J228" s="209">
        <f>BK228</f>
        <v>0</v>
      </c>
      <c r="K228" s="195"/>
      <c r="L228" s="200"/>
      <c r="M228" s="201"/>
      <c r="N228" s="202"/>
      <c r="O228" s="202"/>
      <c r="P228" s="203">
        <f>SUM(P229:P248)</f>
        <v>0</v>
      </c>
      <c r="Q228" s="202"/>
      <c r="R228" s="203">
        <f>SUM(R229:R248)</f>
        <v>0.10335</v>
      </c>
      <c r="S228" s="202"/>
      <c r="T228" s="204">
        <f>SUM(T229:T248)</f>
        <v>0.29730000000000001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5" t="s">
        <v>133</v>
      </c>
      <c r="AT228" s="206" t="s">
        <v>76</v>
      </c>
      <c r="AU228" s="206" t="s">
        <v>82</v>
      </c>
      <c r="AY228" s="205" t="s">
        <v>124</v>
      </c>
      <c r="BK228" s="207">
        <f>SUM(BK229:BK248)</f>
        <v>0</v>
      </c>
    </row>
    <row r="229" s="2" customFormat="1" ht="16.5" customHeight="1">
      <c r="A229" s="37"/>
      <c r="B229" s="38"/>
      <c r="C229" s="210" t="s">
        <v>415</v>
      </c>
      <c r="D229" s="210" t="s">
        <v>127</v>
      </c>
      <c r="E229" s="211" t="s">
        <v>416</v>
      </c>
      <c r="F229" s="212" t="s">
        <v>417</v>
      </c>
      <c r="G229" s="213" t="s">
        <v>241</v>
      </c>
      <c r="H229" s="214">
        <v>2</v>
      </c>
      <c r="I229" s="215"/>
      <c r="J229" s="216">
        <f>ROUND(I229*H229,2)</f>
        <v>0</v>
      </c>
      <c r="K229" s="212" t="s">
        <v>131</v>
      </c>
      <c r="L229" s="43"/>
      <c r="M229" s="217" t="s">
        <v>1</v>
      </c>
      <c r="N229" s="218" t="s">
        <v>43</v>
      </c>
      <c r="O229" s="90"/>
      <c r="P229" s="219">
        <f>O229*H229</f>
        <v>0</v>
      </c>
      <c r="Q229" s="219">
        <v>0</v>
      </c>
      <c r="R229" s="219">
        <f>Q229*H229</f>
        <v>0</v>
      </c>
      <c r="S229" s="219">
        <v>0.001</v>
      </c>
      <c r="T229" s="220">
        <f>S229*H229</f>
        <v>0.002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1" t="s">
        <v>203</v>
      </c>
      <c r="AT229" s="221" t="s">
        <v>127</v>
      </c>
      <c r="AU229" s="221" t="s">
        <v>133</v>
      </c>
      <c r="AY229" s="16" t="s">
        <v>124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6" t="s">
        <v>133</v>
      </c>
      <c r="BK229" s="222">
        <f>ROUND(I229*H229,2)</f>
        <v>0</v>
      </c>
      <c r="BL229" s="16" t="s">
        <v>203</v>
      </c>
      <c r="BM229" s="221" t="s">
        <v>418</v>
      </c>
    </row>
    <row r="230" s="2" customFormat="1" ht="24.15" customHeight="1">
      <c r="A230" s="37"/>
      <c r="B230" s="38"/>
      <c r="C230" s="210" t="s">
        <v>419</v>
      </c>
      <c r="D230" s="210" t="s">
        <v>127</v>
      </c>
      <c r="E230" s="211" t="s">
        <v>420</v>
      </c>
      <c r="F230" s="212" t="s">
        <v>421</v>
      </c>
      <c r="G230" s="213" t="s">
        <v>241</v>
      </c>
      <c r="H230" s="214">
        <v>3</v>
      </c>
      <c r="I230" s="215"/>
      <c r="J230" s="216">
        <f>ROUND(I230*H230,2)</f>
        <v>0</v>
      </c>
      <c r="K230" s="212" t="s">
        <v>131</v>
      </c>
      <c r="L230" s="43"/>
      <c r="M230" s="217" t="s">
        <v>1</v>
      </c>
      <c r="N230" s="218" t="s">
        <v>43</v>
      </c>
      <c r="O230" s="90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203</v>
      </c>
      <c r="AT230" s="221" t="s">
        <v>127</v>
      </c>
      <c r="AU230" s="221" t="s">
        <v>133</v>
      </c>
      <c r="AY230" s="16" t="s">
        <v>124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133</v>
      </c>
      <c r="BK230" s="222">
        <f>ROUND(I230*H230,2)</f>
        <v>0</v>
      </c>
      <c r="BL230" s="16" t="s">
        <v>203</v>
      </c>
      <c r="BM230" s="221" t="s">
        <v>422</v>
      </c>
    </row>
    <row r="231" s="2" customFormat="1" ht="37.8" customHeight="1">
      <c r="A231" s="37"/>
      <c r="B231" s="38"/>
      <c r="C231" s="246" t="s">
        <v>423</v>
      </c>
      <c r="D231" s="246" t="s">
        <v>220</v>
      </c>
      <c r="E231" s="247" t="s">
        <v>424</v>
      </c>
      <c r="F231" s="248" t="s">
        <v>425</v>
      </c>
      <c r="G231" s="249" t="s">
        <v>241</v>
      </c>
      <c r="H231" s="250">
        <v>1</v>
      </c>
      <c r="I231" s="251"/>
      <c r="J231" s="252">
        <f>ROUND(I231*H231,2)</f>
        <v>0</v>
      </c>
      <c r="K231" s="248" t="s">
        <v>131</v>
      </c>
      <c r="L231" s="253"/>
      <c r="M231" s="254" t="s">
        <v>1</v>
      </c>
      <c r="N231" s="255" t="s">
        <v>43</v>
      </c>
      <c r="O231" s="90"/>
      <c r="P231" s="219">
        <f>O231*H231</f>
        <v>0</v>
      </c>
      <c r="Q231" s="219">
        <v>0.0608</v>
      </c>
      <c r="R231" s="219">
        <f>Q231*H231</f>
        <v>0.0608</v>
      </c>
      <c r="S231" s="219">
        <v>0</v>
      </c>
      <c r="T231" s="22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224</v>
      </c>
      <c r="AT231" s="221" t="s">
        <v>220</v>
      </c>
      <c r="AU231" s="221" t="s">
        <v>133</v>
      </c>
      <c r="AY231" s="16" t="s">
        <v>124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133</v>
      </c>
      <c r="BK231" s="222">
        <f>ROUND(I231*H231,2)</f>
        <v>0</v>
      </c>
      <c r="BL231" s="16" t="s">
        <v>203</v>
      </c>
      <c r="BM231" s="221" t="s">
        <v>426</v>
      </c>
    </row>
    <row r="232" s="2" customFormat="1" ht="21.75" customHeight="1">
      <c r="A232" s="37"/>
      <c r="B232" s="38"/>
      <c r="C232" s="210" t="s">
        <v>427</v>
      </c>
      <c r="D232" s="210" t="s">
        <v>127</v>
      </c>
      <c r="E232" s="211" t="s">
        <v>428</v>
      </c>
      <c r="F232" s="212" t="s">
        <v>429</v>
      </c>
      <c r="G232" s="213" t="s">
        <v>241</v>
      </c>
      <c r="H232" s="214">
        <v>1</v>
      </c>
      <c r="I232" s="215"/>
      <c r="J232" s="216">
        <f>ROUND(I232*H232,2)</f>
        <v>0</v>
      </c>
      <c r="K232" s="212" t="s">
        <v>131</v>
      </c>
      <c r="L232" s="43"/>
      <c r="M232" s="217" t="s">
        <v>1</v>
      </c>
      <c r="N232" s="218" t="s">
        <v>43</v>
      </c>
      <c r="O232" s="90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1" t="s">
        <v>203</v>
      </c>
      <c r="AT232" s="221" t="s">
        <v>127</v>
      </c>
      <c r="AU232" s="221" t="s">
        <v>133</v>
      </c>
      <c r="AY232" s="16" t="s">
        <v>124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6" t="s">
        <v>133</v>
      </c>
      <c r="BK232" s="222">
        <f>ROUND(I232*H232,2)</f>
        <v>0</v>
      </c>
      <c r="BL232" s="16" t="s">
        <v>203</v>
      </c>
      <c r="BM232" s="221" t="s">
        <v>430</v>
      </c>
    </row>
    <row r="233" s="2" customFormat="1" ht="16.5" customHeight="1">
      <c r="A233" s="37"/>
      <c r="B233" s="38"/>
      <c r="C233" s="246" t="s">
        <v>431</v>
      </c>
      <c r="D233" s="246" t="s">
        <v>220</v>
      </c>
      <c r="E233" s="247" t="s">
        <v>432</v>
      </c>
      <c r="F233" s="248" t="s">
        <v>433</v>
      </c>
      <c r="G233" s="249" t="s">
        <v>241</v>
      </c>
      <c r="H233" s="250">
        <v>1</v>
      </c>
      <c r="I233" s="251"/>
      <c r="J233" s="252">
        <f>ROUND(I233*H233,2)</f>
        <v>0</v>
      </c>
      <c r="K233" s="248" t="s">
        <v>131</v>
      </c>
      <c r="L233" s="253"/>
      <c r="M233" s="254" t="s">
        <v>1</v>
      </c>
      <c r="N233" s="255" t="s">
        <v>43</v>
      </c>
      <c r="O233" s="90"/>
      <c r="P233" s="219">
        <f>O233*H233</f>
        <v>0</v>
      </c>
      <c r="Q233" s="219">
        <v>0.0022000000000000001</v>
      </c>
      <c r="R233" s="219">
        <f>Q233*H233</f>
        <v>0.0022000000000000001</v>
      </c>
      <c r="S233" s="219">
        <v>0</v>
      </c>
      <c r="T233" s="22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1" t="s">
        <v>224</v>
      </c>
      <c r="AT233" s="221" t="s">
        <v>220</v>
      </c>
      <c r="AU233" s="221" t="s">
        <v>133</v>
      </c>
      <c r="AY233" s="16" t="s">
        <v>124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6" t="s">
        <v>133</v>
      </c>
      <c r="BK233" s="222">
        <f>ROUND(I233*H233,2)</f>
        <v>0</v>
      </c>
      <c r="BL233" s="16" t="s">
        <v>203</v>
      </c>
      <c r="BM233" s="221" t="s">
        <v>434</v>
      </c>
    </row>
    <row r="234" s="2" customFormat="1" ht="24.15" customHeight="1">
      <c r="A234" s="37"/>
      <c r="B234" s="38"/>
      <c r="C234" s="210" t="s">
        <v>435</v>
      </c>
      <c r="D234" s="210" t="s">
        <v>127</v>
      </c>
      <c r="E234" s="211" t="s">
        <v>436</v>
      </c>
      <c r="F234" s="212" t="s">
        <v>437</v>
      </c>
      <c r="G234" s="213" t="s">
        <v>236</v>
      </c>
      <c r="H234" s="214">
        <v>2.1000000000000001</v>
      </c>
      <c r="I234" s="215"/>
      <c r="J234" s="216">
        <f>ROUND(I234*H234,2)</f>
        <v>0</v>
      </c>
      <c r="K234" s="212" t="s">
        <v>131</v>
      </c>
      <c r="L234" s="43"/>
      <c r="M234" s="217" t="s">
        <v>1</v>
      </c>
      <c r="N234" s="218" t="s">
        <v>43</v>
      </c>
      <c r="O234" s="90"/>
      <c r="P234" s="219">
        <f>O234*H234</f>
        <v>0</v>
      </c>
      <c r="Q234" s="219">
        <v>0</v>
      </c>
      <c r="R234" s="219">
        <f>Q234*H234</f>
        <v>0</v>
      </c>
      <c r="S234" s="219">
        <v>0.002</v>
      </c>
      <c r="T234" s="220">
        <f>S234*H234</f>
        <v>0.0042000000000000006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1" t="s">
        <v>203</v>
      </c>
      <c r="AT234" s="221" t="s">
        <v>127</v>
      </c>
      <c r="AU234" s="221" t="s">
        <v>133</v>
      </c>
      <c r="AY234" s="16" t="s">
        <v>124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6" t="s">
        <v>133</v>
      </c>
      <c r="BK234" s="222">
        <f>ROUND(I234*H234,2)</f>
        <v>0</v>
      </c>
      <c r="BL234" s="16" t="s">
        <v>203</v>
      </c>
      <c r="BM234" s="221" t="s">
        <v>438</v>
      </c>
    </row>
    <row r="235" s="2" customFormat="1" ht="24.15" customHeight="1">
      <c r="A235" s="37"/>
      <c r="B235" s="38"/>
      <c r="C235" s="210" t="s">
        <v>439</v>
      </c>
      <c r="D235" s="210" t="s">
        <v>127</v>
      </c>
      <c r="E235" s="211" t="s">
        <v>440</v>
      </c>
      <c r="F235" s="212" t="s">
        <v>441</v>
      </c>
      <c r="G235" s="213" t="s">
        <v>241</v>
      </c>
      <c r="H235" s="214">
        <v>3</v>
      </c>
      <c r="I235" s="215"/>
      <c r="J235" s="216">
        <f>ROUND(I235*H235,2)</f>
        <v>0</v>
      </c>
      <c r="K235" s="212" t="s">
        <v>131</v>
      </c>
      <c r="L235" s="43"/>
      <c r="M235" s="217" t="s">
        <v>1</v>
      </c>
      <c r="N235" s="218" t="s">
        <v>43</v>
      </c>
      <c r="O235" s="90"/>
      <c r="P235" s="219">
        <f>O235*H235</f>
        <v>0</v>
      </c>
      <c r="Q235" s="219">
        <v>0</v>
      </c>
      <c r="R235" s="219">
        <f>Q235*H235</f>
        <v>0</v>
      </c>
      <c r="S235" s="219">
        <v>0.024</v>
      </c>
      <c r="T235" s="220">
        <f>S235*H235</f>
        <v>0.072000000000000008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1" t="s">
        <v>203</v>
      </c>
      <c r="AT235" s="221" t="s">
        <v>127</v>
      </c>
      <c r="AU235" s="221" t="s">
        <v>133</v>
      </c>
      <c r="AY235" s="16" t="s">
        <v>124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6" t="s">
        <v>133</v>
      </c>
      <c r="BK235" s="222">
        <f>ROUND(I235*H235,2)</f>
        <v>0</v>
      </c>
      <c r="BL235" s="16" t="s">
        <v>203</v>
      </c>
      <c r="BM235" s="221" t="s">
        <v>442</v>
      </c>
    </row>
    <row r="236" s="2" customFormat="1" ht="24.15" customHeight="1">
      <c r="A236" s="37"/>
      <c r="B236" s="38"/>
      <c r="C236" s="210" t="s">
        <v>443</v>
      </c>
      <c r="D236" s="210" t="s">
        <v>127</v>
      </c>
      <c r="E236" s="211" t="s">
        <v>444</v>
      </c>
      <c r="F236" s="212" t="s">
        <v>445</v>
      </c>
      <c r="G236" s="213" t="s">
        <v>236</v>
      </c>
      <c r="H236" s="214">
        <v>2.1000000000000001</v>
      </c>
      <c r="I236" s="215"/>
      <c r="J236" s="216">
        <f>ROUND(I236*H236,2)</f>
        <v>0</v>
      </c>
      <c r="K236" s="212" t="s">
        <v>131</v>
      </c>
      <c r="L236" s="43"/>
      <c r="M236" s="217" t="s">
        <v>1</v>
      </c>
      <c r="N236" s="218" t="s">
        <v>43</v>
      </c>
      <c r="O236" s="90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203</v>
      </c>
      <c r="AT236" s="221" t="s">
        <v>127</v>
      </c>
      <c r="AU236" s="221" t="s">
        <v>133</v>
      </c>
      <c r="AY236" s="16" t="s">
        <v>124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133</v>
      </c>
      <c r="BK236" s="222">
        <f>ROUND(I236*H236,2)</f>
        <v>0</v>
      </c>
      <c r="BL236" s="16" t="s">
        <v>203</v>
      </c>
      <c r="BM236" s="221" t="s">
        <v>446</v>
      </c>
    </row>
    <row r="237" s="2" customFormat="1" ht="24.15" customHeight="1">
      <c r="A237" s="37"/>
      <c r="B237" s="38"/>
      <c r="C237" s="246" t="s">
        <v>447</v>
      </c>
      <c r="D237" s="246" t="s">
        <v>220</v>
      </c>
      <c r="E237" s="247" t="s">
        <v>448</v>
      </c>
      <c r="F237" s="248" t="s">
        <v>449</v>
      </c>
      <c r="G237" s="249" t="s">
        <v>236</v>
      </c>
      <c r="H237" s="250">
        <v>2.1000000000000001</v>
      </c>
      <c r="I237" s="251"/>
      <c r="J237" s="252">
        <f>ROUND(I237*H237,2)</f>
        <v>0</v>
      </c>
      <c r="K237" s="248" t="s">
        <v>131</v>
      </c>
      <c r="L237" s="253"/>
      <c r="M237" s="254" t="s">
        <v>1</v>
      </c>
      <c r="N237" s="255" t="s">
        <v>43</v>
      </c>
      <c r="O237" s="90"/>
      <c r="P237" s="219">
        <f>O237*H237</f>
        <v>0</v>
      </c>
      <c r="Q237" s="219">
        <v>0.0030000000000000001</v>
      </c>
      <c r="R237" s="219">
        <f>Q237*H237</f>
        <v>0.0063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224</v>
      </c>
      <c r="AT237" s="221" t="s">
        <v>220</v>
      </c>
      <c r="AU237" s="221" t="s">
        <v>133</v>
      </c>
      <c r="AY237" s="16" t="s">
        <v>124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133</v>
      </c>
      <c r="BK237" s="222">
        <f>ROUND(I237*H237,2)</f>
        <v>0</v>
      </c>
      <c r="BL237" s="16" t="s">
        <v>203</v>
      </c>
      <c r="BM237" s="221" t="s">
        <v>450</v>
      </c>
    </row>
    <row r="238" s="2" customFormat="1" ht="24.15" customHeight="1">
      <c r="A238" s="37"/>
      <c r="B238" s="38"/>
      <c r="C238" s="210" t="s">
        <v>451</v>
      </c>
      <c r="D238" s="210" t="s">
        <v>127</v>
      </c>
      <c r="E238" s="211" t="s">
        <v>452</v>
      </c>
      <c r="F238" s="212" t="s">
        <v>453</v>
      </c>
      <c r="G238" s="213" t="s">
        <v>241</v>
      </c>
      <c r="H238" s="214">
        <v>3</v>
      </c>
      <c r="I238" s="215"/>
      <c r="J238" s="216">
        <f>ROUND(I238*H238,2)</f>
        <v>0</v>
      </c>
      <c r="K238" s="212" t="s">
        <v>131</v>
      </c>
      <c r="L238" s="43"/>
      <c r="M238" s="217" t="s">
        <v>1</v>
      </c>
      <c r="N238" s="218" t="s">
        <v>43</v>
      </c>
      <c r="O238" s="90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1" t="s">
        <v>203</v>
      </c>
      <c r="AT238" s="221" t="s">
        <v>127</v>
      </c>
      <c r="AU238" s="221" t="s">
        <v>133</v>
      </c>
      <c r="AY238" s="16" t="s">
        <v>124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6" t="s">
        <v>133</v>
      </c>
      <c r="BK238" s="222">
        <f>ROUND(I238*H238,2)</f>
        <v>0</v>
      </c>
      <c r="BL238" s="16" t="s">
        <v>203</v>
      </c>
      <c r="BM238" s="221" t="s">
        <v>454</v>
      </c>
    </row>
    <row r="239" s="2" customFormat="1" ht="24.15" customHeight="1">
      <c r="A239" s="37"/>
      <c r="B239" s="38"/>
      <c r="C239" s="246" t="s">
        <v>455</v>
      </c>
      <c r="D239" s="246" t="s">
        <v>220</v>
      </c>
      <c r="E239" s="247" t="s">
        <v>456</v>
      </c>
      <c r="F239" s="248" t="s">
        <v>457</v>
      </c>
      <c r="G239" s="249" t="s">
        <v>241</v>
      </c>
      <c r="H239" s="250">
        <v>1</v>
      </c>
      <c r="I239" s="251"/>
      <c r="J239" s="252">
        <f>ROUND(I239*H239,2)</f>
        <v>0</v>
      </c>
      <c r="K239" s="248" t="s">
        <v>131</v>
      </c>
      <c r="L239" s="253"/>
      <c r="M239" s="254" t="s">
        <v>1</v>
      </c>
      <c r="N239" s="255" t="s">
        <v>43</v>
      </c>
      <c r="O239" s="90"/>
      <c r="P239" s="219">
        <f>O239*H239</f>
        <v>0</v>
      </c>
      <c r="Q239" s="219">
        <v>0.00064000000000000005</v>
      </c>
      <c r="R239" s="219">
        <f>Q239*H239</f>
        <v>0.00064000000000000005</v>
      </c>
      <c r="S239" s="219">
        <v>0</v>
      </c>
      <c r="T239" s="22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1" t="s">
        <v>224</v>
      </c>
      <c r="AT239" s="221" t="s">
        <v>220</v>
      </c>
      <c r="AU239" s="221" t="s">
        <v>133</v>
      </c>
      <c r="AY239" s="16" t="s">
        <v>124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6" t="s">
        <v>133</v>
      </c>
      <c r="BK239" s="222">
        <f>ROUND(I239*H239,2)</f>
        <v>0</v>
      </c>
      <c r="BL239" s="16" t="s">
        <v>203</v>
      </c>
      <c r="BM239" s="221" t="s">
        <v>458</v>
      </c>
    </row>
    <row r="240" s="2" customFormat="1" ht="24.15" customHeight="1">
      <c r="A240" s="37"/>
      <c r="B240" s="38"/>
      <c r="C240" s="246" t="s">
        <v>459</v>
      </c>
      <c r="D240" s="246" t="s">
        <v>220</v>
      </c>
      <c r="E240" s="247" t="s">
        <v>460</v>
      </c>
      <c r="F240" s="248" t="s">
        <v>461</v>
      </c>
      <c r="G240" s="249" t="s">
        <v>241</v>
      </c>
      <c r="H240" s="250">
        <v>2</v>
      </c>
      <c r="I240" s="251"/>
      <c r="J240" s="252">
        <f>ROUND(I240*H240,2)</f>
        <v>0</v>
      </c>
      <c r="K240" s="248" t="s">
        <v>131</v>
      </c>
      <c r="L240" s="253"/>
      <c r="M240" s="254" t="s">
        <v>1</v>
      </c>
      <c r="N240" s="255" t="s">
        <v>43</v>
      </c>
      <c r="O240" s="90"/>
      <c r="P240" s="219">
        <f>O240*H240</f>
        <v>0</v>
      </c>
      <c r="Q240" s="219">
        <v>0.00085999999999999998</v>
      </c>
      <c r="R240" s="219">
        <f>Q240*H240</f>
        <v>0.00172</v>
      </c>
      <c r="S240" s="219">
        <v>0</v>
      </c>
      <c r="T240" s="22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1" t="s">
        <v>224</v>
      </c>
      <c r="AT240" s="221" t="s">
        <v>220</v>
      </c>
      <c r="AU240" s="221" t="s">
        <v>133</v>
      </c>
      <c r="AY240" s="16" t="s">
        <v>124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6" t="s">
        <v>133</v>
      </c>
      <c r="BK240" s="222">
        <f>ROUND(I240*H240,2)</f>
        <v>0</v>
      </c>
      <c r="BL240" s="16" t="s">
        <v>203</v>
      </c>
      <c r="BM240" s="221" t="s">
        <v>462</v>
      </c>
    </row>
    <row r="241" s="2" customFormat="1" ht="24.15" customHeight="1">
      <c r="A241" s="37"/>
      <c r="B241" s="38"/>
      <c r="C241" s="210" t="s">
        <v>463</v>
      </c>
      <c r="D241" s="210" t="s">
        <v>127</v>
      </c>
      <c r="E241" s="211" t="s">
        <v>464</v>
      </c>
      <c r="F241" s="212" t="s">
        <v>465</v>
      </c>
      <c r="G241" s="213" t="s">
        <v>241</v>
      </c>
      <c r="H241" s="214">
        <v>2</v>
      </c>
      <c r="I241" s="215"/>
      <c r="J241" s="216">
        <f>ROUND(I241*H241,2)</f>
        <v>0</v>
      </c>
      <c r="K241" s="212" t="s">
        <v>131</v>
      </c>
      <c r="L241" s="43"/>
      <c r="M241" s="217" t="s">
        <v>1</v>
      </c>
      <c r="N241" s="218" t="s">
        <v>43</v>
      </c>
      <c r="O241" s="90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1" t="s">
        <v>203</v>
      </c>
      <c r="AT241" s="221" t="s">
        <v>127</v>
      </c>
      <c r="AU241" s="221" t="s">
        <v>133</v>
      </c>
      <c r="AY241" s="16" t="s">
        <v>124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6" t="s">
        <v>133</v>
      </c>
      <c r="BK241" s="222">
        <f>ROUND(I241*H241,2)</f>
        <v>0</v>
      </c>
      <c r="BL241" s="16" t="s">
        <v>203</v>
      </c>
      <c r="BM241" s="221" t="s">
        <v>466</v>
      </c>
    </row>
    <row r="242" s="2" customFormat="1" ht="24.15" customHeight="1">
      <c r="A242" s="37"/>
      <c r="B242" s="38"/>
      <c r="C242" s="210" t="s">
        <v>467</v>
      </c>
      <c r="D242" s="210" t="s">
        <v>127</v>
      </c>
      <c r="E242" s="211" t="s">
        <v>468</v>
      </c>
      <c r="F242" s="212" t="s">
        <v>469</v>
      </c>
      <c r="G242" s="213" t="s">
        <v>241</v>
      </c>
      <c r="H242" s="214">
        <v>3</v>
      </c>
      <c r="I242" s="215"/>
      <c r="J242" s="216">
        <f>ROUND(I242*H242,2)</f>
        <v>0</v>
      </c>
      <c r="K242" s="212" t="s">
        <v>131</v>
      </c>
      <c r="L242" s="43"/>
      <c r="M242" s="217" t="s">
        <v>1</v>
      </c>
      <c r="N242" s="218" t="s">
        <v>43</v>
      </c>
      <c r="O242" s="90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1" t="s">
        <v>203</v>
      </c>
      <c r="AT242" s="221" t="s">
        <v>127</v>
      </c>
      <c r="AU242" s="221" t="s">
        <v>133</v>
      </c>
      <c r="AY242" s="16" t="s">
        <v>124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6" t="s">
        <v>133</v>
      </c>
      <c r="BK242" s="222">
        <f>ROUND(I242*H242,2)</f>
        <v>0</v>
      </c>
      <c r="BL242" s="16" t="s">
        <v>203</v>
      </c>
      <c r="BM242" s="221" t="s">
        <v>470</v>
      </c>
    </row>
    <row r="243" s="2" customFormat="1" ht="16.5" customHeight="1">
      <c r="A243" s="37"/>
      <c r="B243" s="38"/>
      <c r="C243" s="246" t="s">
        <v>471</v>
      </c>
      <c r="D243" s="246" t="s">
        <v>220</v>
      </c>
      <c r="E243" s="247" t="s">
        <v>472</v>
      </c>
      <c r="F243" s="248" t="s">
        <v>473</v>
      </c>
      <c r="G243" s="249" t="s">
        <v>241</v>
      </c>
      <c r="H243" s="250">
        <v>1</v>
      </c>
      <c r="I243" s="251"/>
      <c r="J243" s="252">
        <f>ROUND(I243*H243,2)</f>
        <v>0</v>
      </c>
      <c r="K243" s="248" t="s">
        <v>1</v>
      </c>
      <c r="L243" s="253"/>
      <c r="M243" s="254" t="s">
        <v>1</v>
      </c>
      <c r="N243" s="255" t="s">
        <v>43</v>
      </c>
      <c r="O243" s="90"/>
      <c r="P243" s="219">
        <f>O243*H243</f>
        <v>0</v>
      </c>
      <c r="Q243" s="219">
        <v>0.027109999999999999</v>
      </c>
      <c r="R243" s="219">
        <f>Q243*H243</f>
        <v>0.027109999999999999</v>
      </c>
      <c r="S243" s="219">
        <v>0</v>
      </c>
      <c r="T243" s="22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224</v>
      </c>
      <c r="AT243" s="221" t="s">
        <v>220</v>
      </c>
      <c r="AU243" s="221" t="s">
        <v>133</v>
      </c>
      <c r="AY243" s="16" t="s">
        <v>124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133</v>
      </c>
      <c r="BK243" s="222">
        <f>ROUND(I243*H243,2)</f>
        <v>0</v>
      </c>
      <c r="BL243" s="16" t="s">
        <v>203</v>
      </c>
      <c r="BM243" s="221" t="s">
        <v>474</v>
      </c>
    </row>
    <row r="244" s="2" customFormat="1" ht="24.15" customHeight="1">
      <c r="A244" s="37"/>
      <c r="B244" s="38"/>
      <c r="C244" s="210" t="s">
        <v>475</v>
      </c>
      <c r="D244" s="210" t="s">
        <v>127</v>
      </c>
      <c r="E244" s="211" t="s">
        <v>476</v>
      </c>
      <c r="F244" s="212" t="s">
        <v>477</v>
      </c>
      <c r="G244" s="213" t="s">
        <v>241</v>
      </c>
      <c r="H244" s="214">
        <v>1</v>
      </c>
      <c r="I244" s="215"/>
      <c r="J244" s="216">
        <f>ROUND(I244*H244,2)</f>
        <v>0</v>
      </c>
      <c r="K244" s="212" t="s">
        <v>131</v>
      </c>
      <c r="L244" s="43"/>
      <c r="M244" s="217" t="s">
        <v>1</v>
      </c>
      <c r="N244" s="218" t="s">
        <v>43</v>
      </c>
      <c r="O244" s="90"/>
      <c r="P244" s="219">
        <f>O244*H244</f>
        <v>0</v>
      </c>
      <c r="Q244" s="219">
        <v>8.0000000000000007E-05</v>
      </c>
      <c r="R244" s="219">
        <f>Q244*H244</f>
        <v>8.0000000000000007E-05</v>
      </c>
      <c r="S244" s="219">
        <v>0</v>
      </c>
      <c r="T244" s="22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1" t="s">
        <v>203</v>
      </c>
      <c r="AT244" s="221" t="s">
        <v>127</v>
      </c>
      <c r="AU244" s="221" t="s">
        <v>133</v>
      </c>
      <c r="AY244" s="16" t="s">
        <v>124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6" t="s">
        <v>133</v>
      </c>
      <c r="BK244" s="222">
        <f>ROUND(I244*H244,2)</f>
        <v>0</v>
      </c>
      <c r="BL244" s="16" t="s">
        <v>203</v>
      </c>
      <c r="BM244" s="221" t="s">
        <v>478</v>
      </c>
    </row>
    <row r="245" s="2" customFormat="1" ht="24.15" customHeight="1">
      <c r="A245" s="37"/>
      <c r="B245" s="38"/>
      <c r="C245" s="246" t="s">
        <v>479</v>
      </c>
      <c r="D245" s="246" t="s">
        <v>220</v>
      </c>
      <c r="E245" s="247" t="s">
        <v>480</v>
      </c>
      <c r="F245" s="248" t="s">
        <v>481</v>
      </c>
      <c r="G245" s="249" t="s">
        <v>241</v>
      </c>
      <c r="H245" s="250">
        <v>1</v>
      </c>
      <c r="I245" s="251"/>
      <c r="J245" s="252">
        <f>ROUND(I245*H245,2)</f>
        <v>0</v>
      </c>
      <c r="K245" s="248" t="s">
        <v>131</v>
      </c>
      <c r="L245" s="253"/>
      <c r="M245" s="254" t="s">
        <v>1</v>
      </c>
      <c r="N245" s="255" t="s">
        <v>43</v>
      </c>
      <c r="O245" s="90"/>
      <c r="P245" s="219">
        <f>O245*H245</f>
        <v>0</v>
      </c>
      <c r="Q245" s="219">
        <v>0.0044999999999999997</v>
      </c>
      <c r="R245" s="219">
        <f>Q245*H245</f>
        <v>0.0044999999999999997</v>
      </c>
      <c r="S245" s="219">
        <v>0</v>
      </c>
      <c r="T245" s="22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1" t="s">
        <v>224</v>
      </c>
      <c r="AT245" s="221" t="s">
        <v>220</v>
      </c>
      <c r="AU245" s="221" t="s">
        <v>133</v>
      </c>
      <c r="AY245" s="16" t="s">
        <v>124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6" t="s">
        <v>133</v>
      </c>
      <c r="BK245" s="222">
        <f>ROUND(I245*H245,2)</f>
        <v>0</v>
      </c>
      <c r="BL245" s="16" t="s">
        <v>203</v>
      </c>
      <c r="BM245" s="221" t="s">
        <v>482</v>
      </c>
    </row>
    <row r="246" s="2" customFormat="1" ht="24.15" customHeight="1">
      <c r="A246" s="37"/>
      <c r="B246" s="38"/>
      <c r="C246" s="210" t="s">
        <v>483</v>
      </c>
      <c r="D246" s="210" t="s">
        <v>127</v>
      </c>
      <c r="E246" s="211" t="s">
        <v>484</v>
      </c>
      <c r="F246" s="212" t="s">
        <v>485</v>
      </c>
      <c r="G246" s="213" t="s">
        <v>241</v>
      </c>
      <c r="H246" s="214">
        <v>1</v>
      </c>
      <c r="I246" s="215"/>
      <c r="J246" s="216">
        <f>ROUND(I246*H246,2)</f>
        <v>0</v>
      </c>
      <c r="K246" s="212" t="s">
        <v>131</v>
      </c>
      <c r="L246" s="43"/>
      <c r="M246" s="217" t="s">
        <v>1</v>
      </c>
      <c r="N246" s="218" t="s">
        <v>43</v>
      </c>
      <c r="O246" s="90"/>
      <c r="P246" s="219">
        <f>O246*H246</f>
        <v>0</v>
      </c>
      <c r="Q246" s="219">
        <v>0</v>
      </c>
      <c r="R246" s="219">
        <f>Q246*H246</f>
        <v>0</v>
      </c>
      <c r="S246" s="219">
        <v>0.13100000000000001</v>
      </c>
      <c r="T246" s="220">
        <f>S246*H246</f>
        <v>0.13100000000000001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1" t="s">
        <v>203</v>
      </c>
      <c r="AT246" s="221" t="s">
        <v>127</v>
      </c>
      <c r="AU246" s="221" t="s">
        <v>133</v>
      </c>
      <c r="AY246" s="16" t="s">
        <v>124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6" t="s">
        <v>133</v>
      </c>
      <c r="BK246" s="222">
        <f>ROUND(I246*H246,2)</f>
        <v>0</v>
      </c>
      <c r="BL246" s="16" t="s">
        <v>203</v>
      </c>
      <c r="BM246" s="221" t="s">
        <v>486</v>
      </c>
    </row>
    <row r="247" s="2" customFormat="1" ht="24.15" customHeight="1">
      <c r="A247" s="37"/>
      <c r="B247" s="38"/>
      <c r="C247" s="210" t="s">
        <v>487</v>
      </c>
      <c r="D247" s="210" t="s">
        <v>127</v>
      </c>
      <c r="E247" s="211" t="s">
        <v>488</v>
      </c>
      <c r="F247" s="212" t="s">
        <v>489</v>
      </c>
      <c r="G247" s="213" t="s">
        <v>241</v>
      </c>
      <c r="H247" s="214">
        <v>1</v>
      </c>
      <c r="I247" s="215"/>
      <c r="J247" s="216">
        <f>ROUND(I247*H247,2)</f>
        <v>0</v>
      </c>
      <c r="K247" s="212" t="s">
        <v>131</v>
      </c>
      <c r="L247" s="43"/>
      <c r="M247" s="217" t="s">
        <v>1</v>
      </c>
      <c r="N247" s="218" t="s">
        <v>43</v>
      </c>
      <c r="O247" s="90"/>
      <c r="P247" s="219">
        <f>O247*H247</f>
        <v>0</v>
      </c>
      <c r="Q247" s="219">
        <v>0</v>
      </c>
      <c r="R247" s="219">
        <f>Q247*H247</f>
        <v>0</v>
      </c>
      <c r="S247" s="219">
        <v>0.088099999999999998</v>
      </c>
      <c r="T247" s="220">
        <f>S247*H247</f>
        <v>0.088099999999999998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1" t="s">
        <v>203</v>
      </c>
      <c r="AT247" s="221" t="s">
        <v>127</v>
      </c>
      <c r="AU247" s="221" t="s">
        <v>133</v>
      </c>
      <c r="AY247" s="16" t="s">
        <v>124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6" t="s">
        <v>133</v>
      </c>
      <c r="BK247" s="222">
        <f>ROUND(I247*H247,2)</f>
        <v>0</v>
      </c>
      <c r="BL247" s="16" t="s">
        <v>203</v>
      </c>
      <c r="BM247" s="221" t="s">
        <v>490</v>
      </c>
    </row>
    <row r="248" s="2" customFormat="1" ht="24.15" customHeight="1">
      <c r="A248" s="37"/>
      <c r="B248" s="38"/>
      <c r="C248" s="210" t="s">
        <v>491</v>
      </c>
      <c r="D248" s="210" t="s">
        <v>127</v>
      </c>
      <c r="E248" s="211" t="s">
        <v>492</v>
      </c>
      <c r="F248" s="212" t="s">
        <v>493</v>
      </c>
      <c r="G248" s="213" t="s">
        <v>375</v>
      </c>
      <c r="H248" s="256"/>
      <c r="I248" s="215"/>
      <c r="J248" s="216">
        <f>ROUND(I248*H248,2)</f>
        <v>0</v>
      </c>
      <c r="K248" s="212" t="s">
        <v>131</v>
      </c>
      <c r="L248" s="43"/>
      <c r="M248" s="217" t="s">
        <v>1</v>
      </c>
      <c r="N248" s="218" t="s">
        <v>43</v>
      </c>
      <c r="O248" s="90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1" t="s">
        <v>203</v>
      </c>
      <c r="AT248" s="221" t="s">
        <v>127</v>
      </c>
      <c r="AU248" s="221" t="s">
        <v>133</v>
      </c>
      <c r="AY248" s="16" t="s">
        <v>124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6" t="s">
        <v>133</v>
      </c>
      <c r="BK248" s="222">
        <f>ROUND(I248*H248,2)</f>
        <v>0</v>
      </c>
      <c r="BL248" s="16" t="s">
        <v>203</v>
      </c>
      <c r="BM248" s="221" t="s">
        <v>494</v>
      </c>
    </row>
    <row r="249" s="12" customFormat="1" ht="22.8" customHeight="1">
      <c r="A249" s="12"/>
      <c r="B249" s="194"/>
      <c r="C249" s="195"/>
      <c r="D249" s="196" t="s">
        <v>76</v>
      </c>
      <c r="E249" s="208" t="s">
        <v>495</v>
      </c>
      <c r="F249" s="208" t="s">
        <v>496</v>
      </c>
      <c r="G249" s="195"/>
      <c r="H249" s="195"/>
      <c r="I249" s="198"/>
      <c r="J249" s="209">
        <f>BK249</f>
        <v>0</v>
      </c>
      <c r="K249" s="195"/>
      <c r="L249" s="200"/>
      <c r="M249" s="201"/>
      <c r="N249" s="202"/>
      <c r="O249" s="202"/>
      <c r="P249" s="203">
        <f>SUM(P250:P259)</f>
        <v>0</v>
      </c>
      <c r="Q249" s="202"/>
      <c r="R249" s="203">
        <f>SUM(R250:R259)</f>
        <v>0.10552874999999999</v>
      </c>
      <c r="S249" s="202"/>
      <c r="T249" s="204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5" t="s">
        <v>133</v>
      </c>
      <c r="AT249" s="206" t="s">
        <v>76</v>
      </c>
      <c r="AU249" s="206" t="s">
        <v>82</v>
      </c>
      <c r="AY249" s="205" t="s">
        <v>124</v>
      </c>
      <c r="BK249" s="207">
        <f>SUM(BK250:BK259)</f>
        <v>0</v>
      </c>
    </row>
    <row r="250" s="2" customFormat="1" ht="16.5" customHeight="1">
      <c r="A250" s="37"/>
      <c r="B250" s="38"/>
      <c r="C250" s="210" t="s">
        <v>497</v>
      </c>
      <c r="D250" s="210" t="s">
        <v>127</v>
      </c>
      <c r="E250" s="211" t="s">
        <v>498</v>
      </c>
      <c r="F250" s="212" t="s">
        <v>499</v>
      </c>
      <c r="G250" s="213" t="s">
        <v>130</v>
      </c>
      <c r="H250" s="214">
        <v>3.0230000000000001</v>
      </c>
      <c r="I250" s="215"/>
      <c r="J250" s="216">
        <f>ROUND(I250*H250,2)</f>
        <v>0</v>
      </c>
      <c r="K250" s="212" t="s">
        <v>131</v>
      </c>
      <c r="L250" s="43"/>
      <c r="M250" s="217" t="s">
        <v>1</v>
      </c>
      <c r="N250" s="218" t="s">
        <v>43</v>
      </c>
      <c r="O250" s="90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1" t="s">
        <v>203</v>
      </c>
      <c r="AT250" s="221" t="s">
        <v>127</v>
      </c>
      <c r="AU250" s="221" t="s">
        <v>133</v>
      </c>
      <c r="AY250" s="16" t="s">
        <v>124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6" t="s">
        <v>133</v>
      </c>
      <c r="BK250" s="222">
        <f>ROUND(I250*H250,2)</f>
        <v>0</v>
      </c>
      <c r="BL250" s="16" t="s">
        <v>203</v>
      </c>
      <c r="BM250" s="221" t="s">
        <v>500</v>
      </c>
    </row>
    <row r="251" s="13" customFormat="1">
      <c r="A251" s="13"/>
      <c r="B251" s="223"/>
      <c r="C251" s="224"/>
      <c r="D251" s="225" t="s">
        <v>145</v>
      </c>
      <c r="E251" s="226" t="s">
        <v>1</v>
      </c>
      <c r="F251" s="227" t="s">
        <v>168</v>
      </c>
      <c r="G251" s="224"/>
      <c r="H251" s="228">
        <v>3.0230000000000001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145</v>
      </c>
      <c r="AU251" s="234" t="s">
        <v>133</v>
      </c>
      <c r="AV251" s="13" t="s">
        <v>133</v>
      </c>
      <c r="AW251" s="13" t="s">
        <v>34</v>
      </c>
      <c r="AX251" s="13" t="s">
        <v>82</v>
      </c>
      <c r="AY251" s="234" t="s">
        <v>124</v>
      </c>
    </row>
    <row r="252" s="2" customFormat="1" ht="16.5" customHeight="1">
      <c r="A252" s="37"/>
      <c r="B252" s="38"/>
      <c r="C252" s="210" t="s">
        <v>501</v>
      </c>
      <c r="D252" s="210" t="s">
        <v>127</v>
      </c>
      <c r="E252" s="211" t="s">
        <v>502</v>
      </c>
      <c r="F252" s="212" t="s">
        <v>503</v>
      </c>
      <c r="G252" s="213" t="s">
        <v>130</v>
      </c>
      <c r="H252" s="214">
        <v>3.0230000000000001</v>
      </c>
      <c r="I252" s="215"/>
      <c r="J252" s="216">
        <f>ROUND(I252*H252,2)</f>
        <v>0</v>
      </c>
      <c r="K252" s="212" t="s">
        <v>131</v>
      </c>
      <c r="L252" s="43"/>
      <c r="M252" s="217" t="s">
        <v>1</v>
      </c>
      <c r="N252" s="218" t="s">
        <v>43</v>
      </c>
      <c r="O252" s="90"/>
      <c r="P252" s="219">
        <f>O252*H252</f>
        <v>0</v>
      </c>
      <c r="Q252" s="219">
        <v>0.00029999999999999997</v>
      </c>
      <c r="R252" s="219">
        <f>Q252*H252</f>
        <v>0.00090689999999999998</v>
      </c>
      <c r="S252" s="219">
        <v>0</v>
      </c>
      <c r="T252" s="22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1" t="s">
        <v>203</v>
      </c>
      <c r="AT252" s="221" t="s">
        <v>127</v>
      </c>
      <c r="AU252" s="221" t="s">
        <v>133</v>
      </c>
      <c r="AY252" s="16" t="s">
        <v>124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6" t="s">
        <v>133</v>
      </c>
      <c r="BK252" s="222">
        <f>ROUND(I252*H252,2)</f>
        <v>0</v>
      </c>
      <c r="BL252" s="16" t="s">
        <v>203</v>
      </c>
      <c r="BM252" s="221" t="s">
        <v>504</v>
      </c>
    </row>
    <row r="253" s="2" customFormat="1" ht="24.15" customHeight="1">
      <c r="A253" s="37"/>
      <c r="B253" s="38"/>
      <c r="C253" s="210" t="s">
        <v>505</v>
      </c>
      <c r="D253" s="210" t="s">
        <v>127</v>
      </c>
      <c r="E253" s="211" t="s">
        <v>506</v>
      </c>
      <c r="F253" s="212" t="s">
        <v>507</v>
      </c>
      <c r="G253" s="213" t="s">
        <v>130</v>
      </c>
      <c r="H253" s="214">
        <v>3.0230000000000001</v>
      </c>
      <c r="I253" s="215"/>
      <c r="J253" s="216">
        <f>ROUND(I253*H253,2)</f>
        <v>0</v>
      </c>
      <c r="K253" s="212" t="s">
        <v>131</v>
      </c>
      <c r="L253" s="43"/>
      <c r="M253" s="217" t="s">
        <v>1</v>
      </c>
      <c r="N253" s="218" t="s">
        <v>43</v>
      </c>
      <c r="O253" s="90"/>
      <c r="P253" s="219">
        <f>O253*H253</f>
        <v>0</v>
      </c>
      <c r="Q253" s="219">
        <v>0.0053499999999999997</v>
      </c>
      <c r="R253" s="219">
        <f>Q253*H253</f>
        <v>0.016173050000000001</v>
      </c>
      <c r="S253" s="219">
        <v>0</v>
      </c>
      <c r="T253" s="22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1" t="s">
        <v>203</v>
      </c>
      <c r="AT253" s="221" t="s">
        <v>127</v>
      </c>
      <c r="AU253" s="221" t="s">
        <v>133</v>
      </c>
      <c r="AY253" s="16" t="s">
        <v>124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6" t="s">
        <v>133</v>
      </c>
      <c r="BK253" s="222">
        <f>ROUND(I253*H253,2)</f>
        <v>0</v>
      </c>
      <c r="BL253" s="16" t="s">
        <v>203</v>
      </c>
      <c r="BM253" s="221" t="s">
        <v>508</v>
      </c>
    </row>
    <row r="254" s="2" customFormat="1" ht="16.5" customHeight="1">
      <c r="A254" s="37"/>
      <c r="B254" s="38"/>
      <c r="C254" s="246" t="s">
        <v>509</v>
      </c>
      <c r="D254" s="246" t="s">
        <v>220</v>
      </c>
      <c r="E254" s="247" t="s">
        <v>510</v>
      </c>
      <c r="F254" s="248" t="s">
        <v>511</v>
      </c>
      <c r="G254" s="249" t="s">
        <v>130</v>
      </c>
      <c r="H254" s="250">
        <v>4</v>
      </c>
      <c r="I254" s="251"/>
      <c r="J254" s="252">
        <f>ROUND(I254*H254,2)</f>
        <v>0</v>
      </c>
      <c r="K254" s="248" t="s">
        <v>1</v>
      </c>
      <c r="L254" s="253"/>
      <c r="M254" s="254" t="s">
        <v>1</v>
      </c>
      <c r="N254" s="255" t="s">
        <v>43</v>
      </c>
      <c r="O254" s="90"/>
      <c r="P254" s="219">
        <f>O254*H254</f>
        <v>0</v>
      </c>
      <c r="Q254" s="219">
        <v>0.021999999999999999</v>
      </c>
      <c r="R254" s="219">
        <f>Q254*H254</f>
        <v>0.087999999999999995</v>
      </c>
      <c r="S254" s="219">
        <v>0</v>
      </c>
      <c r="T254" s="22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1" t="s">
        <v>224</v>
      </c>
      <c r="AT254" s="221" t="s">
        <v>220</v>
      </c>
      <c r="AU254" s="221" t="s">
        <v>133</v>
      </c>
      <c r="AY254" s="16" t="s">
        <v>124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6" t="s">
        <v>133</v>
      </c>
      <c r="BK254" s="222">
        <f>ROUND(I254*H254,2)</f>
        <v>0</v>
      </c>
      <c r="BL254" s="16" t="s">
        <v>203</v>
      </c>
      <c r="BM254" s="221" t="s">
        <v>512</v>
      </c>
    </row>
    <row r="255" s="2" customFormat="1" ht="16.5" customHeight="1">
      <c r="A255" s="37"/>
      <c r="B255" s="38"/>
      <c r="C255" s="210" t="s">
        <v>513</v>
      </c>
      <c r="D255" s="210" t="s">
        <v>127</v>
      </c>
      <c r="E255" s="211" t="s">
        <v>514</v>
      </c>
      <c r="F255" s="212" t="s">
        <v>515</v>
      </c>
      <c r="G255" s="213" t="s">
        <v>236</v>
      </c>
      <c r="H255" s="214">
        <v>14.960000000000001</v>
      </c>
      <c r="I255" s="215"/>
      <c r="J255" s="216">
        <f>ROUND(I255*H255,2)</f>
        <v>0</v>
      </c>
      <c r="K255" s="212" t="s">
        <v>131</v>
      </c>
      <c r="L255" s="43"/>
      <c r="M255" s="217" t="s">
        <v>1</v>
      </c>
      <c r="N255" s="218" t="s">
        <v>43</v>
      </c>
      <c r="O255" s="90"/>
      <c r="P255" s="219">
        <f>O255*H255</f>
        <v>0</v>
      </c>
      <c r="Q255" s="219">
        <v>3.0000000000000001E-05</v>
      </c>
      <c r="R255" s="219">
        <f>Q255*H255</f>
        <v>0.00044880000000000001</v>
      </c>
      <c r="S255" s="219">
        <v>0</v>
      </c>
      <c r="T255" s="22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1" t="s">
        <v>203</v>
      </c>
      <c r="AT255" s="221" t="s">
        <v>127</v>
      </c>
      <c r="AU255" s="221" t="s">
        <v>133</v>
      </c>
      <c r="AY255" s="16" t="s">
        <v>124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6" t="s">
        <v>133</v>
      </c>
      <c r="BK255" s="222">
        <f>ROUND(I255*H255,2)</f>
        <v>0</v>
      </c>
      <c r="BL255" s="16" t="s">
        <v>203</v>
      </c>
      <c r="BM255" s="221" t="s">
        <v>516</v>
      </c>
    </row>
    <row r="256" s="13" customFormat="1">
      <c r="A256" s="13"/>
      <c r="B256" s="223"/>
      <c r="C256" s="224"/>
      <c r="D256" s="225" t="s">
        <v>145</v>
      </c>
      <c r="E256" s="226" t="s">
        <v>1</v>
      </c>
      <c r="F256" s="227" t="s">
        <v>247</v>
      </c>
      <c r="G256" s="224"/>
      <c r="H256" s="228">
        <v>6.96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145</v>
      </c>
      <c r="AU256" s="234" t="s">
        <v>133</v>
      </c>
      <c r="AV256" s="13" t="s">
        <v>133</v>
      </c>
      <c r="AW256" s="13" t="s">
        <v>34</v>
      </c>
      <c r="AX256" s="13" t="s">
        <v>77</v>
      </c>
      <c r="AY256" s="234" t="s">
        <v>124</v>
      </c>
    </row>
    <row r="257" s="13" customFormat="1">
      <c r="A257" s="13"/>
      <c r="B257" s="223"/>
      <c r="C257" s="224"/>
      <c r="D257" s="225" t="s">
        <v>145</v>
      </c>
      <c r="E257" s="226" t="s">
        <v>1</v>
      </c>
      <c r="F257" s="227" t="s">
        <v>517</v>
      </c>
      <c r="G257" s="224"/>
      <c r="H257" s="228">
        <v>8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145</v>
      </c>
      <c r="AU257" s="234" t="s">
        <v>133</v>
      </c>
      <c r="AV257" s="13" t="s">
        <v>133</v>
      </c>
      <c r="AW257" s="13" t="s">
        <v>34</v>
      </c>
      <c r="AX257" s="13" t="s">
        <v>77</v>
      </c>
      <c r="AY257" s="234" t="s">
        <v>124</v>
      </c>
    </row>
    <row r="258" s="14" customFormat="1">
      <c r="A258" s="14"/>
      <c r="B258" s="235"/>
      <c r="C258" s="236"/>
      <c r="D258" s="225" t="s">
        <v>145</v>
      </c>
      <c r="E258" s="237" t="s">
        <v>1</v>
      </c>
      <c r="F258" s="238" t="s">
        <v>148</v>
      </c>
      <c r="G258" s="236"/>
      <c r="H258" s="239">
        <v>14.960000000000001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145</v>
      </c>
      <c r="AU258" s="245" t="s">
        <v>133</v>
      </c>
      <c r="AV258" s="14" t="s">
        <v>132</v>
      </c>
      <c r="AW258" s="14" t="s">
        <v>34</v>
      </c>
      <c r="AX258" s="14" t="s">
        <v>82</v>
      </c>
      <c r="AY258" s="245" t="s">
        <v>124</v>
      </c>
    </row>
    <row r="259" s="2" customFormat="1" ht="24.15" customHeight="1">
      <c r="A259" s="37"/>
      <c r="B259" s="38"/>
      <c r="C259" s="210" t="s">
        <v>518</v>
      </c>
      <c r="D259" s="210" t="s">
        <v>127</v>
      </c>
      <c r="E259" s="211" t="s">
        <v>519</v>
      </c>
      <c r="F259" s="212" t="s">
        <v>520</v>
      </c>
      <c r="G259" s="213" t="s">
        <v>375</v>
      </c>
      <c r="H259" s="256"/>
      <c r="I259" s="215"/>
      <c r="J259" s="216">
        <f>ROUND(I259*H259,2)</f>
        <v>0</v>
      </c>
      <c r="K259" s="212" t="s">
        <v>131</v>
      </c>
      <c r="L259" s="43"/>
      <c r="M259" s="217" t="s">
        <v>1</v>
      </c>
      <c r="N259" s="218" t="s">
        <v>43</v>
      </c>
      <c r="O259" s="90"/>
      <c r="P259" s="219">
        <f>O259*H259</f>
        <v>0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1" t="s">
        <v>203</v>
      </c>
      <c r="AT259" s="221" t="s">
        <v>127</v>
      </c>
      <c r="AU259" s="221" t="s">
        <v>133</v>
      </c>
      <c r="AY259" s="16" t="s">
        <v>124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6" t="s">
        <v>133</v>
      </c>
      <c r="BK259" s="222">
        <f>ROUND(I259*H259,2)</f>
        <v>0</v>
      </c>
      <c r="BL259" s="16" t="s">
        <v>203</v>
      </c>
      <c r="BM259" s="221" t="s">
        <v>521</v>
      </c>
    </row>
    <row r="260" s="12" customFormat="1" ht="22.8" customHeight="1">
      <c r="A260" s="12"/>
      <c r="B260" s="194"/>
      <c r="C260" s="195"/>
      <c r="D260" s="196" t="s">
        <v>76</v>
      </c>
      <c r="E260" s="208" t="s">
        <v>522</v>
      </c>
      <c r="F260" s="208" t="s">
        <v>523</v>
      </c>
      <c r="G260" s="195"/>
      <c r="H260" s="195"/>
      <c r="I260" s="198"/>
      <c r="J260" s="209">
        <f>BK260</f>
        <v>0</v>
      </c>
      <c r="K260" s="195"/>
      <c r="L260" s="200"/>
      <c r="M260" s="201"/>
      <c r="N260" s="202"/>
      <c r="O260" s="202"/>
      <c r="P260" s="203">
        <f>SUM(P261:P284)</f>
        <v>0</v>
      </c>
      <c r="Q260" s="202"/>
      <c r="R260" s="203">
        <f>SUM(R261:R284)</f>
        <v>0.19118233000000001</v>
      </c>
      <c r="S260" s="202"/>
      <c r="T260" s="204">
        <f>SUM(T261:T284)</f>
        <v>0.10106650000000002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5" t="s">
        <v>133</v>
      </c>
      <c r="AT260" s="206" t="s">
        <v>76</v>
      </c>
      <c r="AU260" s="206" t="s">
        <v>82</v>
      </c>
      <c r="AY260" s="205" t="s">
        <v>124</v>
      </c>
      <c r="BK260" s="207">
        <f>SUM(BK261:BK284)</f>
        <v>0</v>
      </c>
    </row>
    <row r="261" s="2" customFormat="1" ht="24.15" customHeight="1">
      <c r="A261" s="37"/>
      <c r="B261" s="38"/>
      <c r="C261" s="210" t="s">
        <v>524</v>
      </c>
      <c r="D261" s="210" t="s">
        <v>127</v>
      </c>
      <c r="E261" s="211" t="s">
        <v>525</v>
      </c>
      <c r="F261" s="212" t="s">
        <v>526</v>
      </c>
      <c r="G261" s="213" t="s">
        <v>130</v>
      </c>
      <c r="H261" s="214">
        <v>17.167000000000002</v>
      </c>
      <c r="I261" s="215"/>
      <c r="J261" s="216">
        <f>ROUND(I261*H261,2)</f>
        <v>0</v>
      </c>
      <c r="K261" s="212" t="s">
        <v>131</v>
      </c>
      <c r="L261" s="43"/>
      <c r="M261" s="217" t="s">
        <v>1</v>
      </c>
      <c r="N261" s="218" t="s">
        <v>43</v>
      </c>
      <c r="O261" s="90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1" t="s">
        <v>203</v>
      </c>
      <c r="AT261" s="221" t="s">
        <v>127</v>
      </c>
      <c r="AU261" s="221" t="s">
        <v>133</v>
      </c>
      <c r="AY261" s="16" t="s">
        <v>124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6" t="s">
        <v>133</v>
      </c>
      <c r="BK261" s="222">
        <f>ROUND(I261*H261,2)</f>
        <v>0</v>
      </c>
      <c r="BL261" s="16" t="s">
        <v>203</v>
      </c>
      <c r="BM261" s="221" t="s">
        <v>527</v>
      </c>
    </row>
    <row r="262" s="2" customFormat="1" ht="16.5" customHeight="1">
      <c r="A262" s="37"/>
      <c r="B262" s="38"/>
      <c r="C262" s="210" t="s">
        <v>528</v>
      </c>
      <c r="D262" s="210" t="s">
        <v>127</v>
      </c>
      <c r="E262" s="211" t="s">
        <v>529</v>
      </c>
      <c r="F262" s="212" t="s">
        <v>530</v>
      </c>
      <c r="G262" s="213" t="s">
        <v>130</v>
      </c>
      <c r="H262" s="214">
        <v>17.167000000000002</v>
      </c>
      <c r="I262" s="215"/>
      <c r="J262" s="216">
        <f>ROUND(I262*H262,2)</f>
        <v>0</v>
      </c>
      <c r="K262" s="212" t="s">
        <v>131</v>
      </c>
      <c r="L262" s="43"/>
      <c r="M262" s="217" t="s">
        <v>1</v>
      </c>
      <c r="N262" s="218" t="s">
        <v>43</v>
      </c>
      <c r="O262" s="90"/>
      <c r="P262" s="219">
        <f>O262*H262</f>
        <v>0</v>
      </c>
      <c r="Q262" s="219">
        <v>0</v>
      </c>
      <c r="R262" s="219">
        <f>Q262*H262</f>
        <v>0</v>
      </c>
      <c r="S262" s="219">
        <v>0</v>
      </c>
      <c r="T262" s="220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1" t="s">
        <v>203</v>
      </c>
      <c r="AT262" s="221" t="s">
        <v>127</v>
      </c>
      <c r="AU262" s="221" t="s">
        <v>133</v>
      </c>
      <c r="AY262" s="16" t="s">
        <v>124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6" t="s">
        <v>133</v>
      </c>
      <c r="BK262" s="222">
        <f>ROUND(I262*H262,2)</f>
        <v>0</v>
      </c>
      <c r="BL262" s="16" t="s">
        <v>203</v>
      </c>
      <c r="BM262" s="221" t="s">
        <v>531</v>
      </c>
    </row>
    <row r="263" s="2" customFormat="1" ht="24.15" customHeight="1">
      <c r="A263" s="37"/>
      <c r="B263" s="38"/>
      <c r="C263" s="210" t="s">
        <v>532</v>
      </c>
      <c r="D263" s="210" t="s">
        <v>127</v>
      </c>
      <c r="E263" s="211" t="s">
        <v>533</v>
      </c>
      <c r="F263" s="212" t="s">
        <v>534</v>
      </c>
      <c r="G263" s="213" t="s">
        <v>130</v>
      </c>
      <c r="H263" s="214">
        <v>17.167000000000002</v>
      </c>
      <c r="I263" s="215"/>
      <c r="J263" s="216">
        <f>ROUND(I263*H263,2)</f>
        <v>0</v>
      </c>
      <c r="K263" s="212" t="s">
        <v>131</v>
      </c>
      <c r="L263" s="43"/>
      <c r="M263" s="217" t="s">
        <v>1</v>
      </c>
      <c r="N263" s="218" t="s">
        <v>43</v>
      </c>
      <c r="O263" s="90"/>
      <c r="P263" s="219">
        <f>O263*H263</f>
        <v>0</v>
      </c>
      <c r="Q263" s="219">
        <v>3.0000000000000001E-05</v>
      </c>
      <c r="R263" s="219">
        <f>Q263*H263</f>
        <v>0.0005150100000000001</v>
      </c>
      <c r="S263" s="219">
        <v>0</v>
      </c>
      <c r="T263" s="22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1" t="s">
        <v>203</v>
      </c>
      <c r="AT263" s="221" t="s">
        <v>127</v>
      </c>
      <c r="AU263" s="221" t="s">
        <v>133</v>
      </c>
      <c r="AY263" s="16" t="s">
        <v>124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6" t="s">
        <v>133</v>
      </c>
      <c r="BK263" s="222">
        <f>ROUND(I263*H263,2)</f>
        <v>0</v>
      </c>
      <c r="BL263" s="16" t="s">
        <v>203</v>
      </c>
      <c r="BM263" s="221" t="s">
        <v>535</v>
      </c>
    </row>
    <row r="264" s="2" customFormat="1" ht="33" customHeight="1">
      <c r="A264" s="37"/>
      <c r="B264" s="38"/>
      <c r="C264" s="210" t="s">
        <v>536</v>
      </c>
      <c r="D264" s="210" t="s">
        <v>127</v>
      </c>
      <c r="E264" s="211" t="s">
        <v>537</v>
      </c>
      <c r="F264" s="212" t="s">
        <v>538</v>
      </c>
      <c r="G264" s="213" t="s">
        <v>130</v>
      </c>
      <c r="H264" s="214">
        <v>17.167000000000002</v>
      </c>
      <c r="I264" s="215"/>
      <c r="J264" s="216">
        <f>ROUND(I264*H264,2)</f>
        <v>0</v>
      </c>
      <c r="K264" s="212" t="s">
        <v>131</v>
      </c>
      <c r="L264" s="43"/>
      <c r="M264" s="217" t="s">
        <v>1</v>
      </c>
      <c r="N264" s="218" t="s">
        <v>43</v>
      </c>
      <c r="O264" s="90"/>
      <c r="P264" s="219">
        <f>O264*H264</f>
        <v>0</v>
      </c>
      <c r="Q264" s="219">
        <v>0.0075799999999999999</v>
      </c>
      <c r="R264" s="219">
        <f>Q264*H264</f>
        <v>0.13012586000000001</v>
      </c>
      <c r="S264" s="219">
        <v>0</v>
      </c>
      <c r="T264" s="22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1" t="s">
        <v>203</v>
      </c>
      <c r="AT264" s="221" t="s">
        <v>127</v>
      </c>
      <c r="AU264" s="221" t="s">
        <v>133</v>
      </c>
      <c r="AY264" s="16" t="s">
        <v>124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6" t="s">
        <v>133</v>
      </c>
      <c r="BK264" s="222">
        <f>ROUND(I264*H264,2)</f>
        <v>0</v>
      </c>
      <c r="BL264" s="16" t="s">
        <v>203</v>
      </c>
      <c r="BM264" s="221" t="s">
        <v>539</v>
      </c>
    </row>
    <row r="265" s="2" customFormat="1" ht="24.15" customHeight="1">
      <c r="A265" s="37"/>
      <c r="B265" s="38"/>
      <c r="C265" s="210" t="s">
        <v>540</v>
      </c>
      <c r="D265" s="210" t="s">
        <v>127</v>
      </c>
      <c r="E265" s="211" t="s">
        <v>541</v>
      </c>
      <c r="F265" s="212" t="s">
        <v>542</v>
      </c>
      <c r="G265" s="213" t="s">
        <v>130</v>
      </c>
      <c r="H265" s="214">
        <v>17.167000000000002</v>
      </c>
      <c r="I265" s="215"/>
      <c r="J265" s="216">
        <f>ROUND(I265*H265,2)</f>
        <v>0</v>
      </c>
      <c r="K265" s="212" t="s">
        <v>131</v>
      </c>
      <c r="L265" s="43"/>
      <c r="M265" s="217" t="s">
        <v>1</v>
      </c>
      <c r="N265" s="218" t="s">
        <v>43</v>
      </c>
      <c r="O265" s="90"/>
      <c r="P265" s="219">
        <f>O265*H265</f>
        <v>0</v>
      </c>
      <c r="Q265" s="219">
        <v>0</v>
      </c>
      <c r="R265" s="219">
        <f>Q265*H265</f>
        <v>0</v>
      </c>
      <c r="S265" s="219">
        <v>0.0025000000000000001</v>
      </c>
      <c r="T265" s="220">
        <f>S265*H265</f>
        <v>0.042917500000000004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1" t="s">
        <v>203</v>
      </c>
      <c r="AT265" s="221" t="s">
        <v>127</v>
      </c>
      <c r="AU265" s="221" t="s">
        <v>133</v>
      </c>
      <c r="AY265" s="16" t="s">
        <v>124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6" t="s">
        <v>133</v>
      </c>
      <c r="BK265" s="222">
        <f>ROUND(I265*H265,2)</f>
        <v>0</v>
      </c>
      <c r="BL265" s="16" t="s">
        <v>203</v>
      </c>
      <c r="BM265" s="221" t="s">
        <v>543</v>
      </c>
    </row>
    <row r="266" s="2" customFormat="1" ht="24.15" customHeight="1">
      <c r="A266" s="37"/>
      <c r="B266" s="38"/>
      <c r="C266" s="210" t="s">
        <v>544</v>
      </c>
      <c r="D266" s="210" t="s">
        <v>127</v>
      </c>
      <c r="E266" s="211" t="s">
        <v>545</v>
      </c>
      <c r="F266" s="212" t="s">
        <v>546</v>
      </c>
      <c r="G266" s="213" t="s">
        <v>130</v>
      </c>
      <c r="H266" s="214">
        <v>17.167000000000002</v>
      </c>
      <c r="I266" s="215"/>
      <c r="J266" s="216">
        <f>ROUND(I266*H266,2)</f>
        <v>0</v>
      </c>
      <c r="K266" s="212" t="s">
        <v>131</v>
      </c>
      <c r="L266" s="43"/>
      <c r="M266" s="217" t="s">
        <v>1</v>
      </c>
      <c r="N266" s="218" t="s">
        <v>43</v>
      </c>
      <c r="O266" s="90"/>
      <c r="P266" s="219">
        <f>O266*H266</f>
        <v>0</v>
      </c>
      <c r="Q266" s="219">
        <v>0</v>
      </c>
      <c r="R266" s="219">
        <f>Q266*H266</f>
        <v>0</v>
      </c>
      <c r="S266" s="219">
        <v>0.0030000000000000001</v>
      </c>
      <c r="T266" s="220">
        <f>S266*H266</f>
        <v>0.051501000000000005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1" t="s">
        <v>203</v>
      </c>
      <c r="AT266" s="221" t="s">
        <v>127</v>
      </c>
      <c r="AU266" s="221" t="s">
        <v>133</v>
      </c>
      <c r="AY266" s="16" t="s">
        <v>124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6" t="s">
        <v>133</v>
      </c>
      <c r="BK266" s="222">
        <f>ROUND(I266*H266,2)</f>
        <v>0</v>
      </c>
      <c r="BL266" s="16" t="s">
        <v>203</v>
      </c>
      <c r="BM266" s="221" t="s">
        <v>547</v>
      </c>
    </row>
    <row r="267" s="13" customFormat="1">
      <c r="A267" s="13"/>
      <c r="B267" s="223"/>
      <c r="C267" s="224"/>
      <c r="D267" s="225" t="s">
        <v>145</v>
      </c>
      <c r="E267" s="226" t="s">
        <v>1</v>
      </c>
      <c r="F267" s="227" t="s">
        <v>166</v>
      </c>
      <c r="G267" s="224"/>
      <c r="H267" s="228">
        <v>13.973000000000001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145</v>
      </c>
      <c r="AU267" s="234" t="s">
        <v>133</v>
      </c>
      <c r="AV267" s="13" t="s">
        <v>133</v>
      </c>
      <c r="AW267" s="13" t="s">
        <v>34</v>
      </c>
      <c r="AX267" s="13" t="s">
        <v>77</v>
      </c>
      <c r="AY267" s="234" t="s">
        <v>124</v>
      </c>
    </row>
    <row r="268" s="13" customFormat="1">
      <c r="A268" s="13"/>
      <c r="B268" s="223"/>
      <c r="C268" s="224"/>
      <c r="D268" s="225" t="s">
        <v>145</v>
      </c>
      <c r="E268" s="226" t="s">
        <v>1</v>
      </c>
      <c r="F268" s="227" t="s">
        <v>167</v>
      </c>
      <c r="G268" s="224"/>
      <c r="H268" s="228">
        <v>3.194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145</v>
      </c>
      <c r="AU268" s="234" t="s">
        <v>133</v>
      </c>
      <c r="AV268" s="13" t="s">
        <v>133</v>
      </c>
      <c r="AW268" s="13" t="s">
        <v>34</v>
      </c>
      <c r="AX268" s="13" t="s">
        <v>77</v>
      </c>
      <c r="AY268" s="234" t="s">
        <v>124</v>
      </c>
    </row>
    <row r="269" s="14" customFormat="1">
      <c r="A269" s="14"/>
      <c r="B269" s="235"/>
      <c r="C269" s="236"/>
      <c r="D269" s="225" t="s">
        <v>145</v>
      </c>
      <c r="E269" s="237" t="s">
        <v>1</v>
      </c>
      <c r="F269" s="238" t="s">
        <v>148</v>
      </c>
      <c r="G269" s="236"/>
      <c r="H269" s="239">
        <v>17.167000000000002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145</v>
      </c>
      <c r="AU269" s="245" t="s">
        <v>133</v>
      </c>
      <c r="AV269" s="14" t="s">
        <v>132</v>
      </c>
      <c r="AW269" s="14" t="s">
        <v>34</v>
      </c>
      <c r="AX269" s="14" t="s">
        <v>82</v>
      </c>
      <c r="AY269" s="245" t="s">
        <v>124</v>
      </c>
    </row>
    <row r="270" s="2" customFormat="1" ht="16.5" customHeight="1">
      <c r="A270" s="37"/>
      <c r="B270" s="38"/>
      <c r="C270" s="210" t="s">
        <v>548</v>
      </c>
      <c r="D270" s="210" t="s">
        <v>127</v>
      </c>
      <c r="E270" s="211" t="s">
        <v>549</v>
      </c>
      <c r="F270" s="212" t="s">
        <v>550</v>
      </c>
      <c r="G270" s="213" t="s">
        <v>130</v>
      </c>
      <c r="H270" s="214">
        <v>17.167000000000002</v>
      </c>
      <c r="I270" s="215"/>
      <c r="J270" s="216">
        <f>ROUND(I270*H270,2)</f>
        <v>0</v>
      </c>
      <c r="K270" s="212" t="s">
        <v>131</v>
      </c>
      <c r="L270" s="43"/>
      <c r="M270" s="217" t="s">
        <v>1</v>
      </c>
      <c r="N270" s="218" t="s">
        <v>43</v>
      </c>
      <c r="O270" s="90"/>
      <c r="P270" s="219">
        <f>O270*H270</f>
        <v>0</v>
      </c>
      <c r="Q270" s="219">
        <v>0.00029999999999999997</v>
      </c>
      <c r="R270" s="219">
        <f>Q270*H270</f>
        <v>0.0051501000000000003</v>
      </c>
      <c r="S270" s="219">
        <v>0</v>
      </c>
      <c r="T270" s="22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1" t="s">
        <v>203</v>
      </c>
      <c r="AT270" s="221" t="s">
        <v>127</v>
      </c>
      <c r="AU270" s="221" t="s">
        <v>133</v>
      </c>
      <c r="AY270" s="16" t="s">
        <v>124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6" t="s">
        <v>133</v>
      </c>
      <c r="BK270" s="222">
        <f>ROUND(I270*H270,2)</f>
        <v>0</v>
      </c>
      <c r="BL270" s="16" t="s">
        <v>203</v>
      </c>
      <c r="BM270" s="221" t="s">
        <v>551</v>
      </c>
    </row>
    <row r="271" s="2" customFormat="1" ht="16.5" customHeight="1">
      <c r="A271" s="37"/>
      <c r="B271" s="38"/>
      <c r="C271" s="246" t="s">
        <v>552</v>
      </c>
      <c r="D271" s="246" t="s">
        <v>220</v>
      </c>
      <c r="E271" s="247" t="s">
        <v>553</v>
      </c>
      <c r="F271" s="248" t="s">
        <v>554</v>
      </c>
      <c r="G271" s="249" t="s">
        <v>130</v>
      </c>
      <c r="H271" s="250">
        <v>18.884</v>
      </c>
      <c r="I271" s="251"/>
      <c r="J271" s="252">
        <f>ROUND(I271*H271,2)</f>
        <v>0</v>
      </c>
      <c r="K271" s="248" t="s">
        <v>131</v>
      </c>
      <c r="L271" s="253"/>
      <c r="M271" s="254" t="s">
        <v>1</v>
      </c>
      <c r="N271" s="255" t="s">
        <v>43</v>
      </c>
      <c r="O271" s="90"/>
      <c r="P271" s="219">
        <f>O271*H271</f>
        <v>0</v>
      </c>
      <c r="Q271" s="219">
        <v>0.00264</v>
      </c>
      <c r="R271" s="219">
        <f>Q271*H271</f>
        <v>0.049853760000000004</v>
      </c>
      <c r="S271" s="219">
        <v>0</v>
      </c>
      <c r="T271" s="22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1" t="s">
        <v>224</v>
      </c>
      <c r="AT271" s="221" t="s">
        <v>220</v>
      </c>
      <c r="AU271" s="221" t="s">
        <v>133</v>
      </c>
      <c r="AY271" s="16" t="s">
        <v>124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6" t="s">
        <v>133</v>
      </c>
      <c r="BK271" s="222">
        <f>ROUND(I271*H271,2)</f>
        <v>0</v>
      </c>
      <c r="BL271" s="16" t="s">
        <v>203</v>
      </c>
      <c r="BM271" s="221" t="s">
        <v>555</v>
      </c>
    </row>
    <row r="272" s="13" customFormat="1">
      <c r="A272" s="13"/>
      <c r="B272" s="223"/>
      <c r="C272" s="224"/>
      <c r="D272" s="225" t="s">
        <v>145</v>
      </c>
      <c r="E272" s="224"/>
      <c r="F272" s="227" t="s">
        <v>556</v>
      </c>
      <c r="G272" s="224"/>
      <c r="H272" s="228">
        <v>18.884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145</v>
      </c>
      <c r="AU272" s="234" t="s">
        <v>133</v>
      </c>
      <c r="AV272" s="13" t="s">
        <v>133</v>
      </c>
      <c r="AW272" s="13" t="s">
        <v>4</v>
      </c>
      <c r="AX272" s="13" t="s">
        <v>82</v>
      </c>
      <c r="AY272" s="234" t="s">
        <v>124</v>
      </c>
    </row>
    <row r="273" s="2" customFormat="1" ht="24.15" customHeight="1">
      <c r="A273" s="37"/>
      <c r="B273" s="38"/>
      <c r="C273" s="210" t="s">
        <v>557</v>
      </c>
      <c r="D273" s="210" t="s">
        <v>127</v>
      </c>
      <c r="E273" s="211" t="s">
        <v>558</v>
      </c>
      <c r="F273" s="212" t="s">
        <v>559</v>
      </c>
      <c r="G273" s="213" t="s">
        <v>236</v>
      </c>
      <c r="H273" s="214">
        <v>17.167000000000002</v>
      </c>
      <c r="I273" s="215"/>
      <c r="J273" s="216">
        <f>ROUND(I273*H273,2)</f>
        <v>0</v>
      </c>
      <c r="K273" s="212" t="s">
        <v>131</v>
      </c>
      <c r="L273" s="43"/>
      <c r="M273" s="217" t="s">
        <v>1</v>
      </c>
      <c r="N273" s="218" t="s">
        <v>43</v>
      </c>
      <c r="O273" s="90"/>
      <c r="P273" s="219">
        <f>O273*H273</f>
        <v>0</v>
      </c>
      <c r="Q273" s="219">
        <v>2.0000000000000002E-05</v>
      </c>
      <c r="R273" s="219">
        <f>Q273*H273</f>
        <v>0.00034334000000000008</v>
      </c>
      <c r="S273" s="219">
        <v>0</v>
      </c>
      <c r="T273" s="22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1" t="s">
        <v>203</v>
      </c>
      <c r="AT273" s="221" t="s">
        <v>127</v>
      </c>
      <c r="AU273" s="221" t="s">
        <v>133</v>
      </c>
      <c r="AY273" s="16" t="s">
        <v>124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6" t="s">
        <v>133</v>
      </c>
      <c r="BK273" s="222">
        <f>ROUND(I273*H273,2)</f>
        <v>0</v>
      </c>
      <c r="BL273" s="16" t="s">
        <v>203</v>
      </c>
      <c r="BM273" s="221" t="s">
        <v>560</v>
      </c>
    </row>
    <row r="274" s="2" customFormat="1" ht="21.75" customHeight="1">
      <c r="A274" s="37"/>
      <c r="B274" s="38"/>
      <c r="C274" s="210" t="s">
        <v>561</v>
      </c>
      <c r="D274" s="210" t="s">
        <v>127</v>
      </c>
      <c r="E274" s="211" t="s">
        <v>562</v>
      </c>
      <c r="F274" s="212" t="s">
        <v>563</v>
      </c>
      <c r="G274" s="213" t="s">
        <v>236</v>
      </c>
      <c r="H274" s="214">
        <v>22.16</v>
      </c>
      <c r="I274" s="215"/>
      <c r="J274" s="216">
        <f>ROUND(I274*H274,2)</f>
        <v>0</v>
      </c>
      <c r="K274" s="212" t="s">
        <v>131</v>
      </c>
      <c r="L274" s="43"/>
      <c r="M274" s="217" t="s">
        <v>1</v>
      </c>
      <c r="N274" s="218" t="s">
        <v>43</v>
      </c>
      <c r="O274" s="90"/>
      <c r="P274" s="219">
        <f>O274*H274</f>
        <v>0</v>
      </c>
      <c r="Q274" s="219">
        <v>0</v>
      </c>
      <c r="R274" s="219">
        <f>Q274*H274</f>
        <v>0</v>
      </c>
      <c r="S274" s="219">
        <v>0.00029999999999999997</v>
      </c>
      <c r="T274" s="220">
        <f>S274*H274</f>
        <v>0.0066479999999999994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1" t="s">
        <v>203</v>
      </c>
      <c r="AT274" s="221" t="s">
        <v>127</v>
      </c>
      <c r="AU274" s="221" t="s">
        <v>133</v>
      </c>
      <c r="AY274" s="16" t="s">
        <v>124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6" t="s">
        <v>133</v>
      </c>
      <c r="BK274" s="222">
        <f>ROUND(I274*H274,2)</f>
        <v>0</v>
      </c>
      <c r="BL274" s="16" t="s">
        <v>203</v>
      </c>
      <c r="BM274" s="221" t="s">
        <v>564</v>
      </c>
    </row>
    <row r="275" s="13" customFormat="1">
      <c r="A275" s="13"/>
      <c r="B275" s="223"/>
      <c r="C275" s="224"/>
      <c r="D275" s="225" t="s">
        <v>145</v>
      </c>
      <c r="E275" s="226" t="s">
        <v>1</v>
      </c>
      <c r="F275" s="227" t="s">
        <v>565</v>
      </c>
      <c r="G275" s="224"/>
      <c r="H275" s="228">
        <v>15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145</v>
      </c>
      <c r="AU275" s="234" t="s">
        <v>133</v>
      </c>
      <c r="AV275" s="13" t="s">
        <v>133</v>
      </c>
      <c r="AW275" s="13" t="s">
        <v>34</v>
      </c>
      <c r="AX275" s="13" t="s">
        <v>77</v>
      </c>
      <c r="AY275" s="234" t="s">
        <v>124</v>
      </c>
    </row>
    <row r="276" s="13" customFormat="1">
      <c r="A276" s="13"/>
      <c r="B276" s="223"/>
      <c r="C276" s="224"/>
      <c r="D276" s="225" t="s">
        <v>145</v>
      </c>
      <c r="E276" s="226" t="s">
        <v>1</v>
      </c>
      <c r="F276" s="227" t="s">
        <v>566</v>
      </c>
      <c r="G276" s="224"/>
      <c r="H276" s="228">
        <v>7.1600000000000001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145</v>
      </c>
      <c r="AU276" s="234" t="s">
        <v>133</v>
      </c>
      <c r="AV276" s="13" t="s">
        <v>133</v>
      </c>
      <c r="AW276" s="13" t="s">
        <v>34</v>
      </c>
      <c r="AX276" s="13" t="s">
        <v>77</v>
      </c>
      <c r="AY276" s="234" t="s">
        <v>124</v>
      </c>
    </row>
    <row r="277" s="14" customFormat="1">
      <c r="A277" s="14"/>
      <c r="B277" s="235"/>
      <c r="C277" s="236"/>
      <c r="D277" s="225" t="s">
        <v>145</v>
      </c>
      <c r="E277" s="237" t="s">
        <v>1</v>
      </c>
      <c r="F277" s="238" t="s">
        <v>148</v>
      </c>
      <c r="G277" s="236"/>
      <c r="H277" s="239">
        <v>22.16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145</v>
      </c>
      <c r="AU277" s="245" t="s">
        <v>133</v>
      </c>
      <c r="AV277" s="14" t="s">
        <v>132</v>
      </c>
      <c r="AW277" s="14" t="s">
        <v>34</v>
      </c>
      <c r="AX277" s="14" t="s">
        <v>82</v>
      </c>
      <c r="AY277" s="245" t="s">
        <v>124</v>
      </c>
    </row>
    <row r="278" s="2" customFormat="1" ht="16.5" customHeight="1">
      <c r="A278" s="37"/>
      <c r="B278" s="38"/>
      <c r="C278" s="210" t="s">
        <v>567</v>
      </c>
      <c r="D278" s="210" t="s">
        <v>127</v>
      </c>
      <c r="E278" s="211" t="s">
        <v>568</v>
      </c>
      <c r="F278" s="212" t="s">
        <v>569</v>
      </c>
      <c r="G278" s="213" t="s">
        <v>236</v>
      </c>
      <c r="H278" s="214">
        <v>22.16</v>
      </c>
      <c r="I278" s="215"/>
      <c r="J278" s="216">
        <f>ROUND(I278*H278,2)</f>
        <v>0</v>
      </c>
      <c r="K278" s="212" t="s">
        <v>131</v>
      </c>
      <c r="L278" s="43"/>
      <c r="M278" s="217" t="s">
        <v>1</v>
      </c>
      <c r="N278" s="218" t="s">
        <v>43</v>
      </c>
      <c r="O278" s="90"/>
      <c r="P278" s="219">
        <f>O278*H278</f>
        <v>0</v>
      </c>
      <c r="Q278" s="219">
        <v>1.0000000000000001E-05</v>
      </c>
      <c r="R278" s="219">
        <f>Q278*H278</f>
        <v>0.00022160000000000002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203</v>
      </c>
      <c r="AT278" s="221" t="s">
        <v>127</v>
      </c>
      <c r="AU278" s="221" t="s">
        <v>133</v>
      </c>
      <c r="AY278" s="16" t="s">
        <v>124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133</v>
      </c>
      <c r="BK278" s="222">
        <f>ROUND(I278*H278,2)</f>
        <v>0</v>
      </c>
      <c r="BL278" s="16" t="s">
        <v>203</v>
      </c>
      <c r="BM278" s="221" t="s">
        <v>570</v>
      </c>
    </row>
    <row r="279" s="13" customFormat="1">
      <c r="A279" s="13"/>
      <c r="B279" s="223"/>
      <c r="C279" s="224"/>
      <c r="D279" s="225" t="s">
        <v>145</v>
      </c>
      <c r="E279" s="226" t="s">
        <v>1</v>
      </c>
      <c r="F279" s="227" t="s">
        <v>565</v>
      </c>
      <c r="G279" s="224"/>
      <c r="H279" s="228">
        <v>15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133</v>
      </c>
      <c r="AV279" s="13" t="s">
        <v>133</v>
      </c>
      <c r="AW279" s="13" t="s">
        <v>34</v>
      </c>
      <c r="AX279" s="13" t="s">
        <v>77</v>
      </c>
      <c r="AY279" s="234" t="s">
        <v>124</v>
      </c>
    </row>
    <row r="280" s="13" customFormat="1">
      <c r="A280" s="13"/>
      <c r="B280" s="223"/>
      <c r="C280" s="224"/>
      <c r="D280" s="225" t="s">
        <v>145</v>
      </c>
      <c r="E280" s="226" t="s">
        <v>1</v>
      </c>
      <c r="F280" s="227" t="s">
        <v>566</v>
      </c>
      <c r="G280" s="224"/>
      <c r="H280" s="228">
        <v>7.1600000000000001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145</v>
      </c>
      <c r="AU280" s="234" t="s">
        <v>133</v>
      </c>
      <c r="AV280" s="13" t="s">
        <v>133</v>
      </c>
      <c r="AW280" s="13" t="s">
        <v>34</v>
      </c>
      <c r="AX280" s="13" t="s">
        <v>77</v>
      </c>
      <c r="AY280" s="234" t="s">
        <v>124</v>
      </c>
    </row>
    <row r="281" s="14" customFormat="1">
      <c r="A281" s="14"/>
      <c r="B281" s="235"/>
      <c r="C281" s="236"/>
      <c r="D281" s="225" t="s">
        <v>145</v>
      </c>
      <c r="E281" s="237" t="s">
        <v>1</v>
      </c>
      <c r="F281" s="238" t="s">
        <v>148</v>
      </c>
      <c r="G281" s="236"/>
      <c r="H281" s="239">
        <v>22.16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145</v>
      </c>
      <c r="AU281" s="245" t="s">
        <v>133</v>
      </c>
      <c r="AV281" s="14" t="s">
        <v>132</v>
      </c>
      <c r="AW281" s="14" t="s">
        <v>34</v>
      </c>
      <c r="AX281" s="14" t="s">
        <v>82</v>
      </c>
      <c r="AY281" s="245" t="s">
        <v>124</v>
      </c>
    </row>
    <row r="282" s="2" customFormat="1" ht="16.5" customHeight="1">
      <c r="A282" s="37"/>
      <c r="B282" s="38"/>
      <c r="C282" s="246" t="s">
        <v>571</v>
      </c>
      <c r="D282" s="246" t="s">
        <v>220</v>
      </c>
      <c r="E282" s="247" t="s">
        <v>572</v>
      </c>
      <c r="F282" s="248" t="s">
        <v>573</v>
      </c>
      <c r="G282" s="249" t="s">
        <v>236</v>
      </c>
      <c r="H282" s="250">
        <v>22.603000000000002</v>
      </c>
      <c r="I282" s="251"/>
      <c r="J282" s="252">
        <f>ROUND(I282*H282,2)</f>
        <v>0</v>
      </c>
      <c r="K282" s="248" t="s">
        <v>131</v>
      </c>
      <c r="L282" s="253"/>
      <c r="M282" s="254" t="s">
        <v>1</v>
      </c>
      <c r="N282" s="255" t="s">
        <v>43</v>
      </c>
      <c r="O282" s="90"/>
      <c r="P282" s="219">
        <f>O282*H282</f>
        <v>0</v>
      </c>
      <c r="Q282" s="219">
        <v>0.00022000000000000001</v>
      </c>
      <c r="R282" s="219">
        <f>Q282*H282</f>
        <v>0.0049726600000000003</v>
      </c>
      <c r="S282" s="219">
        <v>0</v>
      </c>
      <c r="T282" s="22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1" t="s">
        <v>224</v>
      </c>
      <c r="AT282" s="221" t="s">
        <v>220</v>
      </c>
      <c r="AU282" s="221" t="s">
        <v>133</v>
      </c>
      <c r="AY282" s="16" t="s">
        <v>124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6" t="s">
        <v>133</v>
      </c>
      <c r="BK282" s="222">
        <f>ROUND(I282*H282,2)</f>
        <v>0</v>
      </c>
      <c r="BL282" s="16" t="s">
        <v>203</v>
      </c>
      <c r="BM282" s="221" t="s">
        <v>574</v>
      </c>
    </row>
    <row r="283" s="13" customFormat="1">
      <c r="A283" s="13"/>
      <c r="B283" s="223"/>
      <c r="C283" s="224"/>
      <c r="D283" s="225" t="s">
        <v>145</v>
      </c>
      <c r="E283" s="224"/>
      <c r="F283" s="227" t="s">
        <v>575</v>
      </c>
      <c r="G283" s="224"/>
      <c r="H283" s="228">
        <v>22.603000000000002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133</v>
      </c>
      <c r="AV283" s="13" t="s">
        <v>133</v>
      </c>
      <c r="AW283" s="13" t="s">
        <v>4</v>
      </c>
      <c r="AX283" s="13" t="s">
        <v>82</v>
      </c>
      <c r="AY283" s="234" t="s">
        <v>124</v>
      </c>
    </row>
    <row r="284" s="2" customFormat="1" ht="24.15" customHeight="1">
      <c r="A284" s="37"/>
      <c r="B284" s="38"/>
      <c r="C284" s="210" t="s">
        <v>576</v>
      </c>
      <c r="D284" s="210" t="s">
        <v>127</v>
      </c>
      <c r="E284" s="211" t="s">
        <v>577</v>
      </c>
      <c r="F284" s="212" t="s">
        <v>578</v>
      </c>
      <c r="G284" s="213" t="s">
        <v>375</v>
      </c>
      <c r="H284" s="256"/>
      <c r="I284" s="215"/>
      <c r="J284" s="216">
        <f>ROUND(I284*H284,2)</f>
        <v>0</v>
      </c>
      <c r="K284" s="212" t="s">
        <v>131</v>
      </c>
      <c r="L284" s="43"/>
      <c r="M284" s="217" t="s">
        <v>1</v>
      </c>
      <c r="N284" s="218" t="s">
        <v>43</v>
      </c>
      <c r="O284" s="90"/>
      <c r="P284" s="219">
        <f>O284*H284</f>
        <v>0</v>
      </c>
      <c r="Q284" s="219">
        <v>0</v>
      </c>
      <c r="R284" s="219">
        <f>Q284*H284</f>
        <v>0</v>
      </c>
      <c r="S284" s="219">
        <v>0</v>
      </c>
      <c r="T284" s="22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1" t="s">
        <v>203</v>
      </c>
      <c r="AT284" s="221" t="s">
        <v>127</v>
      </c>
      <c r="AU284" s="221" t="s">
        <v>133</v>
      </c>
      <c r="AY284" s="16" t="s">
        <v>124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6" t="s">
        <v>133</v>
      </c>
      <c r="BK284" s="222">
        <f>ROUND(I284*H284,2)</f>
        <v>0</v>
      </c>
      <c r="BL284" s="16" t="s">
        <v>203</v>
      </c>
      <c r="BM284" s="221" t="s">
        <v>579</v>
      </c>
    </row>
    <row r="285" s="12" customFormat="1" ht="22.8" customHeight="1">
      <c r="A285" s="12"/>
      <c r="B285" s="194"/>
      <c r="C285" s="195"/>
      <c r="D285" s="196" t="s">
        <v>76</v>
      </c>
      <c r="E285" s="208" t="s">
        <v>580</v>
      </c>
      <c r="F285" s="208" t="s">
        <v>581</v>
      </c>
      <c r="G285" s="195"/>
      <c r="H285" s="195"/>
      <c r="I285" s="198"/>
      <c r="J285" s="209">
        <f>BK285</f>
        <v>0</v>
      </c>
      <c r="K285" s="195"/>
      <c r="L285" s="200"/>
      <c r="M285" s="201"/>
      <c r="N285" s="202"/>
      <c r="O285" s="202"/>
      <c r="P285" s="203">
        <f>SUM(P286:P294)</f>
        <v>0</v>
      </c>
      <c r="Q285" s="202"/>
      <c r="R285" s="203">
        <f>SUM(R286:R294)</f>
        <v>0.31331240000000005</v>
      </c>
      <c r="S285" s="202"/>
      <c r="T285" s="204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5" t="s">
        <v>133</v>
      </c>
      <c r="AT285" s="206" t="s">
        <v>76</v>
      </c>
      <c r="AU285" s="206" t="s">
        <v>82</v>
      </c>
      <c r="AY285" s="205" t="s">
        <v>124</v>
      </c>
      <c r="BK285" s="207">
        <f>SUM(BK286:BK294)</f>
        <v>0</v>
      </c>
    </row>
    <row r="286" s="2" customFormat="1" ht="16.5" customHeight="1">
      <c r="A286" s="37"/>
      <c r="B286" s="38"/>
      <c r="C286" s="210" t="s">
        <v>582</v>
      </c>
      <c r="D286" s="210" t="s">
        <v>127</v>
      </c>
      <c r="E286" s="211" t="s">
        <v>583</v>
      </c>
      <c r="F286" s="212" t="s">
        <v>584</v>
      </c>
      <c r="G286" s="213" t="s">
        <v>130</v>
      </c>
      <c r="H286" s="214">
        <v>15.880000000000001</v>
      </c>
      <c r="I286" s="215"/>
      <c r="J286" s="216">
        <f>ROUND(I286*H286,2)</f>
        <v>0</v>
      </c>
      <c r="K286" s="212" t="s">
        <v>131</v>
      </c>
      <c r="L286" s="43"/>
      <c r="M286" s="217" t="s">
        <v>1</v>
      </c>
      <c r="N286" s="218" t="s">
        <v>43</v>
      </c>
      <c r="O286" s="90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203</v>
      </c>
      <c r="AT286" s="221" t="s">
        <v>127</v>
      </c>
      <c r="AU286" s="221" t="s">
        <v>133</v>
      </c>
      <c r="AY286" s="16" t="s">
        <v>124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133</v>
      </c>
      <c r="BK286" s="222">
        <f>ROUND(I286*H286,2)</f>
        <v>0</v>
      </c>
      <c r="BL286" s="16" t="s">
        <v>203</v>
      </c>
      <c r="BM286" s="221" t="s">
        <v>585</v>
      </c>
    </row>
    <row r="287" s="13" customFormat="1">
      <c r="A287" s="13"/>
      <c r="B287" s="223"/>
      <c r="C287" s="224"/>
      <c r="D287" s="225" t="s">
        <v>145</v>
      </c>
      <c r="E287" s="226" t="s">
        <v>1</v>
      </c>
      <c r="F287" s="227" t="s">
        <v>177</v>
      </c>
      <c r="G287" s="224"/>
      <c r="H287" s="228">
        <v>13.92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145</v>
      </c>
      <c r="AU287" s="234" t="s">
        <v>133</v>
      </c>
      <c r="AV287" s="13" t="s">
        <v>133</v>
      </c>
      <c r="AW287" s="13" t="s">
        <v>34</v>
      </c>
      <c r="AX287" s="13" t="s">
        <v>77</v>
      </c>
      <c r="AY287" s="234" t="s">
        <v>124</v>
      </c>
    </row>
    <row r="288" s="13" customFormat="1">
      <c r="A288" s="13"/>
      <c r="B288" s="223"/>
      <c r="C288" s="224"/>
      <c r="D288" s="225" t="s">
        <v>145</v>
      </c>
      <c r="E288" s="226" t="s">
        <v>1</v>
      </c>
      <c r="F288" s="227" t="s">
        <v>586</v>
      </c>
      <c r="G288" s="224"/>
      <c r="H288" s="228">
        <v>1.96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145</v>
      </c>
      <c r="AU288" s="234" t="s">
        <v>133</v>
      </c>
      <c r="AV288" s="13" t="s">
        <v>133</v>
      </c>
      <c r="AW288" s="13" t="s">
        <v>34</v>
      </c>
      <c r="AX288" s="13" t="s">
        <v>77</v>
      </c>
      <c r="AY288" s="234" t="s">
        <v>124</v>
      </c>
    </row>
    <row r="289" s="14" customFormat="1">
      <c r="A289" s="14"/>
      <c r="B289" s="235"/>
      <c r="C289" s="236"/>
      <c r="D289" s="225" t="s">
        <v>145</v>
      </c>
      <c r="E289" s="237" t="s">
        <v>1</v>
      </c>
      <c r="F289" s="238" t="s">
        <v>148</v>
      </c>
      <c r="G289" s="236"/>
      <c r="H289" s="239">
        <v>15.879999999999999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145</v>
      </c>
      <c r="AU289" s="245" t="s">
        <v>133</v>
      </c>
      <c r="AV289" s="14" t="s">
        <v>132</v>
      </c>
      <c r="AW289" s="14" t="s">
        <v>34</v>
      </c>
      <c r="AX289" s="14" t="s">
        <v>82</v>
      </c>
      <c r="AY289" s="245" t="s">
        <v>124</v>
      </c>
    </row>
    <row r="290" s="2" customFormat="1" ht="16.5" customHeight="1">
      <c r="A290" s="37"/>
      <c r="B290" s="38"/>
      <c r="C290" s="210" t="s">
        <v>587</v>
      </c>
      <c r="D290" s="210" t="s">
        <v>127</v>
      </c>
      <c r="E290" s="211" t="s">
        <v>588</v>
      </c>
      <c r="F290" s="212" t="s">
        <v>589</v>
      </c>
      <c r="G290" s="213" t="s">
        <v>130</v>
      </c>
      <c r="H290" s="214">
        <v>15.880000000000001</v>
      </c>
      <c r="I290" s="215"/>
      <c r="J290" s="216">
        <f>ROUND(I290*H290,2)</f>
        <v>0</v>
      </c>
      <c r="K290" s="212" t="s">
        <v>131</v>
      </c>
      <c r="L290" s="43"/>
      <c r="M290" s="217" t="s">
        <v>1</v>
      </c>
      <c r="N290" s="218" t="s">
        <v>43</v>
      </c>
      <c r="O290" s="90"/>
      <c r="P290" s="219">
        <f>O290*H290</f>
        <v>0</v>
      </c>
      <c r="Q290" s="219">
        <v>0.00029999999999999997</v>
      </c>
      <c r="R290" s="219">
        <f>Q290*H290</f>
        <v>0.004764</v>
      </c>
      <c r="S290" s="219">
        <v>0</v>
      </c>
      <c r="T290" s="22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1" t="s">
        <v>203</v>
      </c>
      <c r="AT290" s="221" t="s">
        <v>127</v>
      </c>
      <c r="AU290" s="221" t="s">
        <v>133</v>
      </c>
      <c r="AY290" s="16" t="s">
        <v>124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6" t="s">
        <v>133</v>
      </c>
      <c r="BK290" s="222">
        <f>ROUND(I290*H290,2)</f>
        <v>0</v>
      </c>
      <c r="BL290" s="16" t="s">
        <v>203</v>
      </c>
      <c r="BM290" s="221" t="s">
        <v>590</v>
      </c>
    </row>
    <row r="291" s="2" customFormat="1" ht="33" customHeight="1">
      <c r="A291" s="37"/>
      <c r="B291" s="38"/>
      <c r="C291" s="210" t="s">
        <v>591</v>
      </c>
      <c r="D291" s="210" t="s">
        <v>127</v>
      </c>
      <c r="E291" s="211" t="s">
        <v>592</v>
      </c>
      <c r="F291" s="212" t="s">
        <v>593</v>
      </c>
      <c r="G291" s="213" t="s">
        <v>130</v>
      </c>
      <c r="H291" s="214">
        <v>15.880000000000001</v>
      </c>
      <c r="I291" s="215"/>
      <c r="J291" s="216">
        <f>ROUND(I291*H291,2)</f>
        <v>0</v>
      </c>
      <c r="K291" s="212" t="s">
        <v>131</v>
      </c>
      <c r="L291" s="43"/>
      <c r="M291" s="217" t="s">
        <v>1</v>
      </c>
      <c r="N291" s="218" t="s">
        <v>43</v>
      </c>
      <c r="O291" s="90"/>
      <c r="P291" s="219">
        <f>O291*H291</f>
        <v>0</v>
      </c>
      <c r="Q291" s="219">
        <v>0.0053499999999999997</v>
      </c>
      <c r="R291" s="219">
        <f>Q291*H291</f>
        <v>0.084958000000000006</v>
      </c>
      <c r="S291" s="219">
        <v>0</v>
      </c>
      <c r="T291" s="22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1" t="s">
        <v>203</v>
      </c>
      <c r="AT291" s="221" t="s">
        <v>127</v>
      </c>
      <c r="AU291" s="221" t="s">
        <v>133</v>
      </c>
      <c r="AY291" s="16" t="s">
        <v>124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6" t="s">
        <v>133</v>
      </c>
      <c r="BK291" s="222">
        <f>ROUND(I291*H291,2)</f>
        <v>0</v>
      </c>
      <c r="BL291" s="16" t="s">
        <v>203</v>
      </c>
      <c r="BM291" s="221" t="s">
        <v>594</v>
      </c>
    </row>
    <row r="292" s="2" customFormat="1" ht="33" customHeight="1">
      <c r="A292" s="37"/>
      <c r="B292" s="38"/>
      <c r="C292" s="246" t="s">
        <v>595</v>
      </c>
      <c r="D292" s="246" t="s">
        <v>220</v>
      </c>
      <c r="E292" s="247" t="s">
        <v>596</v>
      </c>
      <c r="F292" s="248" t="s">
        <v>597</v>
      </c>
      <c r="G292" s="249" t="s">
        <v>130</v>
      </c>
      <c r="H292" s="250">
        <v>17.468</v>
      </c>
      <c r="I292" s="251"/>
      <c r="J292" s="252">
        <f>ROUND(I292*H292,2)</f>
        <v>0</v>
      </c>
      <c r="K292" s="248" t="s">
        <v>131</v>
      </c>
      <c r="L292" s="253"/>
      <c r="M292" s="254" t="s">
        <v>1</v>
      </c>
      <c r="N292" s="255" t="s">
        <v>43</v>
      </c>
      <c r="O292" s="90"/>
      <c r="P292" s="219">
        <f>O292*H292</f>
        <v>0</v>
      </c>
      <c r="Q292" s="219">
        <v>0.012800000000000001</v>
      </c>
      <c r="R292" s="219">
        <f>Q292*H292</f>
        <v>0.22359040000000002</v>
      </c>
      <c r="S292" s="219">
        <v>0</v>
      </c>
      <c r="T292" s="22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1" t="s">
        <v>224</v>
      </c>
      <c r="AT292" s="221" t="s">
        <v>220</v>
      </c>
      <c r="AU292" s="221" t="s">
        <v>133</v>
      </c>
      <c r="AY292" s="16" t="s">
        <v>124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6" t="s">
        <v>133</v>
      </c>
      <c r="BK292" s="222">
        <f>ROUND(I292*H292,2)</f>
        <v>0</v>
      </c>
      <c r="BL292" s="16" t="s">
        <v>203</v>
      </c>
      <c r="BM292" s="221" t="s">
        <v>598</v>
      </c>
    </row>
    <row r="293" s="13" customFormat="1">
      <c r="A293" s="13"/>
      <c r="B293" s="223"/>
      <c r="C293" s="224"/>
      <c r="D293" s="225" t="s">
        <v>145</v>
      </c>
      <c r="E293" s="224"/>
      <c r="F293" s="227" t="s">
        <v>599</v>
      </c>
      <c r="G293" s="224"/>
      <c r="H293" s="228">
        <v>17.468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145</v>
      </c>
      <c r="AU293" s="234" t="s">
        <v>133</v>
      </c>
      <c r="AV293" s="13" t="s">
        <v>133</v>
      </c>
      <c r="AW293" s="13" t="s">
        <v>4</v>
      </c>
      <c r="AX293" s="13" t="s">
        <v>82</v>
      </c>
      <c r="AY293" s="234" t="s">
        <v>124</v>
      </c>
    </row>
    <row r="294" s="2" customFormat="1" ht="24.15" customHeight="1">
      <c r="A294" s="37"/>
      <c r="B294" s="38"/>
      <c r="C294" s="210" t="s">
        <v>600</v>
      </c>
      <c r="D294" s="210" t="s">
        <v>127</v>
      </c>
      <c r="E294" s="211" t="s">
        <v>601</v>
      </c>
      <c r="F294" s="212" t="s">
        <v>602</v>
      </c>
      <c r="G294" s="213" t="s">
        <v>375</v>
      </c>
      <c r="H294" s="256"/>
      <c r="I294" s="215"/>
      <c r="J294" s="216">
        <f>ROUND(I294*H294,2)</f>
        <v>0</v>
      </c>
      <c r="K294" s="212" t="s">
        <v>131</v>
      </c>
      <c r="L294" s="43"/>
      <c r="M294" s="217" t="s">
        <v>1</v>
      </c>
      <c r="N294" s="218" t="s">
        <v>43</v>
      </c>
      <c r="O294" s="90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1" t="s">
        <v>203</v>
      </c>
      <c r="AT294" s="221" t="s">
        <v>127</v>
      </c>
      <c r="AU294" s="221" t="s">
        <v>133</v>
      </c>
      <c r="AY294" s="16" t="s">
        <v>124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6" t="s">
        <v>133</v>
      </c>
      <c r="BK294" s="222">
        <f>ROUND(I294*H294,2)</f>
        <v>0</v>
      </c>
      <c r="BL294" s="16" t="s">
        <v>203</v>
      </c>
      <c r="BM294" s="221" t="s">
        <v>603</v>
      </c>
    </row>
    <row r="295" s="12" customFormat="1" ht="22.8" customHeight="1">
      <c r="A295" s="12"/>
      <c r="B295" s="194"/>
      <c r="C295" s="195"/>
      <c r="D295" s="196" t="s">
        <v>76</v>
      </c>
      <c r="E295" s="208" t="s">
        <v>604</v>
      </c>
      <c r="F295" s="208" t="s">
        <v>605</v>
      </c>
      <c r="G295" s="195"/>
      <c r="H295" s="195"/>
      <c r="I295" s="198"/>
      <c r="J295" s="209">
        <f>BK295</f>
        <v>0</v>
      </c>
      <c r="K295" s="195"/>
      <c r="L295" s="200"/>
      <c r="M295" s="201"/>
      <c r="N295" s="202"/>
      <c r="O295" s="202"/>
      <c r="P295" s="203">
        <f>SUM(P296:P311)</f>
        <v>0</v>
      </c>
      <c r="Q295" s="202"/>
      <c r="R295" s="203">
        <f>SUM(R296:R311)</f>
        <v>0.0037156800000000003</v>
      </c>
      <c r="S295" s="202"/>
      <c r="T295" s="204">
        <f>SUM(T296:T311)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5" t="s">
        <v>133</v>
      </c>
      <c r="AT295" s="206" t="s">
        <v>76</v>
      </c>
      <c r="AU295" s="206" t="s">
        <v>82</v>
      </c>
      <c r="AY295" s="205" t="s">
        <v>124</v>
      </c>
      <c r="BK295" s="207">
        <f>SUM(BK296:BK311)</f>
        <v>0</v>
      </c>
    </row>
    <row r="296" s="2" customFormat="1" ht="24.15" customHeight="1">
      <c r="A296" s="37"/>
      <c r="B296" s="38"/>
      <c r="C296" s="210" t="s">
        <v>606</v>
      </c>
      <c r="D296" s="210" t="s">
        <v>127</v>
      </c>
      <c r="E296" s="211" t="s">
        <v>607</v>
      </c>
      <c r="F296" s="212" t="s">
        <v>608</v>
      </c>
      <c r="G296" s="213" t="s">
        <v>130</v>
      </c>
      <c r="H296" s="214">
        <v>3.4079999999999999</v>
      </c>
      <c r="I296" s="215"/>
      <c r="J296" s="216">
        <f>ROUND(I296*H296,2)</f>
        <v>0</v>
      </c>
      <c r="K296" s="212" t="s">
        <v>131</v>
      </c>
      <c r="L296" s="43"/>
      <c r="M296" s="217" t="s">
        <v>1</v>
      </c>
      <c r="N296" s="218" t="s">
        <v>43</v>
      </c>
      <c r="O296" s="90"/>
      <c r="P296" s="219">
        <f>O296*H296</f>
        <v>0</v>
      </c>
      <c r="Q296" s="219">
        <v>8.0000000000000007E-05</v>
      </c>
      <c r="R296" s="219">
        <f>Q296*H296</f>
        <v>0.00027263999999999999</v>
      </c>
      <c r="S296" s="219">
        <v>0</v>
      </c>
      <c r="T296" s="22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1" t="s">
        <v>203</v>
      </c>
      <c r="AT296" s="221" t="s">
        <v>127</v>
      </c>
      <c r="AU296" s="221" t="s">
        <v>133</v>
      </c>
      <c r="AY296" s="16" t="s">
        <v>124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6" t="s">
        <v>133</v>
      </c>
      <c r="BK296" s="222">
        <f>ROUND(I296*H296,2)</f>
        <v>0</v>
      </c>
      <c r="BL296" s="16" t="s">
        <v>203</v>
      </c>
      <c r="BM296" s="221" t="s">
        <v>609</v>
      </c>
    </row>
    <row r="297" s="2" customFormat="1" ht="16.5" customHeight="1">
      <c r="A297" s="37"/>
      <c r="B297" s="38"/>
      <c r="C297" s="210" t="s">
        <v>610</v>
      </c>
      <c r="D297" s="210" t="s">
        <v>127</v>
      </c>
      <c r="E297" s="211" t="s">
        <v>611</v>
      </c>
      <c r="F297" s="212" t="s">
        <v>612</v>
      </c>
      <c r="G297" s="213" t="s">
        <v>130</v>
      </c>
      <c r="H297" s="214">
        <v>3.4079999999999999</v>
      </c>
      <c r="I297" s="215"/>
      <c r="J297" s="216">
        <f>ROUND(I297*H297,2)</f>
        <v>0</v>
      </c>
      <c r="K297" s="212" t="s">
        <v>131</v>
      </c>
      <c r="L297" s="43"/>
      <c r="M297" s="217" t="s">
        <v>1</v>
      </c>
      <c r="N297" s="218" t="s">
        <v>43</v>
      </c>
      <c r="O297" s="90"/>
      <c r="P297" s="219">
        <f>O297*H297</f>
        <v>0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1" t="s">
        <v>203</v>
      </c>
      <c r="AT297" s="221" t="s">
        <v>127</v>
      </c>
      <c r="AU297" s="221" t="s">
        <v>133</v>
      </c>
      <c r="AY297" s="16" t="s">
        <v>124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6" t="s">
        <v>133</v>
      </c>
      <c r="BK297" s="222">
        <f>ROUND(I297*H297,2)</f>
        <v>0</v>
      </c>
      <c r="BL297" s="16" t="s">
        <v>203</v>
      </c>
      <c r="BM297" s="221" t="s">
        <v>613</v>
      </c>
    </row>
    <row r="298" s="13" customFormat="1">
      <c r="A298" s="13"/>
      <c r="B298" s="223"/>
      <c r="C298" s="224"/>
      <c r="D298" s="225" t="s">
        <v>145</v>
      </c>
      <c r="E298" s="226" t="s">
        <v>1</v>
      </c>
      <c r="F298" s="227" t="s">
        <v>614</v>
      </c>
      <c r="G298" s="224"/>
      <c r="H298" s="228">
        <v>1.1040000000000001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145</v>
      </c>
      <c r="AU298" s="234" t="s">
        <v>133</v>
      </c>
      <c r="AV298" s="13" t="s">
        <v>133</v>
      </c>
      <c r="AW298" s="13" t="s">
        <v>34</v>
      </c>
      <c r="AX298" s="13" t="s">
        <v>77</v>
      </c>
      <c r="AY298" s="234" t="s">
        <v>124</v>
      </c>
    </row>
    <row r="299" s="13" customFormat="1">
      <c r="A299" s="13"/>
      <c r="B299" s="223"/>
      <c r="C299" s="224"/>
      <c r="D299" s="225" t="s">
        <v>145</v>
      </c>
      <c r="E299" s="226" t="s">
        <v>1</v>
      </c>
      <c r="F299" s="227" t="s">
        <v>615</v>
      </c>
      <c r="G299" s="224"/>
      <c r="H299" s="228">
        <v>2.3039999999999998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145</v>
      </c>
      <c r="AU299" s="234" t="s">
        <v>133</v>
      </c>
      <c r="AV299" s="13" t="s">
        <v>133</v>
      </c>
      <c r="AW299" s="13" t="s">
        <v>34</v>
      </c>
      <c r="AX299" s="13" t="s">
        <v>77</v>
      </c>
      <c r="AY299" s="234" t="s">
        <v>124</v>
      </c>
    </row>
    <row r="300" s="14" customFormat="1">
      <c r="A300" s="14"/>
      <c r="B300" s="235"/>
      <c r="C300" s="236"/>
      <c r="D300" s="225" t="s">
        <v>145</v>
      </c>
      <c r="E300" s="237" t="s">
        <v>1</v>
      </c>
      <c r="F300" s="238" t="s">
        <v>148</v>
      </c>
      <c r="G300" s="236"/>
      <c r="H300" s="239">
        <v>3.4079999999999999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145</v>
      </c>
      <c r="AU300" s="245" t="s">
        <v>133</v>
      </c>
      <c r="AV300" s="14" t="s">
        <v>132</v>
      </c>
      <c r="AW300" s="14" t="s">
        <v>34</v>
      </c>
      <c r="AX300" s="14" t="s">
        <v>82</v>
      </c>
      <c r="AY300" s="245" t="s">
        <v>124</v>
      </c>
    </row>
    <row r="301" s="2" customFormat="1" ht="24.15" customHeight="1">
      <c r="A301" s="37"/>
      <c r="B301" s="38"/>
      <c r="C301" s="210" t="s">
        <v>616</v>
      </c>
      <c r="D301" s="210" t="s">
        <v>127</v>
      </c>
      <c r="E301" s="211" t="s">
        <v>617</v>
      </c>
      <c r="F301" s="212" t="s">
        <v>618</v>
      </c>
      <c r="G301" s="213" t="s">
        <v>130</v>
      </c>
      <c r="H301" s="214">
        <v>3.4079999999999999</v>
      </c>
      <c r="I301" s="215"/>
      <c r="J301" s="216">
        <f>ROUND(I301*H301,2)</f>
        <v>0</v>
      </c>
      <c r="K301" s="212" t="s">
        <v>131</v>
      </c>
      <c r="L301" s="43"/>
      <c r="M301" s="217" t="s">
        <v>1</v>
      </c>
      <c r="N301" s="218" t="s">
        <v>43</v>
      </c>
      <c r="O301" s="90"/>
      <c r="P301" s="219">
        <f>O301*H301</f>
        <v>0</v>
      </c>
      <c r="Q301" s="219">
        <v>0.00013999999999999999</v>
      </c>
      <c r="R301" s="219">
        <f>Q301*H301</f>
        <v>0.00047711999999999993</v>
      </c>
      <c r="S301" s="219">
        <v>0</v>
      </c>
      <c r="T301" s="22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1" t="s">
        <v>203</v>
      </c>
      <c r="AT301" s="221" t="s">
        <v>127</v>
      </c>
      <c r="AU301" s="221" t="s">
        <v>133</v>
      </c>
      <c r="AY301" s="16" t="s">
        <v>124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6" t="s">
        <v>133</v>
      </c>
      <c r="BK301" s="222">
        <f>ROUND(I301*H301,2)</f>
        <v>0</v>
      </c>
      <c r="BL301" s="16" t="s">
        <v>203</v>
      </c>
      <c r="BM301" s="221" t="s">
        <v>619</v>
      </c>
    </row>
    <row r="302" s="2" customFormat="1" ht="24.15" customHeight="1">
      <c r="A302" s="37"/>
      <c r="B302" s="38"/>
      <c r="C302" s="210" t="s">
        <v>620</v>
      </c>
      <c r="D302" s="210" t="s">
        <v>127</v>
      </c>
      <c r="E302" s="211" t="s">
        <v>621</v>
      </c>
      <c r="F302" s="212" t="s">
        <v>622</v>
      </c>
      <c r="G302" s="213" t="s">
        <v>130</v>
      </c>
      <c r="H302" s="214">
        <v>3.4079999999999999</v>
      </c>
      <c r="I302" s="215"/>
      <c r="J302" s="216">
        <f>ROUND(I302*H302,2)</f>
        <v>0</v>
      </c>
      <c r="K302" s="212" t="s">
        <v>131</v>
      </c>
      <c r="L302" s="43"/>
      <c r="M302" s="217" t="s">
        <v>1</v>
      </c>
      <c r="N302" s="218" t="s">
        <v>43</v>
      </c>
      <c r="O302" s="90"/>
      <c r="P302" s="219">
        <f>O302*H302</f>
        <v>0</v>
      </c>
      <c r="Q302" s="219">
        <v>0.00012</v>
      </c>
      <c r="R302" s="219">
        <f>Q302*H302</f>
        <v>0.00040895999999999999</v>
      </c>
      <c r="S302" s="219">
        <v>0</v>
      </c>
      <c r="T302" s="22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1" t="s">
        <v>203</v>
      </c>
      <c r="AT302" s="221" t="s">
        <v>127</v>
      </c>
      <c r="AU302" s="221" t="s">
        <v>133</v>
      </c>
      <c r="AY302" s="16" t="s">
        <v>124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6" t="s">
        <v>133</v>
      </c>
      <c r="BK302" s="222">
        <f>ROUND(I302*H302,2)</f>
        <v>0</v>
      </c>
      <c r="BL302" s="16" t="s">
        <v>203</v>
      </c>
      <c r="BM302" s="221" t="s">
        <v>623</v>
      </c>
    </row>
    <row r="303" s="2" customFormat="1" ht="24.15" customHeight="1">
      <c r="A303" s="37"/>
      <c r="B303" s="38"/>
      <c r="C303" s="210" t="s">
        <v>624</v>
      </c>
      <c r="D303" s="210" t="s">
        <v>127</v>
      </c>
      <c r="E303" s="211" t="s">
        <v>625</v>
      </c>
      <c r="F303" s="212" t="s">
        <v>626</v>
      </c>
      <c r="G303" s="213" t="s">
        <v>130</v>
      </c>
      <c r="H303" s="214">
        <v>3.4079999999999999</v>
      </c>
      <c r="I303" s="215"/>
      <c r="J303" s="216">
        <f>ROUND(I303*H303,2)</f>
        <v>0</v>
      </c>
      <c r="K303" s="212" t="s">
        <v>131</v>
      </c>
      <c r="L303" s="43"/>
      <c r="M303" s="217" t="s">
        <v>1</v>
      </c>
      <c r="N303" s="218" t="s">
        <v>43</v>
      </c>
      <c r="O303" s="90"/>
      <c r="P303" s="219">
        <f>O303*H303</f>
        <v>0</v>
      </c>
      <c r="Q303" s="219">
        <v>0.00012</v>
      </c>
      <c r="R303" s="219">
        <f>Q303*H303</f>
        <v>0.00040895999999999999</v>
      </c>
      <c r="S303" s="219">
        <v>0</v>
      </c>
      <c r="T303" s="220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1" t="s">
        <v>203</v>
      </c>
      <c r="AT303" s="221" t="s">
        <v>127</v>
      </c>
      <c r="AU303" s="221" t="s">
        <v>133</v>
      </c>
      <c r="AY303" s="16" t="s">
        <v>124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6" t="s">
        <v>133</v>
      </c>
      <c r="BK303" s="222">
        <f>ROUND(I303*H303,2)</f>
        <v>0</v>
      </c>
      <c r="BL303" s="16" t="s">
        <v>203</v>
      </c>
      <c r="BM303" s="221" t="s">
        <v>627</v>
      </c>
    </row>
    <row r="304" s="2" customFormat="1" ht="33" customHeight="1">
      <c r="A304" s="37"/>
      <c r="B304" s="38"/>
      <c r="C304" s="210" t="s">
        <v>628</v>
      </c>
      <c r="D304" s="210" t="s">
        <v>127</v>
      </c>
      <c r="E304" s="211" t="s">
        <v>629</v>
      </c>
      <c r="F304" s="212" t="s">
        <v>630</v>
      </c>
      <c r="G304" s="213" t="s">
        <v>130</v>
      </c>
      <c r="H304" s="214">
        <v>1.2</v>
      </c>
      <c r="I304" s="215"/>
      <c r="J304" s="216">
        <f>ROUND(I304*H304,2)</f>
        <v>0</v>
      </c>
      <c r="K304" s="212" t="s">
        <v>131</v>
      </c>
      <c r="L304" s="43"/>
      <c r="M304" s="217" t="s">
        <v>1</v>
      </c>
      <c r="N304" s="218" t="s">
        <v>43</v>
      </c>
      <c r="O304" s="90"/>
      <c r="P304" s="219">
        <f>O304*H304</f>
        <v>0</v>
      </c>
      <c r="Q304" s="219">
        <v>0.00023000000000000001</v>
      </c>
      <c r="R304" s="219">
        <f>Q304*H304</f>
        <v>0.00027599999999999999</v>
      </c>
      <c r="S304" s="219">
        <v>0</v>
      </c>
      <c r="T304" s="22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1" t="s">
        <v>203</v>
      </c>
      <c r="AT304" s="221" t="s">
        <v>127</v>
      </c>
      <c r="AU304" s="221" t="s">
        <v>133</v>
      </c>
      <c r="AY304" s="16" t="s">
        <v>124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6" t="s">
        <v>133</v>
      </c>
      <c r="BK304" s="222">
        <f>ROUND(I304*H304,2)</f>
        <v>0</v>
      </c>
      <c r="BL304" s="16" t="s">
        <v>203</v>
      </c>
      <c r="BM304" s="221" t="s">
        <v>631</v>
      </c>
    </row>
    <row r="305" s="2" customFormat="1" ht="24.15" customHeight="1">
      <c r="A305" s="37"/>
      <c r="B305" s="38"/>
      <c r="C305" s="210" t="s">
        <v>632</v>
      </c>
      <c r="D305" s="210" t="s">
        <v>127</v>
      </c>
      <c r="E305" s="211" t="s">
        <v>633</v>
      </c>
      <c r="F305" s="212" t="s">
        <v>634</v>
      </c>
      <c r="G305" s="213" t="s">
        <v>130</v>
      </c>
      <c r="H305" s="214">
        <v>1.2</v>
      </c>
      <c r="I305" s="215"/>
      <c r="J305" s="216">
        <f>ROUND(I305*H305,2)</f>
        <v>0</v>
      </c>
      <c r="K305" s="212" t="s">
        <v>131</v>
      </c>
      <c r="L305" s="43"/>
      <c r="M305" s="217" t="s">
        <v>1</v>
      </c>
      <c r="N305" s="218" t="s">
        <v>43</v>
      </c>
      <c r="O305" s="90"/>
      <c r="P305" s="219">
        <f>O305*H305</f>
        <v>0</v>
      </c>
      <c r="Q305" s="219">
        <v>0</v>
      </c>
      <c r="R305" s="219">
        <f>Q305*H305</f>
        <v>0</v>
      </c>
      <c r="S305" s="219">
        <v>0</v>
      </c>
      <c r="T305" s="22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1" t="s">
        <v>203</v>
      </c>
      <c r="AT305" s="221" t="s">
        <v>127</v>
      </c>
      <c r="AU305" s="221" t="s">
        <v>133</v>
      </c>
      <c r="AY305" s="16" t="s">
        <v>124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6" t="s">
        <v>133</v>
      </c>
      <c r="BK305" s="222">
        <f>ROUND(I305*H305,2)</f>
        <v>0</v>
      </c>
      <c r="BL305" s="16" t="s">
        <v>203</v>
      </c>
      <c r="BM305" s="221" t="s">
        <v>635</v>
      </c>
    </row>
    <row r="306" s="2" customFormat="1" ht="24.15" customHeight="1">
      <c r="A306" s="37"/>
      <c r="B306" s="38"/>
      <c r="C306" s="210" t="s">
        <v>636</v>
      </c>
      <c r="D306" s="210" t="s">
        <v>127</v>
      </c>
      <c r="E306" s="211" t="s">
        <v>637</v>
      </c>
      <c r="F306" s="212" t="s">
        <v>638</v>
      </c>
      <c r="G306" s="213" t="s">
        <v>236</v>
      </c>
      <c r="H306" s="214">
        <v>18</v>
      </c>
      <c r="I306" s="215"/>
      <c r="J306" s="216">
        <f>ROUND(I306*H306,2)</f>
        <v>0</v>
      </c>
      <c r="K306" s="212" t="s">
        <v>131</v>
      </c>
      <c r="L306" s="43"/>
      <c r="M306" s="217" t="s">
        <v>1</v>
      </c>
      <c r="N306" s="218" t="s">
        <v>43</v>
      </c>
      <c r="O306" s="90"/>
      <c r="P306" s="219">
        <f>O306*H306</f>
        <v>0</v>
      </c>
      <c r="Q306" s="219">
        <v>2.0000000000000002E-05</v>
      </c>
      <c r="R306" s="219">
        <f>Q306*H306</f>
        <v>0.00036000000000000002</v>
      </c>
      <c r="S306" s="219">
        <v>0</v>
      </c>
      <c r="T306" s="22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1" t="s">
        <v>203</v>
      </c>
      <c r="AT306" s="221" t="s">
        <v>127</v>
      </c>
      <c r="AU306" s="221" t="s">
        <v>133</v>
      </c>
      <c r="AY306" s="16" t="s">
        <v>124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6" t="s">
        <v>133</v>
      </c>
      <c r="BK306" s="222">
        <f>ROUND(I306*H306,2)</f>
        <v>0</v>
      </c>
      <c r="BL306" s="16" t="s">
        <v>203</v>
      </c>
      <c r="BM306" s="221" t="s">
        <v>639</v>
      </c>
    </row>
    <row r="307" s="2" customFormat="1" ht="24.15" customHeight="1">
      <c r="A307" s="37"/>
      <c r="B307" s="38"/>
      <c r="C307" s="210" t="s">
        <v>640</v>
      </c>
      <c r="D307" s="210" t="s">
        <v>127</v>
      </c>
      <c r="E307" s="211" t="s">
        <v>641</v>
      </c>
      <c r="F307" s="212" t="s">
        <v>642</v>
      </c>
      <c r="G307" s="213" t="s">
        <v>130</v>
      </c>
      <c r="H307" s="214">
        <v>1.2</v>
      </c>
      <c r="I307" s="215"/>
      <c r="J307" s="216">
        <f>ROUND(I307*H307,2)</f>
        <v>0</v>
      </c>
      <c r="K307" s="212" t="s">
        <v>131</v>
      </c>
      <c r="L307" s="43"/>
      <c r="M307" s="217" t="s">
        <v>1</v>
      </c>
      <c r="N307" s="218" t="s">
        <v>43</v>
      </c>
      <c r="O307" s="90"/>
      <c r="P307" s="219">
        <f>O307*H307</f>
        <v>0</v>
      </c>
      <c r="Q307" s="219">
        <v>0.00016000000000000001</v>
      </c>
      <c r="R307" s="219">
        <f>Q307*H307</f>
        <v>0.00019200000000000001</v>
      </c>
      <c r="S307" s="219">
        <v>0</v>
      </c>
      <c r="T307" s="220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1" t="s">
        <v>203</v>
      </c>
      <c r="AT307" s="221" t="s">
        <v>127</v>
      </c>
      <c r="AU307" s="221" t="s">
        <v>133</v>
      </c>
      <c r="AY307" s="16" t="s">
        <v>124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6" t="s">
        <v>133</v>
      </c>
      <c r="BK307" s="222">
        <f>ROUND(I307*H307,2)</f>
        <v>0</v>
      </c>
      <c r="BL307" s="16" t="s">
        <v>203</v>
      </c>
      <c r="BM307" s="221" t="s">
        <v>643</v>
      </c>
    </row>
    <row r="308" s="2" customFormat="1" ht="24.15" customHeight="1">
      <c r="A308" s="37"/>
      <c r="B308" s="38"/>
      <c r="C308" s="210" t="s">
        <v>644</v>
      </c>
      <c r="D308" s="210" t="s">
        <v>127</v>
      </c>
      <c r="E308" s="211" t="s">
        <v>645</v>
      </c>
      <c r="F308" s="212" t="s">
        <v>646</v>
      </c>
      <c r="G308" s="213" t="s">
        <v>236</v>
      </c>
      <c r="H308" s="214">
        <v>18</v>
      </c>
      <c r="I308" s="215"/>
      <c r="J308" s="216">
        <f>ROUND(I308*H308,2)</f>
        <v>0</v>
      </c>
      <c r="K308" s="212" t="s">
        <v>131</v>
      </c>
      <c r="L308" s="43"/>
      <c r="M308" s="217" t="s">
        <v>1</v>
      </c>
      <c r="N308" s="218" t="s">
        <v>43</v>
      </c>
      <c r="O308" s="90"/>
      <c r="P308" s="219">
        <f>O308*H308</f>
        <v>0</v>
      </c>
      <c r="Q308" s="219">
        <v>2.0000000000000002E-05</v>
      </c>
      <c r="R308" s="219">
        <f>Q308*H308</f>
        <v>0.00036000000000000002</v>
      </c>
      <c r="S308" s="219">
        <v>0</v>
      </c>
      <c r="T308" s="22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1" t="s">
        <v>203</v>
      </c>
      <c r="AT308" s="221" t="s">
        <v>127</v>
      </c>
      <c r="AU308" s="221" t="s">
        <v>133</v>
      </c>
      <c r="AY308" s="16" t="s">
        <v>124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6" t="s">
        <v>133</v>
      </c>
      <c r="BK308" s="222">
        <f>ROUND(I308*H308,2)</f>
        <v>0</v>
      </c>
      <c r="BL308" s="16" t="s">
        <v>203</v>
      </c>
      <c r="BM308" s="221" t="s">
        <v>647</v>
      </c>
    </row>
    <row r="309" s="2" customFormat="1" ht="24.15" customHeight="1">
      <c r="A309" s="37"/>
      <c r="B309" s="38"/>
      <c r="C309" s="210" t="s">
        <v>648</v>
      </c>
      <c r="D309" s="210" t="s">
        <v>127</v>
      </c>
      <c r="E309" s="211" t="s">
        <v>649</v>
      </c>
      <c r="F309" s="212" t="s">
        <v>650</v>
      </c>
      <c r="G309" s="213" t="s">
        <v>236</v>
      </c>
      <c r="H309" s="214">
        <v>18</v>
      </c>
      <c r="I309" s="215"/>
      <c r="J309" s="216">
        <f>ROUND(I309*H309,2)</f>
        <v>0</v>
      </c>
      <c r="K309" s="212" t="s">
        <v>131</v>
      </c>
      <c r="L309" s="43"/>
      <c r="M309" s="217" t="s">
        <v>1</v>
      </c>
      <c r="N309" s="218" t="s">
        <v>43</v>
      </c>
      <c r="O309" s="90"/>
      <c r="P309" s="219">
        <f>O309*H309</f>
        <v>0</v>
      </c>
      <c r="Q309" s="219">
        <v>2.0000000000000002E-05</v>
      </c>
      <c r="R309" s="219">
        <f>Q309*H309</f>
        <v>0.00036000000000000002</v>
      </c>
      <c r="S309" s="219">
        <v>0</v>
      </c>
      <c r="T309" s="22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1" t="s">
        <v>203</v>
      </c>
      <c r="AT309" s="221" t="s">
        <v>127</v>
      </c>
      <c r="AU309" s="221" t="s">
        <v>133</v>
      </c>
      <c r="AY309" s="16" t="s">
        <v>124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6" t="s">
        <v>133</v>
      </c>
      <c r="BK309" s="222">
        <f>ROUND(I309*H309,2)</f>
        <v>0</v>
      </c>
      <c r="BL309" s="16" t="s">
        <v>203</v>
      </c>
      <c r="BM309" s="221" t="s">
        <v>651</v>
      </c>
    </row>
    <row r="310" s="2" customFormat="1" ht="24.15" customHeight="1">
      <c r="A310" s="37"/>
      <c r="B310" s="38"/>
      <c r="C310" s="210" t="s">
        <v>652</v>
      </c>
      <c r="D310" s="210" t="s">
        <v>127</v>
      </c>
      <c r="E310" s="211" t="s">
        <v>653</v>
      </c>
      <c r="F310" s="212" t="s">
        <v>654</v>
      </c>
      <c r="G310" s="213" t="s">
        <v>130</v>
      </c>
      <c r="H310" s="214">
        <v>1.2</v>
      </c>
      <c r="I310" s="215"/>
      <c r="J310" s="216">
        <f>ROUND(I310*H310,2)</f>
        <v>0</v>
      </c>
      <c r="K310" s="212" t="s">
        <v>131</v>
      </c>
      <c r="L310" s="43"/>
      <c r="M310" s="217" t="s">
        <v>1</v>
      </c>
      <c r="N310" s="218" t="s">
        <v>43</v>
      </c>
      <c r="O310" s="90"/>
      <c r="P310" s="219">
        <f>O310*H310</f>
        <v>0</v>
      </c>
      <c r="Q310" s="219">
        <v>0.00020000000000000001</v>
      </c>
      <c r="R310" s="219">
        <f>Q310*H310</f>
        <v>0.00024000000000000001</v>
      </c>
      <c r="S310" s="219">
        <v>0</v>
      </c>
      <c r="T310" s="220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1" t="s">
        <v>203</v>
      </c>
      <c r="AT310" s="221" t="s">
        <v>127</v>
      </c>
      <c r="AU310" s="221" t="s">
        <v>133</v>
      </c>
      <c r="AY310" s="16" t="s">
        <v>124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6" t="s">
        <v>133</v>
      </c>
      <c r="BK310" s="222">
        <f>ROUND(I310*H310,2)</f>
        <v>0</v>
      </c>
      <c r="BL310" s="16" t="s">
        <v>203</v>
      </c>
      <c r="BM310" s="221" t="s">
        <v>655</v>
      </c>
    </row>
    <row r="311" s="2" customFormat="1" ht="24.15" customHeight="1">
      <c r="A311" s="37"/>
      <c r="B311" s="38"/>
      <c r="C311" s="210" t="s">
        <v>656</v>
      </c>
      <c r="D311" s="210" t="s">
        <v>127</v>
      </c>
      <c r="E311" s="211" t="s">
        <v>657</v>
      </c>
      <c r="F311" s="212" t="s">
        <v>658</v>
      </c>
      <c r="G311" s="213" t="s">
        <v>236</v>
      </c>
      <c r="H311" s="214">
        <v>18</v>
      </c>
      <c r="I311" s="215"/>
      <c r="J311" s="216">
        <f>ROUND(I311*H311,2)</f>
        <v>0</v>
      </c>
      <c r="K311" s="212" t="s">
        <v>131</v>
      </c>
      <c r="L311" s="43"/>
      <c r="M311" s="217" t="s">
        <v>1</v>
      </c>
      <c r="N311" s="218" t="s">
        <v>43</v>
      </c>
      <c r="O311" s="90"/>
      <c r="P311" s="219">
        <f>O311*H311</f>
        <v>0</v>
      </c>
      <c r="Q311" s="219">
        <v>2.0000000000000002E-05</v>
      </c>
      <c r="R311" s="219">
        <f>Q311*H311</f>
        <v>0.00036000000000000002</v>
      </c>
      <c r="S311" s="219">
        <v>0</v>
      </c>
      <c r="T311" s="22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1" t="s">
        <v>203</v>
      </c>
      <c r="AT311" s="221" t="s">
        <v>127</v>
      </c>
      <c r="AU311" s="221" t="s">
        <v>133</v>
      </c>
      <c r="AY311" s="16" t="s">
        <v>124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6" t="s">
        <v>133</v>
      </c>
      <c r="BK311" s="222">
        <f>ROUND(I311*H311,2)</f>
        <v>0</v>
      </c>
      <c r="BL311" s="16" t="s">
        <v>203</v>
      </c>
      <c r="BM311" s="221" t="s">
        <v>659</v>
      </c>
    </row>
    <row r="312" s="12" customFormat="1" ht="22.8" customHeight="1">
      <c r="A312" s="12"/>
      <c r="B312" s="194"/>
      <c r="C312" s="195"/>
      <c r="D312" s="196" t="s">
        <v>76</v>
      </c>
      <c r="E312" s="208" t="s">
        <v>660</v>
      </c>
      <c r="F312" s="208" t="s">
        <v>661</v>
      </c>
      <c r="G312" s="195"/>
      <c r="H312" s="195"/>
      <c r="I312" s="198"/>
      <c r="J312" s="209">
        <f>BK312</f>
        <v>0</v>
      </c>
      <c r="K312" s="195"/>
      <c r="L312" s="200"/>
      <c r="M312" s="201"/>
      <c r="N312" s="202"/>
      <c r="O312" s="202"/>
      <c r="P312" s="203">
        <f>SUM(P313:P318)</f>
        <v>0</v>
      </c>
      <c r="Q312" s="202"/>
      <c r="R312" s="203">
        <f>SUM(R313:R318)</f>
        <v>0.035281079999999999</v>
      </c>
      <c r="S312" s="202"/>
      <c r="T312" s="204">
        <f>SUM(T313:T318)</f>
        <v>0.00060570000000000003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5" t="s">
        <v>133</v>
      </c>
      <c r="AT312" s="206" t="s">
        <v>76</v>
      </c>
      <c r="AU312" s="206" t="s">
        <v>82</v>
      </c>
      <c r="AY312" s="205" t="s">
        <v>124</v>
      </c>
      <c r="BK312" s="207">
        <f>SUM(BK313:BK318)</f>
        <v>0</v>
      </c>
    </row>
    <row r="313" s="2" customFormat="1" ht="21.75" customHeight="1">
      <c r="A313" s="37"/>
      <c r="B313" s="38"/>
      <c r="C313" s="210" t="s">
        <v>662</v>
      </c>
      <c r="D313" s="210" t="s">
        <v>127</v>
      </c>
      <c r="E313" s="211" t="s">
        <v>663</v>
      </c>
      <c r="F313" s="212" t="s">
        <v>664</v>
      </c>
      <c r="G313" s="213" t="s">
        <v>130</v>
      </c>
      <c r="H313" s="214">
        <v>20.190000000000001</v>
      </c>
      <c r="I313" s="215"/>
      <c r="J313" s="216">
        <f>ROUND(I313*H313,2)</f>
        <v>0</v>
      </c>
      <c r="K313" s="212" t="s">
        <v>131</v>
      </c>
      <c r="L313" s="43"/>
      <c r="M313" s="217" t="s">
        <v>1</v>
      </c>
      <c r="N313" s="218" t="s">
        <v>43</v>
      </c>
      <c r="O313" s="90"/>
      <c r="P313" s="219">
        <f>O313*H313</f>
        <v>0</v>
      </c>
      <c r="Q313" s="219">
        <v>0</v>
      </c>
      <c r="R313" s="219">
        <f>Q313*H313</f>
        <v>0</v>
      </c>
      <c r="S313" s="219">
        <v>3.0000000000000001E-05</v>
      </c>
      <c r="T313" s="220">
        <f>S313*H313</f>
        <v>0.00060570000000000003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1" t="s">
        <v>203</v>
      </c>
      <c r="AT313" s="221" t="s">
        <v>127</v>
      </c>
      <c r="AU313" s="221" t="s">
        <v>133</v>
      </c>
      <c r="AY313" s="16" t="s">
        <v>124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6" t="s">
        <v>133</v>
      </c>
      <c r="BK313" s="222">
        <f>ROUND(I313*H313,2)</f>
        <v>0</v>
      </c>
      <c r="BL313" s="16" t="s">
        <v>203</v>
      </c>
      <c r="BM313" s="221" t="s">
        <v>665</v>
      </c>
    </row>
    <row r="314" s="2" customFormat="1" ht="16.5" customHeight="1">
      <c r="A314" s="37"/>
      <c r="B314" s="38"/>
      <c r="C314" s="246" t="s">
        <v>666</v>
      </c>
      <c r="D314" s="246" t="s">
        <v>220</v>
      </c>
      <c r="E314" s="247" t="s">
        <v>667</v>
      </c>
      <c r="F314" s="248" t="s">
        <v>668</v>
      </c>
      <c r="G314" s="249" t="s">
        <v>130</v>
      </c>
      <c r="H314" s="250">
        <v>21.199999999999999</v>
      </c>
      <c r="I314" s="251"/>
      <c r="J314" s="252">
        <f>ROUND(I314*H314,2)</f>
        <v>0</v>
      </c>
      <c r="K314" s="248" t="s">
        <v>131</v>
      </c>
      <c r="L314" s="253"/>
      <c r="M314" s="254" t="s">
        <v>1</v>
      </c>
      <c r="N314" s="255" t="s">
        <v>43</v>
      </c>
      <c r="O314" s="90"/>
      <c r="P314" s="219">
        <f>O314*H314</f>
        <v>0</v>
      </c>
      <c r="Q314" s="219">
        <v>0</v>
      </c>
      <c r="R314" s="219">
        <f>Q314*H314</f>
        <v>0</v>
      </c>
      <c r="S314" s="219">
        <v>0</v>
      </c>
      <c r="T314" s="22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1" t="s">
        <v>224</v>
      </c>
      <c r="AT314" s="221" t="s">
        <v>220</v>
      </c>
      <c r="AU314" s="221" t="s">
        <v>133</v>
      </c>
      <c r="AY314" s="16" t="s">
        <v>124</v>
      </c>
      <c r="BE314" s="222">
        <f>IF(N314="základní",J314,0)</f>
        <v>0</v>
      </c>
      <c r="BF314" s="222">
        <f>IF(N314="snížená",J314,0)</f>
        <v>0</v>
      </c>
      <c r="BG314" s="222">
        <f>IF(N314="zákl. přenesená",J314,0)</f>
        <v>0</v>
      </c>
      <c r="BH314" s="222">
        <f>IF(N314="sníž. přenesená",J314,0)</f>
        <v>0</v>
      </c>
      <c r="BI314" s="222">
        <f>IF(N314="nulová",J314,0)</f>
        <v>0</v>
      </c>
      <c r="BJ314" s="16" t="s">
        <v>133</v>
      </c>
      <c r="BK314" s="222">
        <f>ROUND(I314*H314,2)</f>
        <v>0</v>
      </c>
      <c r="BL314" s="16" t="s">
        <v>203</v>
      </c>
      <c r="BM314" s="221" t="s">
        <v>669</v>
      </c>
    </row>
    <row r="315" s="13" customFormat="1">
      <c r="A315" s="13"/>
      <c r="B315" s="223"/>
      <c r="C315" s="224"/>
      <c r="D315" s="225" t="s">
        <v>145</v>
      </c>
      <c r="E315" s="224"/>
      <c r="F315" s="227" t="s">
        <v>670</v>
      </c>
      <c r="G315" s="224"/>
      <c r="H315" s="228">
        <v>21.199999999999999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145</v>
      </c>
      <c r="AU315" s="234" t="s">
        <v>133</v>
      </c>
      <c r="AV315" s="13" t="s">
        <v>133</v>
      </c>
      <c r="AW315" s="13" t="s">
        <v>4</v>
      </c>
      <c r="AX315" s="13" t="s">
        <v>82</v>
      </c>
      <c r="AY315" s="234" t="s">
        <v>124</v>
      </c>
    </row>
    <row r="316" s="2" customFormat="1" ht="24.15" customHeight="1">
      <c r="A316" s="37"/>
      <c r="B316" s="38"/>
      <c r="C316" s="210" t="s">
        <v>671</v>
      </c>
      <c r="D316" s="210" t="s">
        <v>127</v>
      </c>
      <c r="E316" s="211" t="s">
        <v>672</v>
      </c>
      <c r="F316" s="212" t="s">
        <v>673</v>
      </c>
      <c r="G316" s="213" t="s">
        <v>130</v>
      </c>
      <c r="H316" s="214">
        <v>76.697999999999993</v>
      </c>
      <c r="I316" s="215"/>
      <c r="J316" s="216">
        <f>ROUND(I316*H316,2)</f>
        <v>0</v>
      </c>
      <c r="K316" s="212" t="s">
        <v>131</v>
      </c>
      <c r="L316" s="43"/>
      <c r="M316" s="217" t="s">
        <v>1</v>
      </c>
      <c r="N316" s="218" t="s">
        <v>43</v>
      </c>
      <c r="O316" s="90"/>
      <c r="P316" s="219">
        <f>O316*H316</f>
        <v>0</v>
      </c>
      <c r="Q316" s="219">
        <v>0.00020000000000000001</v>
      </c>
      <c r="R316" s="219">
        <f>Q316*H316</f>
        <v>0.0153396</v>
      </c>
      <c r="S316" s="219">
        <v>0</v>
      </c>
      <c r="T316" s="22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1" t="s">
        <v>203</v>
      </c>
      <c r="AT316" s="221" t="s">
        <v>127</v>
      </c>
      <c r="AU316" s="221" t="s">
        <v>133</v>
      </c>
      <c r="AY316" s="16" t="s">
        <v>124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6" t="s">
        <v>133</v>
      </c>
      <c r="BK316" s="222">
        <f>ROUND(I316*H316,2)</f>
        <v>0</v>
      </c>
      <c r="BL316" s="16" t="s">
        <v>203</v>
      </c>
      <c r="BM316" s="221" t="s">
        <v>674</v>
      </c>
    </row>
    <row r="317" s="13" customFormat="1">
      <c r="A317" s="13"/>
      <c r="B317" s="223"/>
      <c r="C317" s="224"/>
      <c r="D317" s="225" t="s">
        <v>145</v>
      </c>
      <c r="E317" s="226" t="s">
        <v>1</v>
      </c>
      <c r="F317" s="227" t="s">
        <v>675</v>
      </c>
      <c r="G317" s="224"/>
      <c r="H317" s="228">
        <v>76.697999999999993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145</v>
      </c>
      <c r="AU317" s="234" t="s">
        <v>133</v>
      </c>
      <c r="AV317" s="13" t="s">
        <v>133</v>
      </c>
      <c r="AW317" s="13" t="s">
        <v>34</v>
      </c>
      <c r="AX317" s="13" t="s">
        <v>82</v>
      </c>
      <c r="AY317" s="234" t="s">
        <v>124</v>
      </c>
    </row>
    <row r="318" s="2" customFormat="1" ht="33" customHeight="1">
      <c r="A318" s="37"/>
      <c r="B318" s="38"/>
      <c r="C318" s="210" t="s">
        <v>676</v>
      </c>
      <c r="D318" s="210" t="s">
        <v>127</v>
      </c>
      <c r="E318" s="211" t="s">
        <v>677</v>
      </c>
      <c r="F318" s="212" t="s">
        <v>678</v>
      </c>
      <c r="G318" s="213" t="s">
        <v>130</v>
      </c>
      <c r="H318" s="214">
        <v>76.697999999999993</v>
      </c>
      <c r="I318" s="215"/>
      <c r="J318" s="216">
        <f>ROUND(I318*H318,2)</f>
        <v>0</v>
      </c>
      <c r="K318" s="212" t="s">
        <v>131</v>
      </c>
      <c r="L318" s="43"/>
      <c r="M318" s="217" t="s">
        <v>1</v>
      </c>
      <c r="N318" s="218" t="s">
        <v>43</v>
      </c>
      <c r="O318" s="90"/>
      <c r="P318" s="219">
        <f>O318*H318</f>
        <v>0</v>
      </c>
      <c r="Q318" s="219">
        <v>0.00025999999999999998</v>
      </c>
      <c r="R318" s="219">
        <f>Q318*H318</f>
        <v>0.019941479999999998</v>
      </c>
      <c r="S318" s="219">
        <v>0</v>
      </c>
      <c r="T318" s="22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1" t="s">
        <v>203</v>
      </c>
      <c r="AT318" s="221" t="s">
        <v>127</v>
      </c>
      <c r="AU318" s="221" t="s">
        <v>133</v>
      </c>
      <c r="AY318" s="16" t="s">
        <v>124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6" t="s">
        <v>133</v>
      </c>
      <c r="BK318" s="222">
        <f>ROUND(I318*H318,2)</f>
        <v>0</v>
      </c>
      <c r="BL318" s="16" t="s">
        <v>203</v>
      </c>
      <c r="BM318" s="221" t="s">
        <v>679</v>
      </c>
    </row>
    <row r="319" s="12" customFormat="1" ht="22.8" customHeight="1">
      <c r="A319" s="12"/>
      <c r="B319" s="194"/>
      <c r="C319" s="195"/>
      <c r="D319" s="196" t="s">
        <v>76</v>
      </c>
      <c r="E319" s="208" t="s">
        <v>680</v>
      </c>
      <c r="F319" s="208" t="s">
        <v>681</v>
      </c>
      <c r="G319" s="195"/>
      <c r="H319" s="195"/>
      <c r="I319" s="198"/>
      <c r="J319" s="209">
        <f>BK319</f>
        <v>0</v>
      </c>
      <c r="K319" s="195"/>
      <c r="L319" s="200"/>
      <c r="M319" s="201"/>
      <c r="N319" s="202"/>
      <c r="O319" s="202"/>
      <c r="P319" s="203">
        <f>SUM(P320:P322)</f>
        <v>0</v>
      </c>
      <c r="Q319" s="202"/>
      <c r="R319" s="203">
        <f>SUM(R320:R322)</f>
        <v>0.0040949999999999997</v>
      </c>
      <c r="S319" s="202"/>
      <c r="T319" s="204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5" t="s">
        <v>133</v>
      </c>
      <c r="AT319" s="206" t="s">
        <v>76</v>
      </c>
      <c r="AU319" s="206" t="s">
        <v>82</v>
      </c>
      <c r="AY319" s="205" t="s">
        <v>124</v>
      </c>
      <c r="BK319" s="207">
        <f>SUM(BK320:BK322)</f>
        <v>0</v>
      </c>
    </row>
    <row r="320" s="2" customFormat="1" ht="24.15" customHeight="1">
      <c r="A320" s="37"/>
      <c r="B320" s="38"/>
      <c r="C320" s="210" t="s">
        <v>682</v>
      </c>
      <c r="D320" s="210" t="s">
        <v>127</v>
      </c>
      <c r="E320" s="211" t="s">
        <v>683</v>
      </c>
      <c r="F320" s="212" t="s">
        <v>684</v>
      </c>
      <c r="G320" s="213" t="s">
        <v>130</v>
      </c>
      <c r="H320" s="214">
        <v>3.1499999999999999</v>
      </c>
      <c r="I320" s="215"/>
      <c r="J320" s="216">
        <f>ROUND(I320*H320,2)</f>
        <v>0</v>
      </c>
      <c r="K320" s="212" t="s">
        <v>131</v>
      </c>
      <c r="L320" s="43"/>
      <c r="M320" s="217" t="s">
        <v>1</v>
      </c>
      <c r="N320" s="218" t="s">
        <v>43</v>
      </c>
      <c r="O320" s="90"/>
      <c r="P320" s="219">
        <f>O320*H320</f>
        <v>0</v>
      </c>
      <c r="Q320" s="219">
        <v>0</v>
      </c>
      <c r="R320" s="219">
        <f>Q320*H320</f>
        <v>0</v>
      </c>
      <c r="S320" s="219">
        <v>0</v>
      </c>
      <c r="T320" s="22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1" t="s">
        <v>203</v>
      </c>
      <c r="AT320" s="221" t="s">
        <v>127</v>
      </c>
      <c r="AU320" s="221" t="s">
        <v>133</v>
      </c>
      <c r="AY320" s="16" t="s">
        <v>124</v>
      </c>
      <c r="BE320" s="222">
        <f>IF(N320="základní",J320,0)</f>
        <v>0</v>
      </c>
      <c r="BF320" s="222">
        <f>IF(N320="snížená",J320,0)</f>
        <v>0</v>
      </c>
      <c r="BG320" s="222">
        <f>IF(N320="zákl. přenesená",J320,0)</f>
        <v>0</v>
      </c>
      <c r="BH320" s="222">
        <f>IF(N320="sníž. přenesená",J320,0)</f>
        <v>0</v>
      </c>
      <c r="BI320" s="222">
        <f>IF(N320="nulová",J320,0)</f>
        <v>0</v>
      </c>
      <c r="BJ320" s="16" t="s">
        <v>133</v>
      </c>
      <c r="BK320" s="222">
        <f>ROUND(I320*H320,2)</f>
        <v>0</v>
      </c>
      <c r="BL320" s="16" t="s">
        <v>203</v>
      </c>
      <c r="BM320" s="221" t="s">
        <v>685</v>
      </c>
    </row>
    <row r="321" s="13" customFormat="1">
      <c r="A321" s="13"/>
      <c r="B321" s="223"/>
      <c r="C321" s="224"/>
      <c r="D321" s="225" t="s">
        <v>145</v>
      </c>
      <c r="E321" s="226" t="s">
        <v>1</v>
      </c>
      <c r="F321" s="227" t="s">
        <v>686</v>
      </c>
      <c r="G321" s="224"/>
      <c r="H321" s="228">
        <v>3.1499999999999999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145</v>
      </c>
      <c r="AU321" s="234" t="s">
        <v>133</v>
      </c>
      <c r="AV321" s="13" t="s">
        <v>133</v>
      </c>
      <c r="AW321" s="13" t="s">
        <v>34</v>
      </c>
      <c r="AX321" s="13" t="s">
        <v>82</v>
      </c>
      <c r="AY321" s="234" t="s">
        <v>124</v>
      </c>
    </row>
    <row r="322" s="2" customFormat="1" ht="16.5" customHeight="1">
      <c r="A322" s="37"/>
      <c r="B322" s="38"/>
      <c r="C322" s="246" t="s">
        <v>687</v>
      </c>
      <c r="D322" s="246" t="s">
        <v>220</v>
      </c>
      <c r="E322" s="247" t="s">
        <v>688</v>
      </c>
      <c r="F322" s="248" t="s">
        <v>689</v>
      </c>
      <c r="G322" s="249" t="s">
        <v>130</v>
      </c>
      <c r="H322" s="250">
        <v>3.1499999999999999</v>
      </c>
      <c r="I322" s="251"/>
      <c r="J322" s="252">
        <f>ROUND(I322*H322,2)</f>
        <v>0</v>
      </c>
      <c r="K322" s="248" t="s">
        <v>131</v>
      </c>
      <c r="L322" s="253"/>
      <c r="M322" s="254" t="s">
        <v>1</v>
      </c>
      <c r="N322" s="255" t="s">
        <v>43</v>
      </c>
      <c r="O322" s="90"/>
      <c r="P322" s="219">
        <f>O322*H322</f>
        <v>0</v>
      </c>
      <c r="Q322" s="219">
        <v>0.0012999999999999999</v>
      </c>
      <c r="R322" s="219">
        <f>Q322*H322</f>
        <v>0.0040949999999999997</v>
      </c>
      <c r="S322" s="219">
        <v>0</v>
      </c>
      <c r="T322" s="22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1" t="s">
        <v>224</v>
      </c>
      <c r="AT322" s="221" t="s">
        <v>220</v>
      </c>
      <c r="AU322" s="221" t="s">
        <v>133</v>
      </c>
      <c r="AY322" s="16" t="s">
        <v>124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6" t="s">
        <v>133</v>
      </c>
      <c r="BK322" s="222">
        <f>ROUND(I322*H322,2)</f>
        <v>0</v>
      </c>
      <c r="BL322" s="16" t="s">
        <v>203</v>
      </c>
      <c r="BM322" s="221" t="s">
        <v>690</v>
      </c>
    </row>
    <row r="323" s="12" customFormat="1" ht="25.92" customHeight="1">
      <c r="A323" s="12"/>
      <c r="B323" s="194"/>
      <c r="C323" s="195"/>
      <c r="D323" s="196" t="s">
        <v>76</v>
      </c>
      <c r="E323" s="197" t="s">
        <v>220</v>
      </c>
      <c r="F323" s="197" t="s">
        <v>691</v>
      </c>
      <c r="G323" s="195"/>
      <c r="H323" s="195"/>
      <c r="I323" s="198"/>
      <c r="J323" s="199">
        <f>BK323</f>
        <v>0</v>
      </c>
      <c r="K323" s="195"/>
      <c r="L323" s="200"/>
      <c r="M323" s="201"/>
      <c r="N323" s="202"/>
      <c r="O323" s="202"/>
      <c r="P323" s="203">
        <f>P324+P326</f>
        <v>0</v>
      </c>
      <c r="Q323" s="202"/>
      <c r="R323" s="203">
        <f>R324+R326</f>
        <v>0</v>
      </c>
      <c r="S323" s="202"/>
      <c r="T323" s="204">
        <f>T324+T326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5" t="s">
        <v>138</v>
      </c>
      <c r="AT323" s="206" t="s">
        <v>76</v>
      </c>
      <c r="AU323" s="206" t="s">
        <v>77</v>
      </c>
      <c r="AY323" s="205" t="s">
        <v>124</v>
      </c>
      <c r="BK323" s="207">
        <f>BK324+BK326</f>
        <v>0</v>
      </c>
    </row>
    <row r="324" s="12" customFormat="1" ht="22.8" customHeight="1">
      <c r="A324" s="12"/>
      <c r="B324" s="194"/>
      <c r="C324" s="195"/>
      <c r="D324" s="196" t="s">
        <v>76</v>
      </c>
      <c r="E324" s="208" t="s">
        <v>692</v>
      </c>
      <c r="F324" s="208" t="s">
        <v>693</v>
      </c>
      <c r="G324" s="195"/>
      <c r="H324" s="195"/>
      <c r="I324" s="198"/>
      <c r="J324" s="209">
        <f>BK324</f>
        <v>0</v>
      </c>
      <c r="K324" s="195"/>
      <c r="L324" s="200"/>
      <c r="M324" s="201"/>
      <c r="N324" s="202"/>
      <c r="O324" s="202"/>
      <c r="P324" s="203">
        <f>P325</f>
        <v>0</v>
      </c>
      <c r="Q324" s="202"/>
      <c r="R324" s="203">
        <f>R325</f>
        <v>0</v>
      </c>
      <c r="S324" s="202"/>
      <c r="T324" s="204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5" t="s">
        <v>138</v>
      </c>
      <c r="AT324" s="206" t="s">
        <v>76</v>
      </c>
      <c r="AU324" s="206" t="s">
        <v>82</v>
      </c>
      <c r="AY324" s="205" t="s">
        <v>124</v>
      </c>
      <c r="BK324" s="207">
        <f>BK325</f>
        <v>0</v>
      </c>
    </row>
    <row r="325" s="2" customFormat="1" ht="16.5" customHeight="1">
      <c r="A325" s="37"/>
      <c r="B325" s="38"/>
      <c r="C325" s="210" t="s">
        <v>694</v>
      </c>
      <c r="D325" s="210" t="s">
        <v>127</v>
      </c>
      <c r="E325" s="211" t="s">
        <v>695</v>
      </c>
      <c r="F325" s="212" t="s">
        <v>696</v>
      </c>
      <c r="G325" s="213" t="s">
        <v>697</v>
      </c>
      <c r="H325" s="214">
        <v>1</v>
      </c>
      <c r="I325" s="215"/>
      <c r="J325" s="216">
        <f>ROUND(I325*H325,2)</f>
        <v>0</v>
      </c>
      <c r="K325" s="212" t="s">
        <v>131</v>
      </c>
      <c r="L325" s="43"/>
      <c r="M325" s="217" t="s">
        <v>1</v>
      </c>
      <c r="N325" s="218" t="s">
        <v>43</v>
      </c>
      <c r="O325" s="90"/>
      <c r="P325" s="219">
        <f>O325*H325</f>
        <v>0</v>
      </c>
      <c r="Q325" s="219">
        <v>0</v>
      </c>
      <c r="R325" s="219">
        <f>Q325*H325</f>
        <v>0</v>
      </c>
      <c r="S325" s="219">
        <v>0</v>
      </c>
      <c r="T325" s="220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1" t="s">
        <v>415</v>
      </c>
      <c r="AT325" s="221" t="s">
        <v>127</v>
      </c>
      <c r="AU325" s="221" t="s">
        <v>133</v>
      </c>
      <c r="AY325" s="16" t="s">
        <v>124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6" t="s">
        <v>133</v>
      </c>
      <c r="BK325" s="222">
        <f>ROUND(I325*H325,2)</f>
        <v>0</v>
      </c>
      <c r="BL325" s="16" t="s">
        <v>415</v>
      </c>
      <c r="BM325" s="221" t="s">
        <v>698</v>
      </c>
    </row>
    <row r="326" s="12" customFormat="1" ht="22.8" customHeight="1">
      <c r="A326" s="12"/>
      <c r="B326" s="194"/>
      <c r="C326" s="195"/>
      <c r="D326" s="196" t="s">
        <v>76</v>
      </c>
      <c r="E326" s="208" t="s">
        <v>699</v>
      </c>
      <c r="F326" s="208" t="s">
        <v>700</v>
      </c>
      <c r="G326" s="195"/>
      <c r="H326" s="195"/>
      <c r="I326" s="198"/>
      <c r="J326" s="209">
        <f>BK326</f>
        <v>0</v>
      </c>
      <c r="K326" s="195"/>
      <c r="L326" s="200"/>
      <c r="M326" s="201"/>
      <c r="N326" s="202"/>
      <c r="O326" s="202"/>
      <c r="P326" s="203">
        <f>P327</f>
        <v>0</v>
      </c>
      <c r="Q326" s="202"/>
      <c r="R326" s="203">
        <f>R327</f>
        <v>0</v>
      </c>
      <c r="S326" s="202"/>
      <c r="T326" s="204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5" t="s">
        <v>138</v>
      </c>
      <c r="AT326" s="206" t="s">
        <v>76</v>
      </c>
      <c r="AU326" s="206" t="s">
        <v>82</v>
      </c>
      <c r="AY326" s="205" t="s">
        <v>124</v>
      </c>
      <c r="BK326" s="207">
        <f>BK327</f>
        <v>0</v>
      </c>
    </row>
    <row r="327" s="2" customFormat="1" ht="16.5" customHeight="1">
      <c r="A327" s="37"/>
      <c r="B327" s="38"/>
      <c r="C327" s="210" t="s">
        <v>701</v>
      </c>
      <c r="D327" s="210" t="s">
        <v>127</v>
      </c>
      <c r="E327" s="211" t="s">
        <v>702</v>
      </c>
      <c r="F327" s="212" t="s">
        <v>703</v>
      </c>
      <c r="G327" s="213" t="s">
        <v>704</v>
      </c>
      <c r="H327" s="214">
        <v>1</v>
      </c>
      <c r="I327" s="215"/>
      <c r="J327" s="216">
        <f>ROUND(I327*H327,2)</f>
        <v>0</v>
      </c>
      <c r="K327" s="212" t="s">
        <v>1</v>
      </c>
      <c r="L327" s="43"/>
      <c r="M327" s="257" t="s">
        <v>1</v>
      </c>
      <c r="N327" s="258" t="s">
        <v>43</v>
      </c>
      <c r="O327" s="259"/>
      <c r="P327" s="260">
        <f>O327*H327</f>
        <v>0</v>
      </c>
      <c r="Q327" s="260">
        <v>0</v>
      </c>
      <c r="R327" s="260">
        <f>Q327*H327</f>
        <v>0</v>
      </c>
      <c r="S327" s="260">
        <v>0</v>
      </c>
      <c r="T327" s="26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1" t="s">
        <v>415</v>
      </c>
      <c r="AT327" s="221" t="s">
        <v>127</v>
      </c>
      <c r="AU327" s="221" t="s">
        <v>133</v>
      </c>
      <c r="AY327" s="16" t="s">
        <v>124</v>
      </c>
      <c r="BE327" s="222">
        <f>IF(N327="základní",J327,0)</f>
        <v>0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6" t="s">
        <v>133</v>
      </c>
      <c r="BK327" s="222">
        <f>ROUND(I327*H327,2)</f>
        <v>0</v>
      </c>
      <c r="BL327" s="16" t="s">
        <v>415</v>
      </c>
      <c r="BM327" s="221" t="s">
        <v>705</v>
      </c>
    </row>
    <row r="328" s="2" customFormat="1" ht="6.96" customHeight="1">
      <c r="A328" s="37"/>
      <c r="B328" s="65"/>
      <c r="C328" s="66"/>
      <c r="D328" s="66"/>
      <c r="E328" s="66"/>
      <c r="F328" s="66"/>
      <c r="G328" s="66"/>
      <c r="H328" s="66"/>
      <c r="I328" s="66"/>
      <c r="J328" s="66"/>
      <c r="K328" s="66"/>
      <c r="L328" s="43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sheetProtection sheet="1" autoFilter="0" formatColumns="0" formatRows="0" objects="1" scenarios="1" spinCount="100000" saltValue="QdtbTsotS7l4DDYhcgKLm7tYoSA5/lXsYjMEISk+o0eXJpZWe1QZLU/2uaU06SruIf+dM6YkZzar2KWhMpgzuQ==" hashValue="53BI2da57YUhNOpe1Tmc4qbfoh1/f1QL+zcyxF0c+jEiBNitPvZYc6v7IdrG32pkTrMbe/BMpH9Hf+W3cRBi7g==" algorithmName="SHA-512" password="CC35"/>
  <autoFilter ref="C130:K327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2024-03-24T16:46:12Z</dcterms:created>
  <dcterms:modified xsi:type="dcterms:W3CDTF">2024-03-24T16:46:16Z</dcterms:modified>
</cp:coreProperties>
</file>