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E:\DDM VŘ\"/>
    </mc:Choice>
  </mc:AlternateContent>
  <xr:revisionPtr revIDLastSave="0" documentId="13_ncr:1_{59B7E67A-69DA-45DE-AFA4-E3897A615B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03 - Zahradní pergola" sheetId="2" r:id="rId2"/>
  </sheets>
  <definedNames>
    <definedName name="_xlnm._FilterDatabase" localSheetId="1" hidden="1">'03 - Zahradní pergola'!$C$121:$K$139</definedName>
    <definedName name="_xlnm.Print_Titles" localSheetId="1">'03 - Zahradní pergola'!$121:$121</definedName>
    <definedName name="_xlnm.Print_Titles" localSheetId="0">'Rekapitulace stavby'!$92:$92</definedName>
    <definedName name="_xlnm.Print_Area" localSheetId="1">'03 - Zahradní pergola'!$C$4:$J$76,'03 - Zahradní pergola'!$C$82:$J$103,'03 - Zahradní pergola'!$C$109:$J$139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E18" i="2" l="1"/>
  <c r="J37" i="2" l="1"/>
  <c r="J36" i="2"/>
  <c r="AY95" i="1"/>
  <c r="J35" i="2"/>
  <c r="AX95" i="1"/>
  <c r="BI139" i="2"/>
  <c r="BH139" i="2"/>
  <c r="BG139" i="2"/>
  <c r="BF139" i="2"/>
  <c r="T139" i="2"/>
  <c r="T138" i="2" s="1"/>
  <c r="R139" i="2"/>
  <c r="R138" i="2" s="1"/>
  <c r="P139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T128" i="2" s="1"/>
  <c r="R129" i="2"/>
  <c r="R128" i="2"/>
  <c r="P129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F92" i="2"/>
  <c r="J17" i="2"/>
  <c r="J12" i="2"/>
  <c r="J116" i="2"/>
  <c r="E112" i="2"/>
  <c r="L90" i="1"/>
  <c r="AM90" i="1"/>
  <c r="AM89" i="1"/>
  <c r="L89" i="1"/>
  <c r="AM87" i="1"/>
  <c r="L87" i="1"/>
  <c r="L85" i="1"/>
  <c r="L84" i="1"/>
  <c r="BK133" i="2"/>
  <c r="J126" i="2"/>
  <c r="BK134" i="2"/>
  <c r="BK139" i="2"/>
  <c r="BK131" i="2"/>
  <c r="BK125" i="2"/>
  <c r="J137" i="2"/>
  <c r="J125" i="2"/>
  <c r="AS94" i="1"/>
  <c r="BK136" i="2"/>
  <c r="BK126" i="2"/>
  <c r="BK127" i="2"/>
  <c r="J133" i="2"/>
  <c r="BK132" i="2"/>
  <c r="BK137" i="2"/>
  <c r="BK129" i="2"/>
  <c r="J139" i="2"/>
  <c r="J132" i="2"/>
  <c r="J136" i="2"/>
  <c r="J129" i="2"/>
  <c r="J131" i="2"/>
  <c r="J134" i="2"/>
  <c r="J127" i="2"/>
  <c r="P124" i="2" l="1"/>
  <c r="T124" i="2"/>
  <c r="R130" i="2"/>
  <c r="R123" i="2" s="1"/>
  <c r="R122" i="2" s="1"/>
  <c r="BK124" i="2"/>
  <c r="BK130" i="2"/>
  <c r="J130" i="2" s="1"/>
  <c r="J100" i="2" s="1"/>
  <c r="T130" i="2"/>
  <c r="P135" i="2"/>
  <c r="R135" i="2"/>
  <c r="R124" i="2"/>
  <c r="P130" i="2"/>
  <c r="BK135" i="2"/>
  <c r="J135" i="2" s="1"/>
  <c r="J101" i="2" s="1"/>
  <c r="T135" i="2"/>
  <c r="BK128" i="2"/>
  <c r="J128" i="2"/>
  <c r="J99" i="2"/>
  <c r="BK138" i="2"/>
  <c r="J138" i="2"/>
  <c r="J102" i="2"/>
  <c r="J89" i="2"/>
  <c r="F119" i="2"/>
  <c r="BE125" i="2"/>
  <c r="BE127" i="2"/>
  <c r="BE132" i="2"/>
  <c r="BE133" i="2"/>
  <c r="BE134" i="2"/>
  <c r="BE136" i="2"/>
  <c r="BE126" i="2"/>
  <c r="BE131" i="2"/>
  <c r="BE137" i="2"/>
  <c r="BE139" i="2"/>
  <c r="E85" i="2"/>
  <c r="BE129" i="2"/>
  <c r="F34" i="2"/>
  <c r="BA95" i="1" s="1"/>
  <c r="BA94" i="1" s="1"/>
  <c r="AW94" i="1" s="1"/>
  <c r="AK30" i="1" s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J34" i="2"/>
  <c r="AW95" i="1" s="1"/>
  <c r="T123" i="2" l="1"/>
  <c r="T122" i="2"/>
  <c r="BK123" i="2"/>
  <c r="J123" i="2"/>
  <c r="J97" i="2" s="1"/>
  <c r="P123" i="2"/>
  <c r="P122" i="2" s="1"/>
  <c r="AU95" i="1" s="1"/>
  <c r="AU94" i="1" s="1"/>
  <c r="J124" i="2"/>
  <c r="J98" i="2"/>
  <c r="AX94" i="1"/>
  <c r="F33" i="2"/>
  <c r="AZ95" i="1" s="1"/>
  <c r="AZ94" i="1" s="1"/>
  <c r="W29" i="1" s="1"/>
  <c r="W30" i="1"/>
  <c r="AY94" i="1"/>
  <c r="J33" i="2"/>
  <c r="AV95" i="1" s="1"/>
  <c r="AT95" i="1" s="1"/>
  <c r="BK122" i="2" l="1"/>
  <c r="J122" i="2"/>
  <c r="J30" i="2"/>
  <c r="AG95" i="1"/>
  <c r="AG94" i="1" s="1"/>
  <c r="AK26" i="1" s="1"/>
  <c r="AK35" i="1" s="1"/>
  <c r="AV94" i="1"/>
  <c r="AK29" i="1" s="1"/>
  <c r="J39" i="2" l="1"/>
  <c r="J96" i="2"/>
  <c r="AN95" i="1"/>
  <c r="AT94" i="1"/>
  <c r="AN94" i="1" s="1"/>
</calcChain>
</file>

<file path=xl/sharedStrings.xml><?xml version="1.0" encoding="utf-8"?>
<sst xmlns="http://schemas.openxmlformats.org/spreadsheetml/2006/main" count="451" uniqueCount="175">
  <si>
    <t>Export Komplet</t>
  </si>
  <si>
    <t/>
  </si>
  <si>
    <t>2.0</t>
  </si>
  <si>
    <t>False</t>
  </si>
  <si>
    <t>{70bbe68c-acad-48ba-8faa-85ee68471698}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</si>
  <si>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</si>
  <si>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</si>
  <si>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</si>
  <si>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</si>
  <si>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</si>
  <si>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</si>
  <si>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</si>
  <si>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</si>
  <si>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</si>
  <si>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20230726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</si>
  <si>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</si>
  <si>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</si>
  <si>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</si>
  <si>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</si>
  <si>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</si>
  <si>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Bílina</t>
  </si>
  <si>
    <t>Datum:</t>
  </si>
  <si>
    <t>26. 7. 2023</t>
  </si>
  <si>
    <t>Zadavatel:</t>
  </si>
  <si>
    <t>IČ:</t>
  </si>
  <si>
    <t>MÚ Bílina</t>
  </si>
  <si>
    <t>DIČ:</t>
  </si>
  <si>
    <t>Uchazeč:</t>
  </si>
  <si>
    <t>Vyplň údaj</t>
  </si>
  <si>
    <t>Projektant:</t>
  </si>
  <si>
    <t>Ing. Luděk Růžička</t>
  </si>
  <si>
    <t>True</t>
  </si>
  <si>
    <t>Zpracovatel:</t>
  </si>
  <si>
    <t>Hampejs projekty s.r.o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</si>
  <si>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</si>
  <si>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</si>
  <si>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</si>
  <si>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</si>
  <si>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</si>
  <si>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</si>
  <si>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</si>
  <si>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</si>
  <si>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</si>
  <si>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</si>
  <si>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</si>
  <si>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</si>
  <si>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</si>
  <si>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</si>
  <si>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</si>
  <si>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</si>
  <si>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</si>
  <si>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</si>
  <si>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</si>
  <si>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</si>
  <si>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</si>
  <si>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</si>
  <si>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</si>
  <si>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</si>
  <si>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</si>
  <si>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</si>
  <si>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</si>
  <si>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</si>
  <si>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</si>
  <si>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</si>
  <si>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</si>
  <si>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</si>
  <si>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</si>
  <si>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</si>
  <si>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</si>
  <si>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</si>
  <si>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</si>
  <si>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</si>
  <si>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</si>
  <si>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</si>
  <si>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</si>
  <si>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</si>
  <si>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</si>
  <si>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</si>
  <si>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</si>
  <si>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</si>
  <si>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</si>
  <si>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Zahradní pergola</t>
  </si>
  <si>
    <t>STA</t>
  </si>
  <si>
    <t>1</t>
  </si>
  <si>
    <t>{dd3289a9-146d-459e-bc90-27bbabb3856e}</t>
  </si>
  <si>
    <t>2</t>
  </si>
  <si>
    <t>KRYCÍ LIST SOUPISU PRACÍ</t>
  </si>
  <si>
    <t>Objekt:</t>
  </si>
  <si>
    <t>03 - Zahradní pergola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</si>
  <si>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</si>
  <si>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</si>
  <si>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</si>
  <si>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</si>
  <si>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</si>
  <si>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</si>
  <si>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</si>
  <si>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</si>
  <si>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</si>
  <si>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</si>
  <si>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</si>
  <si>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</si>
  <si>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</si>
  <si>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</si>
  <si>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</si>
  <si>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</si>
  <si>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</si>
  <si>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</si>
  <si>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</si>
  <si>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</si>
  <si>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</si>
  <si>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</si>
  <si>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</si>
  <si>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</si>
  <si>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</si>
  <si>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</si>
  <si>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</si>
  <si>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</si>
  <si>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51</t>
  </si>
  <si>
    <t>K</t>
  </si>
  <si>
    <t>121151104</t>
  </si>
  <si>
    <t>Sejmutí ornice plochy do 100 m2 tl vrstvy přes 200 do 250 mm strojně</t>
  </si>
  <si>
    <t>m2</t>
  </si>
  <si>
    <t>4</t>
  </si>
  <si>
    <t>503098134</t>
  </si>
  <si>
    <t>132251101</t>
  </si>
  <si>
    <t>Hloubení rýh nezapažených š do 800 mm v hornině třídy těžitelnosti I skupiny 3 objem do 20 m3 strojně</t>
  </si>
  <si>
    <t>m3</t>
  </si>
  <si>
    <t>2056042143</t>
  </si>
  <si>
    <t>52</t>
  </si>
  <si>
    <t>181912112</t>
  </si>
  <si>
    <t>Úprava pláně v hornině třídy těžitelnosti I skupiny 3 se zhutněním ručně</t>
  </si>
  <si>
    <t>1285465357</t>
  </si>
  <si>
    <t>Zakládání</t>
  </si>
  <si>
    <t>275313711</t>
  </si>
  <si>
    <t>Základové patky z betonu tř. C 20/25</t>
  </si>
  <si>
    <t>-1930557430</t>
  </si>
  <si>
    <t>5</t>
  </si>
  <si>
    <t>Komunikace pozemní</t>
  </si>
  <si>
    <t>54</t>
  </si>
  <si>
    <t>564201011</t>
  </si>
  <si>
    <t>Podklad nebo podsyp ze štěrkopísku ŠP plochy do 100 m2 tl 40 mm</t>
  </si>
  <si>
    <t>-1181944663</t>
  </si>
  <si>
    <t>53</t>
  </si>
  <si>
    <t>564730101</t>
  </si>
  <si>
    <t>Podklad z kameniva hrubého drceného vel. 16-32 mm plochy do 100 m2 tl 100 mm</t>
  </si>
  <si>
    <t>-1685370329</t>
  </si>
  <si>
    <t>47</t>
  </si>
  <si>
    <t>596212221</t>
  </si>
  <si>
    <t>Kladení zámkové dlažby pozemních komunikací ručně tl 80 mm skupiny B pl přes 50 do 100 m2</t>
  </si>
  <si>
    <t>36932373</t>
  </si>
  <si>
    <t>48</t>
  </si>
  <si>
    <t>M</t>
  </si>
  <si>
    <t>59245213</t>
  </si>
  <si>
    <t>dlažba zámková betonová tvaru I 196x161x80mm přírodní</t>
  </si>
  <si>
    <t>8</t>
  </si>
  <si>
    <t>-1942061967</t>
  </si>
  <si>
    <t>9</t>
  </si>
  <si>
    <t>Ostatní konstrukce a práce, bourání</t>
  </si>
  <si>
    <t>49</t>
  </si>
  <si>
    <t>916131213</t>
  </si>
  <si>
    <t>Osazení silničního obrubníku betonového stojatého s boční opěrou do lože z betonu prostého</t>
  </si>
  <si>
    <t>m</t>
  </si>
  <si>
    <t>-384738199</t>
  </si>
  <si>
    <t>50</t>
  </si>
  <si>
    <t>59217026</t>
  </si>
  <si>
    <t>obrubník silniční betonový 500x150x250mm</t>
  </si>
  <si>
    <t>-222875579</t>
  </si>
  <si>
    <t>998</t>
  </si>
  <si>
    <t>Přesun hmot</t>
  </si>
  <si>
    <t>56</t>
  </si>
  <si>
    <t>998011001</t>
  </si>
  <si>
    <t>Přesun hmot pro budovy zděné v do 6 m</t>
  </si>
  <si>
    <t>t</t>
  </si>
  <si>
    <t>1907685464</t>
  </si>
  <si>
    <t>Zhotovení dřevěného přístřešku a zpevněné plochy v DDM Bílina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</si>
</sst>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7" fillId="0" borderId="0" xfId="0" applyNumberFormat="1" applyFont="1" applyBorder="1" applyAlignment="1" applyProtection="1">
      <alignment vertical="center"/>
      <protection locked="0"/>
    </xf>
    <xf numFmtId="166" fontId="17" fillId="0" borderId="0" xfId="0" applyNumberFormat="1" applyFont="1" applyBorder="1" applyAlignment="1" applyProtection="1">
      <alignment vertical="center"/>
      <protection locked="0"/>
    </xf>
    <xf numFmtId="4" fontId="17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6" fillId="0" borderId="19" xfId="0" applyNumberFormat="1" applyFont="1" applyBorder="1" applyAlignment="1" applyProtection="1">
      <alignment vertical="center"/>
      <protection locked="0"/>
    </xf>
    <xf numFmtId="4" fontId="26" fillId="0" borderId="20" xfId="0" applyNumberFormat="1" applyFont="1" applyBorder="1" applyAlignment="1" applyProtection="1">
      <alignment vertical="center"/>
      <protection locked="0"/>
    </xf>
    <xf numFmtId="166" fontId="26" fillId="0" borderId="20" xfId="0" applyNumberFormat="1" applyFont="1" applyBorder="1" applyAlignment="1" applyProtection="1">
      <alignment vertical="center"/>
      <protection locked="0"/>
    </xf>
    <xf numFmtId="4" fontId="26" fillId="0" borderId="2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right" vertical="center"/>
    </xf>
    <xf numFmtId="0" fontId="19" fillId="5" borderId="8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3" borderId="14" xfId="0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13" sqref="AN13"/>
    </sheetView>
  </sheetViews>
  <sheetFormatPr defaultRowHeight="15"/>
  <cols>
    <col min="1" max="1" width="8.33203125" style="12" customWidth="1"/>
    <col min="2" max="2" width="1.6640625" style="12" customWidth="1"/>
    <col min="3" max="3" width="4.1640625" style="12" customWidth="1"/>
    <col min="4" max="33" width="2.6640625" style="12" customWidth="1"/>
    <col min="34" max="34" width="3.33203125" style="12" customWidth="1"/>
    <col min="35" max="35" width="31.6640625" style="12" customWidth="1"/>
    <col min="36" max="37" width="2.5" style="12" customWidth="1"/>
    <col min="38" max="38" width="8.33203125" style="12" customWidth="1"/>
    <col min="39" max="39" width="3.33203125" style="12" customWidth="1"/>
    <col min="40" max="40" width="13.33203125" style="12" customWidth="1"/>
    <col min="41" max="41" width="7.5" style="12" customWidth="1"/>
    <col min="42" max="42" width="4.1640625" style="12" customWidth="1"/>
    <col min="43" max="43" width="15.6640625" style="12" hidden="1" customWidth="1"/>
    <col min="44" max="44" width="13.6640625" style="12" customWidth="1"/>
    <col min="45" max="47" width="25.83203125" style="12" hidden="1" customWidth="1"/>
    <col min="48" max="49" width="21.6640625" style="12" hidden="1" customWidth="1"/>
    <col min="50" max="51" width="25" style="12" hidden="1" customWidth="1"/>
    <col min="52" max="52" width="21.6640625" style="12" hidden="1" customWidth="1"/>
    <col min="53" max="53" width="19.1640625" style="12" hidden="1" customWidth="1"/>
    <col min="54" max="54" width="25" style="12" hidden="1" customWidth="1"/>
    <col min="55" max="55" width="21.6640625" style="12" hidden="1" customWidth="1"/>
    <col min="56" max="56" width="19.1640625" style="12" hidden="1" customWidth="1"/>
    <col min="57" max="57" width="66.5" style="12" customWidth="1"/>
    <col min="58" max="70" width="9.33203125" style="12"/>
    <col min="71" max="91" width="9.33203125" style="12" hidden="1"/>
    <col min="92" max="16384" width="9.33203125" style="12"/>
  </cols>
  <sheetData>
    <row r="1" spans="1:74" ht="11.25">
      <c r="A1" s="11" t="s">
        <v>0</v>
      </c>
      <c r="AR1" s="70"/>
      <c r="AS1" s="70"/>
      <c r="AT1" s="70"/>
      <c r="AU1" s="70"/>
      <c r="AV1" s="70"/>
      <c r="AW1" s="70"/>
      <c r="AX1" s="70"/>
      <c r="AY1" s="70"/>
      <c r="AZ1" s="133" t="s">
        <v>1</v>
      </c>
      <c r="BA1" s="133" t="s">
        <v>2</v>
      </c>
      <c r="BB1" s="133" t="s">
        <v>1</v>
      </c>
      <c r="BC1" s="70"/>
      <c r="BD1" s="70"/>
      <c r="BE1" s="70"/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34" t="s">
        <v>5</v>
      </c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S2" s="13" t="s">
        <v>6</v>
      </c>
      <c r="BT2" s="13" t="s">
        <v>7</v>
      </c>
    </row>
    <row r="3" spans="1:74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4"/>
      <c r="AQ3" s="14"/>
      <c r="AR3" s="127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S3" s="13" t="s">
        <v>6</v>
      </c>
      <c r="BT3" s="13" t="s">
        <v>8</v>
      </c>
    </row>
    <row r="4" spans="1:74" ht="24.95" customHeight="1">
      <c r="B4" s="127"/>
      <c r="C4" s="70"/>
      <c r="D4" s="100" t="s">
        <v>9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R4" s="127"/>
      <c r="AS4" s="135" t="s">
        <v>10</v>
      </c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136" t="s">
        <v>11</v>
      </c>
      <c r="BS4" s="13" t="s">
        <v>12</v>
      </c>
    </row>
    <row r="5" spans="1:74" ht="12" customHeight="1">
      <c r="B5" s="127"/>
      <c r="C5" s="70"/>
      <c r="D5" s="128" t="s">
        <v>13</v>
      </c>
      <c r="E5" s="70"/>
      <c r="F5" s="70"/>
      <c r="G5" s="70"/>
      <c r="H5" s="70"/>
      <c r="I5" s="70"/>
      <c r="J5" s="70"/>
      <c r="K5" s="129" t="s">
        <v>14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R5" s="127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137" t="s">
        <v>15</v>
      </c>
      <c r="BS5" s="13" t="s">
        <v>6</v>
      </c>
    </row>
    <row r="6" spans="1:74" ht="36.950000000000003" customHeight="1">
      <c r="B6" s="127"/>
      <c r="C6" s="70"/>
      <c r="D6" s="131" t="s">
        <v>16</v>
      </c>
      <c r="E6" s="70"/>
      <c r="F6" s="70"/>
      <c r="G6" s="70"/>
      <c r="H6" s="70"/>
      <c r="I6" s="70"/>
      <c r="J6" s="70"/>
      <c r="K6" s="132" t="s">
        <v>174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R6" s="127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138"/>
      <c r="BS6" s="13" t="s">
        <v>6</v>
      </c>
    </row>
    <row r="7" spans="1:74" ht="12" customHeight="1">
      <c r="B7" s="127"/>
      <c r="C7" s="70"/>
      <c r="D7" s="71" t="s">
        <v>17</v>
      </c>
      <c r="E7" s="70"/>
      <c r="F7" s="70"/>
      <c r="G7" s="70"/>
      <c r="H7" s="70"/>
      <c r="I7" s="70"/>
      <c r="J7" s="70"/>
      <c r="K7" s="72" t="s">
        <v>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1" t="s">
        <v>18</v>
      </c>
      <c r="AL7" s="70"/>
      <c r="AM7" s="70"/>
      <c r="AN7" s="72" t="s">
        <v>1</v>
      </c>
      <c r="AO7" s="70"/>
      <c r="AR7" s="127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138"/>
      <c r="BS7" s="13" t="s">
        <v>6</v>
      </c>
    </row>
    <row r="8" spans="1:74" ht="12" customHeight="1">
      <c r="B8" s="15"/>
      <c r="C8" s="70"/>
      <c r="D8" s="71" t="s">
        <v>19</v>
      </c>
      <c r="E8" s="70"/>
      <c r="F8" s="70"/>
      <c r="G8" s="70"/>
      <c r="H8" s="70"/>
      <c r="I8" s="70"/>
      <c r="J8" s="70"/>
      <c r="K8" s="72" t="s">
        <v>20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 t="s">
        <v>21</v>
      </c>
      <c r="AL8" s="70"/>
      <c r="AM8" s="70"/>
      <c r="AN8" s="1" t="s">
        <v>22</v>
      </c>
      <c r="AR8" s="127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138"/>
      <c r="BS8" s="13" t="s">
        <v>6</v>
      </c>
    </row>
    <row r="9" spans="1:74" ht="14.45" customHeight="1">
      <c r="B9" s="1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R9" s="127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138"/>
      <c r="BS9" s="13" t="s">
        <v>6</v>
      </c>
    </row>
    <row r="10" spans="1:74" ht="12" customHeight="1">
      <c r="B10" s="15"/>
      <c r="C10" s="70"/>
      <c r="D10" s="71" t="s">
        <v>23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1" t="s">
        <v>24</v>
      </c>
      <c r="AL10" s="70"/>
      <c r="AM10" s="70"/>
      <c r="AN10" s="18" t="s">
        <v>1</v>
      </c>
      <c r="AR10" s="127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138"/>
      <c r="BS10" s="13" t="s">
        <v>6</v>
      </c>
    </row>
    <row r="11" spans="1:74" ht="18.399999999999999" customHeight="1">
      <c r="B11" s="15"/>
      <c r="C11" s="70"/>
      <c r="D11" s="70"/>
      <c r="E11" s="72" t="s">
        <v>25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 t="s">
        <v>26</v>
      </c>
      <c r="AL11" s="70"/>
      <c r="AM11" s="70"/>
      <c r="AN11" s="18" t="s">
        <v>1</v>
      </c>
      <c r="AR11" s="127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138"/>
      <c r="BS11" s="13" t="s">
        <v>6</v>
      </c>
    </row>
    <row r="12" spans="1:74" ht="6.95" customHeight="1">
      <c r="B12" s="15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R12" s="127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138"/>
      <c r="BS12" s="13" t="s">
        <v>6</v>
      </c>
    </row>
    <row r="13" spans="1:74" ht="12" customHeight="1">
      <c r="B13" s="15"/>
      <c r="C13" s="70"/>
      <c r="D13" s="71" t="s">
        <v>27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 t="s">
        <v>24</v>
      </c>
      <c r="AL13" s="70"/>
      <c r="AM13" s="70"/>
      <c r="AN13" s="2" t="s">
        <v>28</v>
      </c>
      <c r="AR13" s="127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138"/>
      <c r="BS13" s="13" t="s">
        <v>6</v>
      </c>
    </row>
    <row r="14" spans="1:74" ht="12.75">
      <c r="B14" s="15"/>
      <c r="E14" s="9" t="s">
        <v>28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7" t="s">
        <v>26</v>
      </c>
      <c r="AN14" s="2" t="s">
        <v>28</v>
      </c>
      <c r="AR14" s="127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138"/>
      <c r="BS14" s="13" t="s">
        <v>6</v>
      </c>
    </row>
    <row r="15" spans="1:74" ht="6.95" customHeight="1">
      <c r="B15" s="15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R15" s="127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138"/>
      <c r="BS15" s="13" t="s">
        <v>3</v>
      </c>
    </row>
    <row r="16" spans="1:74" ht="12" customHeight="1">
      <c r="B16" s="15"/>
      <c r="C16" s="70"/>
      <c r="D16" s="71" t="s">
        <v>29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 t="s">
        <v>24</v>
      </c>
      <c r="AL16" s="70"/>
      <c r="AM16" s="70"/>
      <c r="AN16" s="72" t="s">
        <v>1</v>
      </c>
      <c r="AO16" s="70"/>
      <c r="AP16" s="70"/>
      <c r="AR16" s="127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138"/>
      <c r="BS16" s="13" t="s">
        <v>3</v>
      </c>
    </row>
    <row r="17" spans="1:71" ht="18.399999999999999" customHeight="1">
      <c r="B17" s="15"/>
      <c r="C17" s="70"/>
      <c r="D17" s="70"/>
      <c r="E17" s="72" t="s">
        <v>30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 t="s">
        <v>26</v>
      </c>
      <c r="AL17" s="70"/>
      <c r="AM17" s="70"/>
      <c r="AN17" s="72" t="s">
        <v>1</v>
      </c>
      <c r="AO17" s="70"/>
      <c r="AP17" s="70"/>
      <c r="AR17" s="127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138"/>
      <c r="BS17" s="13" t="s">
        <v>31</v>
      </c>
    </row>
    <row r="18" spans="1:71" ht="6.95" customHeight="1">
      <c r="B18" s="15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R18" s="127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138"/>
      <c r="BS18" s="13" t="s">
        <v>6</v>
      </c>
    </row>
    <row r="19" spans="1:71" ht="12" customHeight="1">
      <c r="B19" s="15"/>
      <c r="C19" s="70"/>
      <c r="D19" s="71" t="s">
        <v>32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 t="s">
        <v>24</v>
      </c>
      <c r="AL19" s="70"/>
      <c r="AM19" s="70"/>
      <c r="AN19" s="72" t="s">
        <v>1</v>
      </c>
      <c r="AO19" s="70"/>
      <c r="AP19" s="70"/>
      <c r="AR19" s="127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138"/>
      <c r="BS19" s="13" t="s">
        <v>6</v>
      </c>
    </row>
    <row r="20" spans="1:71" ht="18.399999999999999" customHeight="1">
      <c r="B20" s="15"/>
      <c r="C20" s="70"/>
      <c r="D20" s="70"/>
      <c r="E20" s="72" t="s">
        <v>33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 t="s">
        <v>26</v>
      </c>
      <c r="AL20" s="70"/>
      <c r="AM20" s="70"/>
      <c r="AN20" s="72" t="s">
        <v>1</v>
      </c>
      <c r="AO20" s="70"/>
      <c r="AP20" s="70"/>
      <c r="AR20" s="127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138"/>
      <c r="BS20" s="13" t="s">
        <v>31</v>
      </c>
    </row>
    <row r="21" spans="1:71" ht="6.95" customHeight="1">
      <c r="B21" s="15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R21" s="127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138"/>
    </row>
    <row r="22" spans="1:71" ht="12" customHeight="1">
      <c r="B22" s="15"/>
      <c r="C22" s="70"/>
      <c r="D22" s="71" t="s">
        <v>34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R22" s="127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138"/>
    </row>
    <row r="23" spans="1:71" ht="16.5" customHeight="1">
      <c r="B23" s="15"/>
      <c r="C23" s="70"/>
      <c r="D23" s="70"/>
      <c r="E23" s="73" t="s">
        <v>1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0"/>
      <c r="AP23" s="70"/>
      <c r="AR23" s="127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138"/>
    </row>
    <row r="24" spans="1:71" ht="6.95" customHeight="1">
      <c r="B24" s="15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R24" s="127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138"/>
    </row>
    <row r="25" spans="1:71" ht="6.95" customHeight="1">
      <c r="B25" s="15"/>
      <c r="C25" s="70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0"/>
      <c r="AR25" s="127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138"/>
    </row>
    <row r="26" spans="1:71" s="22" customFormat="1" ht="25.9" customHeight="1">
      <c r="A26" s="20"/>
      <c r="B26" s="4"/>
      <c r="C26" s="75"/>
      <c r="D26" s="76" t="s">
        <v>35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8">
        <f>ROUND(AG94,2)</f>
        <v>0</v>
      </c>
      <c r="AL26" s="79"/>
      <c r="AM26" s="79"/>
      <c r="AN26" s="79"/>
      <c r="AO26" s="79"/>
      <c r="AP26" s="75"/>
      <c r="AQ26" s="20"/>
      <c r="AR26" s="139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138"/>
    </row>
    <row r="27" spans="1:71" s="22" customFormat="1" ht="6.95" customHeight="1">
      <c r="A27" s="20"/>
      <c r="B27" s="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20"/>
      <c r="AR27" s="139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138"/>
    </row>
    <row r="28" spans="1:71" s="22" customFormat="1" ht="12.75">
      <c r="A28" s="20"/>
      <c r="B28" s="4"/>
      <c r="C28" s="75"/>
      <c r="D28" s="75"/>
      <c r="E28" s="75"/>
      <c r="F28" s="75"/>
      <c r="G28" s="75"/>
      <c r="H28" s="75"/>
      <c r="I28" s="75"/>
      <c r="J28" s="75"/>
      <c r="K28" s="75"/>
      <c r="L28" s="80" t="s">
        <v>36</v>
      </c>
      <c r="M28" s="80"/>
      <c r="N28" s="80"/>
      <c r="O28" s="80"/>
      <c r="P28" s="80"/>
      <c r="Q28" s="75"/>
      <c r="R28" s="75"/>
      <c r="S28" s="75"/>
      <c r="T28" s="75"/>
      <c r="U28" s="75"/>
      <c r="V28" s="75"/>
      <c r="W28" s="80" t="s">
        <v>37</v>
      </c>
      <c r="X28" s="80"/>
      <c r="Y28" s="80"/>
      <c r="Z28" s="80"/>
      <c r="AA28" s="80"/>
      <c r="AB28" s="80"/>
      <c r="AC28" s="80"/>
      <c r="AD28" s="80"/>
      <c r="AE28" s="80"/>
      <c r="AF28" s="75"/>
      <c r="AG28" s="75"/>
      <c r="AH28" s="75"/>
      <c r="AI28" s="75"/>
      <c r="AJ28" s="75"/>
      <c r="AK28" s="80" t="s">
        <v>38</v>
      </c>
      <c r="AL28" s="80"/>
      <c r="AM28" s="80"/>
      <c r="AN28" s="80"/>
      <c r="AO28" s="80"/>
      <c r="AP28" s="75"/>
      <c r="AQ28" s="20"/>
      <c r="AR28" s="139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138"/>
    </row>
    <row r="29" spans="1:71" s="23" customFormat="1" ht="14.45" customHeight="1">
      <c r="B29" s="24"/>
      <c r="C29" s="81"/>
      <c r="D29" s="71" t="s">
        <v>39</v>
      </c>
      <c r="E29" s="81"/>
      <c r="F29" s="71" t="s">
        <v>40</v>
      </c>
      <c r="G29" s="81"/>
      <c r="H29" s="81"/>
      <c r="I29" s="81"/>
      <c r="J29" s="81"/>
      <c r="K29" s="81"/>
      <c r="L29" s="82">
        <v>0.21</v>
      </c>
      <c r="M29" s="83"/>
      <c r="N29" s="83"/>
      <c r="O29" s="83"/>
      <c r="P29" s="83"/>
      <c r="Q29" s="81"/>
      <c r="R29" s="81"/>
      <c r="S29" s="81"/>
      <c r="T29" s="81"/>
      <c r="U29" s="81"/>
      <c r="V29" s="81"/>
      <c r="W29" s="84">
        <f>ROUND(AZ94, 2)</f>
        <v>0</v>
      </c>
      <c r="X29" s="83"/>
      <c r="Y29" s="83"/>
      <c r="Z29" s="83"/>
      <c r="AA29" s="83"/>
      <c r="AB29" s="83"/>
      <c r="AC29" s="83"/>
      <c r="AD29" s="83"/>
      <c r="AE29" s="83"/>
      <c r="AF29" s="81"/>
      <c r="AG29" s="81"/>
      <c r="AH29" s="81"/>
      <c r="AI29" s="81"/>
      <c r="AJ29" s="81"/>
      <c r="AK29" s="84">
        <f>ROUND(AV94, 2)</f>
        <v>0</v>
      </c>
      <c r="AL29" s="83"/>
      <c r="AM29" s="83"/>
      <c r="AN29" s="83"/>
      <c r="AO29" s="83"/>
      <c r="AP29" s="81"/>
      <c r="AR29" s="140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141"/>
    </row>
    <row r="30" spans="1:71" s="23" customFormat="1" ht="14.45" customHeight="1">
      <c r="B30" s="24"/>
      <c r="C30" s="81"/>
      <c r="D30" s="81"/>
      <c r="E30" s="81"/>
      <c r="F30" s="71" t="s">
        <v>41</v>
      </c>
      <c r="G30" s="81"/>
      <c r="H30" s="81"/>
      <c r="I30" s="81"/>
      <c r="J30" s="81"/>
      <c r="K30" s="81"/>
      <c r="L30" s="82">
        <v>0.12</v>
      </c>
      <c r="M30" s="83"/>
      <c r="N30" s="83"/>
      <c r="O30" s="83"/>
      <c r="P30" s="83"/>
      <c r="Q30" s="81"/>
      <c r="R30" s="81"/>
      <c r="S30" s="81"/>
      <c r="T30" s="81"/>
      <c r="U30" s="81"/>
      <c r="V30" s="81"/>
      <c r="W30" s="84">
        <f>ROUND(BA94, 2)</f>
        <v>0</v>
      </c>
      <c r="X30" s="83"/>
      <c r="Y30" s="83"/>
      <c r="Z30" s="83"/>
      <c r="AA30" s="83"/>
      <c r="AB30" s="83"/>
      <c r="AC30" s="83"/>
      <c r="AD30" s="83"/>
      <c r="AE30" s="83"/>
      <c r="AF30" s="81"/>
      <c r="AG30" s="81"/>
      <c r="AH30" s="81"/>
      <c r="AI30" s="81"/>
      <c r="AJ30" s="81"/>
      <c r="AK30" s="84">
        <f>ROUND(AW94, 2)</f>
        <v>0</v>
      </c>
      <c r="AL30" s="83"/>
      <c r="AM30" s="83"/>
      <c r="AN30" s="83"/>
      <c r="AO30" s="83"/>
      <c r="AP30" s="81"/>
      <c r="AR30" s="140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141"/>
    </row>
    <row r="31" spans="1:71" s="23" customFormat="1" ht="14.45" hidden="1" customHeight="1">
      <c r="B31" s="24"/>
      <c r="C31" s="81"/>
      <c r="D31" s="81"/>
      <c r="E31" s="81"/>
      <c r="F31" s="71" t="s">
        <v>42</v>
      </c>
      <c r="G31" s="81"/>
      <c r="H31" s="81"/>
      <c r="I31" s="81"/>
      <c r="J31" s="81"/>
      <c r="K31" s="81"/>
      <c r="L31" s="82">
        <v>0.21</v>
      </c>
      <c r="M31" s="83"/>
      <c r="N31" s="83"/>
      <c r="O31" s="83"/>
      <c r="P31" s="83"/>
      <c r="Q31" s="81"/>
      <c r="R31" s="81"/>
      <c r="S31" s="81"/>
      <c r="T31" s="81"/>
      <c r="U31" s="81"/>
      <c r="V31" s="81"/>
      <c r="W31" s="84">
        <f>ROUND(BB94, 2)</f>
        <v>0</v>
      </c>
      <c r="X31" s="83"/>
      <c r="Y31" s="83"/>
      <c r="Z31" s="83"/>
      <c r="AA31" s="83"/>
      <c r="AB31" s="83"/>
      <c r="AC31" s="83"/>
      <c r="AD31" s="83"/>
      <c r="AE31" s="83"/>
      <c r="AF31" s="81"/>
      <c r="AG31" s="81"/>
      <c r="AH31" s="81"/>
      <c r="AI31" s="81"/>
      <c r="AJ31" s="81"/>
      <c r="AK31" s="84">
        <v>0</v>
      </c>
      <c r="AL31" s="83"/>
      <c r="AM31" s="83"/>
      <c r="AN31" s="83"/>
      <c r="AO31" s="83"/>
      <c r="AP31" s="81"/>
      <c r="AR31" s="140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141"/>
    </row>
    <row r="32" spans="1:71" s="23" customFormat="1" ht="14.45" hidden="1" customHeight="1">
      <c r="B32" s="24"/>
      <c r="C32" s="81"/>
      <c r="D32" s="81"/>
      <c r="E32" s="81"/>
      <c r="F32" s="71" t="s">
        <v>43</v>
      </c>
      <c r="G32" s="81"/>
      <c r="H32" s="81"/>
      <c r="I32" s="81"/>
      <c r="J32" s="81"/>
      <c r="K32" s="81"/>
      <c r="L32" s="82">
        <v>0.12</v>
      </c>
      <c r="M32" s="83"/>
      <c r="N32" s="83"/>
      <c r="O32" s="83"/>
      <c r="P32" s="83"/>
      <c r="Q32" s="81"/>
      <c r="R32" s="81"/>
      <c r="S32" s="81"/>
      <c r="T32" s="81"/>
      <c r="U32" s="81"/>
      <c r="V32" s="81"/>
      <c r="W32" s="84">
        <f>ROUND(BC94, 2)</f>
        <v>0</v>
      </c>
      <c r="X32" s="83"/>
      <c r="Y32" s="83"/>
      <c r="Z32" s="83"/>
      <c r="AA32" s="83"/>
      <c r="AB32" s="83"/>
      <c r="AC32" s="83"/>
      <c r="AD32" s="83"/>
      <c r="AE32" s="83"/>
      <c r="AF32" s="81"/>
      <c r="AG32" s="81"/>
      <c r="AH32" s="81"/>
      <c r="AI32" s="81"/>
      <c r="AJ32" s="81"/>
      <c r="AK32" s="84">
        <v>0</v>
      </c>
      <c r="AL32" s="83"/>
      <c r="AM32" s="83"/>
      <c r="AN32" s="83"/>
      <c r="AO32" s="83"/>
      <c r="AP32" s="81"/>
      <c r="AR32" s="140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141"/>
    </row>
    <row r="33" spans="1:57" s="23" customFormat="1" ht="14.45" hidden="1" customHeight="1">
      <c r="B33" s="24"/>
      <c r="C33" s="81"/>
      <c r="D33" s="81"/>
      <c r="E33" s="81"/>
      <c r="F33" s="71" t="s">
        <v>44</v>
      </c>
      <c r="G33" s="81"/>
      <c r="H33" s="81"/>
      <c r="I33" s="81"/>
      <c r="J33" s="81"/>
      <c r="K33" s="81"/>
      <c r="L33" s="82">
        <v>0</v>
      </c>
      <c r="M33" s="83"/>
      <c r="N33" s="83"/>
      <c r="O33" s="83"/>
      <c r="P33" s="83"/>
      <c r="Q33" s="81"/>
      <c r="R33" s="81"/>
      <c r="S33" s="81"/>
      <c r="T33" s="81"/>
      <c r="U33" s="81"/>
      <c r="V33" s="81"/>
      <c r="W33" s="84">
        <f>ROUND(BD94, 2)</f>
        <v>0</v>
      </c>
      <c r="X33" s="83"/>
      <c r="Y33" s="83"/>
      <c r="Z33" s="83"/>
      <c r="AA33" s="83"/>
      <c r="AB33" s="83"/>
      <c r="AC33" s="83"/>
      <c r="AD33" s="83"/>
      <c r="AE33" s="83"/>
      <c r="AF33" s="81"/>
      <c r="AG33" s="81"/>
      <c r="AH33" s="81"/>
      <c r="AI33" s="81"/>
      <c r="AJ33" s="81"/>
      <c r="AK33" s="84">
        <v>0</v>
      </c>
      <c r="AL33" s="83"/>
      <c r="AM33" s="83"/>
      <c r="AN33" s="83"/>
      <c r="AO33" s="83"/>
      <c r="AP33" s="81"/>
      <c r="AR33" s="140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141"/>
    </row>
    <row r="34" spans="1:57" s="22" customFormat="1" ht="6.95" customHeight="1">
      <c r="A34" s="20"/>
      <c r="B34" s="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20"/>
      <c r="AR34" s="139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138"/>
    </row>
    <row r="35" spans="1:57" s="22" customFormat="1" ht="25.9" customHeight="1">
      <c r="A35" s="20"/>
      <c r="B35" s="4"/>
      <c r="C35" s="85"/>
      <c r="D35" s="86" t="s">
        <v>45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 t="s">
        <v>46</v>
      </c>
      <c r="U35" s="87"/>
      <c r="V35" s="87"/>
      <c r="W35" s="87"/>
      <c r="X35" s="89" t="s">
        <v>47</v>
      </c>
      <c r="Y35" s="90"/>
      <c r="Z35" s="90"/>
      <c r="AA35" s="90"/>
      <c r="AB35" s="90"/>
      <c r="AC35" s="87"/>
      <c r="AD35" s="87"/>
      <c r="AE35" s="87"/>
      <c r="AF35" s="87"/>
      <c r="AG35" s="87"/>
      <c r="AH35" s="87"/>
      <c r="AI35" s="87"/>
      <c r="AJ35" s="87"/>
      <c r="AK35" s="91">
        <f>SUM(AK26:AK33)</f>
        <v>0</v>
      </c>
      <c r="AL35" s="90"/>
      <c r="AM35" s="90"/>
      <c r="AN35" s="90"/>
      <c r="AO35" s="92"/>
      <c r="AP35" s="85"/>
      <c r="AQ35" s="25"/>
      <c r="AR35" s="4"/>
      <c r="BE35" s="20"/>
    </row>
    <row r="36" spans="1:57" s="22" customFormat="1" ht="6.95" customHeight="1">
      <c r="A36" s="20"/>
      <c r="B36" s="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20"/>
      <c r="AR36" s="4"/>
      <c r="BE36" s="20"/>
    </row>
    <row r="37" spans="1:57" s="22" customFormat="1" ht="14.45" customHeight="1">
      <c r="A37" s="20"/>
      <c r="B37" s="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20"/>
      <c r="AR37" s="4"/>
      <c r="BE37" s="20"/>
    </row>
    <row r="38" spans="1:57" ht="14.45" customHeight="1">
      <c r="B38" s="1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R38" s="15"/>
    </row>
    <row r="39" spans="1:57" ht="14.45" customHeight="1">
      <c r="B39" s="1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R39" s="15"/>
    </row>
    <row r="40" spans="1:57" ht="14.45" customHeight="1">
      <c r="B40" s="15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R40" s="15"/>
    </row>
    <row r="41" spans="1:57" ht="14.45" customHeight="1">
      <c r="B41" s="1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R41" s="15"/>
    </row>
    <row r="42" spans="1:57" ht="14.45" customHeight="1">
      <c r="B42" s="1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R42" s="15"/>
    </row>
    <row r="43" spans="1:57" ht="14.45" customHeight="1">
      <c r="B43" s="15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R43" s="15"/>
    </row>
    <row r="44" spans="1:57" ht="14.45" customHeight="1">
      <c r="B44" s="1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R44" s="15"/>
    </row>
    <row r="45" spans="1:57" ht="14.45" customHeight="1">
      <c r="B45" s="15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R45" s="15"/>
    </row>
    <row r="46" spans="1:57" ht="14.45" customHeight="1">
      <c r="B46" s="15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R46" s="15"/>
    </row>
    <row r="47" spans="1:57" ht="14.45" customHeight="1">
      <c r="B47" s="15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R47" s="15"/>
    </row>
    <row r="48" spans="1:57" ht="14.45" customHeight="1">
      <c r="B48" s="15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R48" s="15"/>
    </row>
    <row r="49" spans="1:57" s="22" customFormat="1" ht="14.45" customHeight="1">
      <c r="B49" s="26"/>
      <c r="C49" s="93"/>
      <c r="D49" s="94" t="s">
        <v>48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4" t="s">
        <v>49</v>
      </c>
      <c r="AI49" s="95"/>
      <c r="AJ49" s="95"/>
      <c r="AK49" s="95"/>
      <c r="AL49" s="95"/>
      <c r="AM49" s="95"/>
      <c r="AN49" s="95"/>
      <c r="AO49" s="95"/>
      <c r="AP49" s="93"/>
      <c r="AR49" s="26"/>
    </row>
    <row r="50" spans="1:57" ht="11.25">
      <c r="B50" s="15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R50" s="15"/>
    </row>
    <row r="51" spans="1:57" ht="11.25">
      <c r="B51" s="15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R51" s="15"/>
    </row>
    <row r="52" spans="1:57" ht="11.25">
      <c r="B52" s="15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R52" s="15"/>
    </row>
    <row r="53" spans="1:57" ht="11.25">
      <c r="B53" s="15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R53" s="15"/>
    </row>
    <row r="54" spans="1:57" ht="11.25">
      <c r="B54" s="15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R54" s="15"/>
    </row>
    <row r="55" spans="1:57" ht="11.25">
      <c r="B55" s="15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R55" s="15"/>
    </row>
    <row r="56" spans="1:57" ht="11.25">
      <c r="B56" s="15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R56" s="15"/>
    </row>
    <row r="57" spans="1:57" ht="11.25">
      <c r="B57" s="15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R57" s="15"/>
    </row>
    <row r="58" spans="1:57" ht="11.25">
      <c r="B58" s="15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R58" s="15"/>
    </row>
    <row r="59" spans="1:57" ht="11.25">
      <c r="B59" s="15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R59" s="15"/>
    </row>
    <row r="60" spans="1:57" s="22" customFormat="1" ht="12.75">
      <c r="A60" s="20"/>
      <c r="B60" s="4"/>
      <c r="C60" s="75"/>
      <c r="D60" s="96" t="s">
        <v>50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96" t="s">
        <v>51</v>
      </c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96" t="s">
        <v>50</v>
      </c>
      <c r="AI60" s="77"/>
      <c r="AJ60" s="77"/>
      <c r="AK60" s="77"/>
      <c r="AL60" s="77"/>
      <c r="AM60" s="96" t="s">
        <v>51</v>
      </c>
      <c r="AN60" s="77"/>
      <c r="AO60" s="77"/>
      <c r="AP60" s="75"/>
      <c r="AQ60" s="20"/>
      <c r="AR60" s="4"/>
      <c r="BE60" s="20"/>
    </row>
    <row r="61" spans="1:57" ht="11.25">
      <c r="B61" s="15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R61" s="15"/>
    </row>
    <row r="62" spans="1:57" ht="11.25">
      <c r="B62" s="15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R62" s="15"/>
    </row>
    <row r="63" spans="1:57" ht="11.25">
      <c r="B63" s="15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R63" s="15"/>
    </row>
    <row r="64" spans="1:57" s="22" customFormat="1" ht="12.75">
      <c r="A64" s="20"/>
      <c r="B64" s="4"/>
      <c r="C64" s="75"/>
      <c r="D64" s="94" t="s">
        <v>52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4" t="s">
        <v>53</v>
      </c>
      <c r="AI64" s="97"/>
      <c r="AJ64" s="97"/>
      <c r="AK64" s="97"/>
      <c r="AL64" s="97"/>
      <c r="AM64" s="97"/>
      <c r="AN64" s="97"/>
      <c r="AO64" s="97"/>
      <c r="AP64" s="75"/>
      <c r="AQ64" s="20"/>
      <c r="AR64" s="4"/>
      <c r="BE64" s="20"/>
    </row>
    <row r="65" spans="1:57" ht="11.25">
      <c r="B65" s="15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R65" s="15"/>
    </row>
    <row r="66" spans="1:57" ht="11.25">
      <c r="B66" s="15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R66" s="15"/>
    </row>
    <row r="67" spans="1:57" ht="11.25">
      <c r="B67" s="15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R67" s="15"/>
    </row>
    <row r="68" spans="1:57" ht="11.25">
      <c r="B68" s="15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R68" s="15"/>
    </row>
    <row r="69" spans="1:57" ht="11.25">
      <c r="B69" s="15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R69" s="15"/>
    </row>
    <row r="70" spans="1:57" ht="11.25">
      <c r="B70" s="15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R70" s="15"/>
    </row>
    <row r="71" spans="1:57" ht="11.25">
      <c r="B71" s="15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R71" s="15"/>
    </row>
    <row r="72" spans="1:57" ht="11.25">
      <c r="B72" s="15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R72" s="15"/>
    </row>
    <row r="73" spans="1:57" ht="11.25">
      <c r="B73" s="15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R73" s="15"/>
    </row>
    <row r="74" spans="1:57" ht="11.25">
      <c r="B74" s="15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R74" s="15"/>
    </row>
    <row r="75" spans="1:57" s="22" customFormat="1" ht="12.75">
      <c r="A75" s="20"/>
      <c r="B75" s="4"/>
      <c r="C75" s="75"/>
      <c r="D75" s="96" t="s">
        <v>50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96" t="s">
        <v>51</v>
      </c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96" t="s">
        <v>50</v>
      </c>
      <c r="AI75" s="77"/>
      <c r="AJ75" s="77"/>
      <c r="AK75" s="77"/>
      <c r="AL75" s="77"/>
      <c r="AM75" s="96" t="s">
        <v>51</v>
      </c>
      <c r="AN75" s="77"/>
      <c r="AO75" s="77"/>
      <c r="AP75" s="75"/>
      <c r="AQ75" s="20"/>
      <c r="AR75" s="4"/>
      <c r="BE75" s="20"/>
    </row>
    <row r="76" spans="1:57" s="22" customFormat="1" ht="11.25">
      <c r="A76" s="20"/>
      <c r="B76" s="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20"/>
      <c r="AR76" s="4"/>
      <c r="BE76" s="20"/>
    </row>
    <row r="77" spans="1:57" s="22" customFormat="1" ht="6.95" customHeight="1">
      <c r="A77" s="20"/>
      <c r="B77" s="29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30"/>
      <c r="AR77" s="4"/>
      <c r="BE77" s="20"/>
    </row>
    <row r="78" spans="1:57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</row>
    <row r="79" spans="1:57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</row>
    <row r="80" spans="1:57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</row>
    <row r="81" spans="1:91" s="22" customFormat="1" ht="6.95" customHeight="1">
      <c r="A81" s="20"/>
      <c r="B81" s="31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32"/>
      <c r="AR81" s="4"/>
      <c r="BE81" s="20"/>
    </row>
    <row r="82" spans="1:91" s="22" customFormat="1" ht="24.95" customHeight="1">
      <c r="A82" s="20"/>
      <c r="B82" s="4"/>
      <c r="C82" s="100" t="s">
        <v>54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20"/>
      <c r="AR82" s="4"/>
      <c r="BE82" s="20"/>
    </row>
    <row r="83" spans="1:91" s="22" customFormat="1" ht="6.95" customHeight="1">
      <c r="A83" s="20"/>
      <c r="B83" s="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20"/>
      <c r="AR83" s="4"/>
      <c r="BE83" s="20"/>
    </row>
    <row r="84" spans="1:91" s="33" customFormat="1" ht="12" customHeight="1">
      <c r="B84" s="34"/>
      <c r="C84" s="71" t="s">
        <v>13</v>
      </c>
      <c r="D84" s="101"/>
      <c r="E84" s="101"/>
      <c r="F84" s="101"/>
      <c r="G84" s="101"/>
      <c r="H84" s="101"/>
      <c r="I84" s="101"/>
      <c r="J84" s="101"/>
      <c r="K84" s="101"/>
      <c r="L84" s="101" t="str">
        <f>K5</f>
        <v>20230726</v>
      </c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R84" s="34"/>
    </row>
    <row r="85" spans="1:91" s="35" customFormat="1" ht="36.950000000000003" customHeight="1">
      <c r="B85" s="36"/>
      <c r="C85" s="102" t="s">
        <v>16</v>
      </c>
      <c r="D85" s="103"/>
      <c r="E85" s="103"/>
      <c r="F85" s="103"/>
      <c r="G85" s="103"/>
      <c r="H85" s="103"/>
      <c r="I85" s="103"/>
      <c r="J85" s="103"/>
      <c r="K85" s="103"/>
      <c r="L85" s="104" t="str">
        <f>K6</f>
        <v>Zhotovení dřevěného přístřešku a zpevněné plochy v DDM Bílina</v>
      </c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3"/>
      <c r="AR85" s="36"/>
    </row>
    <row r="86" spans="1:91" s="22" customFormat="1" ht="6.95" customHeight="1">
      <c r="A86" s="20"/>
      <c r="B86" s="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20"/>
      <c r="AR86" s="4"/>
      <c r="BE86" s="20"/>
    </row>
    <row r="87" spans="1:91" s="22" customFormat="1" ht="12" customHeight="1">
      <c r="A87" s="20"/>
      <c r="B87" s="4"/>
      <c r="C87" s="71" t="s">
        <v>19</v>
      </c>
      <c r="D87" s="75"/>
      <c r="E87" s="75"/>
      <c r="F87" s="75"/>
      <c r="G87" s="75"/>
      <c r="H87" s="75"/>
      <c r="I87" s="75"/>
      <c r="J87" s="75"/>
      <c r="K87" s="75"/>
      <c r="L87" s="106" t="str">
        <f>IF(K8="","",K8)</f>
        <v>Bílina</v>
      </c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1" t="s">
        <v>21</v>
      </c>
      <c r="AJ87" s="75"/>
      <c r="AK87" s="75"/>
      <c r="AL87" s="75"/>
      <c r="AM87" s="107" t="str">
        <f>IF(AN8= "","",AN8)</f>
        <v>26. 7. 2023</v>
      </c>
      <c r="AN87" s="107"/>
      <c r="AO87" s="75"/>
      <c r="AP87" s="75"/>
      <c r="AQ87" s="20"/>
      <c r="AR87" s="4"/>
      <c r="BE87" s="20"/>
    </row>
    <row r="88" spans="1:91" s="22" customFormat="1" ht="6.95" customHeight="1">
      <c r="A88" s="20"/>
      <c r="B88" s="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20"/>
      <c r="AR88" s="4"/>
      <c r="BE88" s="20"/>
    </row>
    <row r="89" spans="1:91" s="22" customFormat="1" ht="15.2" customHeight="1">
      <c r="A89" s="20"/>
      <c r="B89" s="4"/>
      <c r="C89" s="71" t="s">
        <v>23</v>
      </c>
      <c r="D89" s="75"/>
      <c r="E89" s="75"/>
      <c r="F89" s="75"/>
      <c r="G89" s="75"/>
      <c r="H89" s="75"/>
      <c r="I89" s="75"/>
      <c r="J89" s="75"/>
      <c r="K89" s="75"/>
      <c r="L89" s="101" t="str">
        <f>IF(E11= "","",E11)</f>
        <v>MÚ Bílina</v>
      </c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1" t="s">
        <v>29</v>
      </c>
      <c r="AJ89" s="75"/>
      <c r="AK89" s="75"/>
      <c r="AL89" s="75"/>
      <c r="AM89" s="108" t="str">
        <f>IF(E17="","",E17)</f>
        <v>Ing. Luděk Růžička</v>
      </c>
      <c r="AN89" s="109"/>
      <c r="AO89" s="109"/>
      <c r="AP89" s="109"/>
      <c r="AQ89" s="20"/>
      <c r="AR89" s="4"/>
      <c r="AS89" s="37" t="s">
        <v>55</v>
      </c>
      <c r="AT89" s="38"/>
      <c r="AU89" s="39"/>
      <c r="AV89" s="39"/>
      <c r="AW89" s="39"/>
      <c r="AX89" s="39"/>
      <c r="AY89" s="39"/>
      <c r="AZ89" s="39"/>
      <c r="BA89" s="39"/>
      <c r="BB89" s="39"/>
      <c r="BC89" s="39"/>
      <c r="BD89" s="40"/>
      <c r="BE89" s="20"/>
    </row>
    <row r="90" spans="1:91" s="22" customFormat="1" ht="15.2" customHeight="1">
      <c r="A90" s="20"/>
      <c r="B90" s="4"/>
      <c r="C90" s="71" t="s">
        <v>27</v>
      </c>
      <c r="D90" s="75"/>
      <c r="E90" s="75"/>
      <c r="F90" s="75"/>
      <c r="G90" s="75"/>
      <c r="H90" s="75"/>
      <c r="I90" s="75"/>
      <c r="J90" s="75"/>
      <c r="K90" s="75"/>
      <c r="L90" s="101" t="str">
        <f>IF(E14= "Vyplň údaj","",E14)</f>
        <v/>
      </c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1" t="s">
        <v>32</v>
      </c>
      <c r="AJ90" s="75"/>
      <c r="AK90" s="75"/>
      <c r="AL90" s="75"/>
      <c r="AM90" s="108" t="str">
        <f>IF(E20="","",E20)</f>
        <v>Hampejs projekty s.r.o</v>
      </c>
      <c r="AN90" s="109"/>
      <c r="AO90" s="109"/>
      <c r="AP90" s="109"/>
      <c r="AQ90" s="20"/>
      <c r="AR90" s="4"/>
      <c r="AS90" s="41"/>
      <c r="AT90" s="42"/>
      <c r="AU90" s="43"/>
      <c r="AV90" s="43"/>
      <c r="AW90" s="43"/>
      <c r="AX90" s="43"/>
      <c r="AY90" s="43"/>
      <c r="AZ90" s="43"/>
      <c r="BA90" s="43"/>
      <c r="BB90" s="43"/>
      <c r="BC90" s="43"/>
      <c r="BD90" s="44"/>
      <c r="BE90" s="20"/>
    </row>
    <row r="91" spans="1:91" s="22" customFormat="1" ht="10.9" customHeight="1">
      <c r="A91" s="20"/>
      <c r="B91" s="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20"/>
      <c r="AR91" s="4"/>
      <c r="AS91" s="41"/>
      <c r="AT91" s="42"/>
      <c r="AU91" s="43"/>
      <c r="AV91" s="43"/>
      <c r="AW91" s="43"/>
      <c r="AX91" s="43"/>
      <c r="AY91" s="43"/>
      <c r="AZ91" s="43"/>
      <c r="BA91" s="43"/>
      <c r="BB91" s="43"/>
      <c r="BC91" s="43"/>
      <c r="BD91" s="44"/>
      <c r="BE91" s="20"/>
    </row>
    <row r="92" spans="1:91" s="22" customFormat="1" ht="29.25" customHeight="1">
      <c r="A92" s="20"/>
      <c r="B92" s="4"/>
      <c r="C92" s="110" t="s">
        <v>56</v>
      </c>
      <c r="D92" s="111"/>
      <c r="E92" s="111"/>
      <c r="F92" s="111"/>
      <c r="G92" s="111"/>
      <c r="H92" s="112"/>
      <c r="I92" s="113" t="s">
        <v>57</v>
      </c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4" t="s">
        <v>58</v>
      </c>
      <c r="AH92" s="111"/>
      <c r="AI92" s="111"/>
      <c r="AJ92" s="111"/>
      <c r="AK92" s="111"/>
      <c r="AL92" s="111"/>
      <c r="AM92" s="111"/>
      <c r="AN92" s="113" t="s">
        <v>59</v>
      </c>
      <c r="AO92" s="111"/>
      <c r="AP92" s="115"/>
      <c r="AQ92" s="45" t="s">
        <v>60</v>
      </c>
      <c r="AR92" s="4"/>
      <c r="AS92" s="46" t="s">
        <v>61</v>
      </c>
      <c r="AT92" s="47" t="s">
        <v>62</v>
      </c>
      <c r="AU92" s="47" t="s">
        <v>63</v>
      </c>
      <c r="AV92" s="47" t="s">
        <v>64</v>
      </c>
      <c r="AW92" s="47" t="s">
        <v>65</v>
      </c>
      <c r="AX92" s="47" t="s">
        <v>66</v>
      </c>
      <c r="AY92" s="47" t="s">
        <v>67</v>
      </c>
      <c r="AZ92" s="47" t="s">
        <v>68</v>
      </c>
      <c r="BA92" s="47" t="s">
        <v>69</v>
      </c>
      <c r="BB92" s="47" t="s">
        <v>70</v>
      </c>
      <c r="BC92" s="47" t="s">
        <v>71</v>
      </c>
      <c r="BD92" s="48" t="s">
        <v>72</v>
      </c>
      <c r="BE92" s="20"/>
    </row>
    <row r="93" spans="1:91" s="22" customFormat="1" ht="10.9" customHeight="1">
      <c r="A93" s="20"/>
      <c r="B93" s="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20"/>
      <c r="AR93" s="4"/>
      <c r="AS93" s="4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  <c r="BE93" s="20"/>
    </row>
    <row r="94" spans="1:91" s="52" customFormat="1" ht="32.450000000000003" customHeight="1">
      <c r="B94" s="53"/>
      <c r="C94" s="116" t="s">
        <v>73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8">
        <f>ROUND(AG95,2)</f>
        <v>0</v>
      </c>
      <c r="AH94" s="118"/>
      <c r="AI94" s="118"/>
      <c r="AJ94" s="118"/>
      <c r="AK94" s="118"/>
      <c r="AL94" s="118"/>
      <c r="AM94" s="118"/>
      <c r="AN94" s="119">
        <f>SUM(AG94,AT94)</f>
        <v>0</v>
      </c>
      <c r="AO94" s="119"/>
      <c r="AP94" s="119"/>
      <c r="AQ94" s="54" t="s">
        <v>1</v>
      </c>
      <c r="AR94" s="53"/>
      <c r="AS94" s="55">
        <f>ROUND(AS95,2)</f>
        <v>0</v>
      </c>
      <c r="AT94" s="56">
        <f>ROUND(SUM(AV94:AW94),2)</f>
        <v>0</v>
      </c>
      <c r="AU94" s="57">
        <f>ROUND(AU95,5)</f>
        <v>0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>ROUND(AZ95,2)</f>
        <v>0</v>
      </c>
      <c r="BA94" s="56">
        <f>ROUND(BA95,2)</f>
        <v>0</v>
      </c>
      <c r="BB94" s="56">
        <f>ROUND(BB95,2)</f>
        <v>0</v>
      </c>
      <c r="BC94" s="56">
        <f>ROUND(BC95,2)</f>
        <v>0</v>
      </c>
      <c r="BD94" s="58">
        <f>ROUND(BD95,2)</f>
        <v>0</v>
      </c>
      <c r="BS94" s="59" t="s">
        <v>74</v>
      </c>
      <c r="BT94" s="59" t="s">
        <v>75</v>
      </c>
      <c r="BU94" s="60" t="s">
        <v>76</v>
      </c>
      <c r="BV94" s="59" t="s">
        <v>77</v>
      </c>
      <c r="BW94" s="59" t="s">
        <v>4</v>
      </c>
      <c r="BX94" s="59" t="s">
        <v>78</v>
      </c>
      <c r="CL94" s="59" t="s">
        <v>1</v>
      </c>
    </row>
    <row r="95" spans="1:91" s="68" customFormat="1" ht="16.5" customHeight="1">
      <c r="A95" s="61" t="s">
        <v>79</v>
      </c>
      <c r="B95" s="62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'03 - Zahradní pergola'!J30</f>
        <v>0</v>
      </c>
      <c r="AH95" s="124"/>
      <c r="AI95" s="124"/>
      <c r="AJ95" s="124"/>
      <c r="AK95" s="124"/>
      <c r="AL95" s="124"/>
      <c r="AM95" s="124"/>
      <c r="AN95" s="123">
        <f>SUM(AG95,AT95)</f>
        <v>0</v>
      </c>
      <c r="AO95" s="124"/>
      <c r="AP95" s="124"/>
      <c r="AQ95" s="63" t="s">
        <v>82</v>
      </c>
      <c r="AR95" s="62"/>
      <c r="AS95" s="64">
        <v>0</v>
      </c>
      <c r="AT95" s="65">
        <f>ROUND(SUM(AV95:AW95),2)</f>
        <v>0</v>
      </c>
      <c r="AU95" s="66">
        <f>'03 - Zahradní pergola'!P122</f>
        <v>0</v>
      </c>
      <c r="AV95" s="65">
        <f>'03 - Zahradní pergola'!J33</f>
        <v>0</v>
      </c>
      <c r="AW95" s="65">
        <f>'03 - Zahradní pergola'!J34</f>
        <v>0</v>
      </c>
      <c r="AX95" s="65">
        <f>'03 - Zahradní pergola'!J35</f>
        <v>0</v>
      </c>
      <c r="AY95" s="65">
        <f>'03 - Zahradní pergola'!J36</f>
        <v>0</v>
      </c>
      <c r="AZ95" s="65">
        <f>'03 - Zahradní pergola'!F33</f>
        <v>0</v>
      </c>
      <c r="BA95" s="65">
        <f>'03 - Zahradní pergola'!F34</f>
        <v>0</v>
      </c>
      <c r="BB95" s="65">
        <f>'03 - Zahradní pergola'!F35</f>
        <v>0</v>
      </c>
      <c r="BC95" s="65">
        <f>'03 - Zahradní pergola'!F36</f>
        <v>0</v>
      </c>
      <c r="BD95" s="67">
        <f>'03 - Zahradní pergola'!F37</f>
        <v>0</v>
      </c>
      <c r="BT95" s="69" t="s">
        <v>83</v>
      </c>
      <c r="BV95" s="69" t="s">
        <v>77</v>
      </c>
      <c r="BW95" s="69" t="s">
        <v>84</v>
      </c>
      <c r="BX95" s="69" t="s">
        <v>4</v>
      </c>
      <c r="CL95" s="69" t="s">
        <v>1</v>
      </c>
      <c r="CM95" s="69" t="s">
        <v>85</v>
      </c>
    </row>
    <row r="96" spans="1:91" s="22" customFormat="1" ht="30" customHeight="1">
      <c r="A96" s="20"/>
      <c r="B96" s="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20"/>
      <c r="AR96" s="4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2" customFormat="1" ht="6.95" customHeight="1">
      <c r="A97" s="20"/>
      <c r="B97" s="29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30"/>
      <c r="AR97" s="4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sheetProtection algorithmName="SHA-512" hashValue="sc1aExAFccIOJ8z4yj2svMMu1mFeV1UCxiqnpppdUwtKP2pdfqTDC1z658q8re7oKYr4F/KHS8D+9uXItWVFTw==" saltValue="wuTyg+ba6e9Kza85mAVg5A==" spinCount="100000" sheet="1" objects="1" scenarios="1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 - Zahradní pergol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40"/>
  <sheetViews>
    <sheetView showGridLines="0" workbookViewId="0">
      <selection activeCell="E18" sqref="E18:H18"/>
    </sheetView>
  </sheetViews>
  <sheetFormatPr defaultRowHeight="15"/>
  <cols>
    <col min="1" max="1" width="8.33203125" style="12" customWidth="1"/>
    <col min="2" max="2" width="1.1640625" style="12" customWidth="1"/>
    <col min="3" max="3" width="4.1640625" style="12" customWidth="1"/>
    <col min="4" max="4" width="4.33203125" style="12" customWidth="1"/>
    <col min="5" max="5" width="17.1640625" style="12" customWidth="1"/>
    <col min="6" max="6" width="50.83203125" style="12" customWidth="1"/>
    <col min="7" max="7" width="7.5" style="12" customWidth="1"/>
    <col min="8" max="8" width="14" style="12" customWidth="1"/>
    <col min="9" max="9" width="15.83203125" style="12" customWidth="1"/>
    <col min="10" max="10" width="22.33203125" style="12" customWidth="1"/>
    <col min="11" max="11" width="22.33203125" style="12" hidden="1" customWidth="1"/>
    <col min="12" max="12" width="9.33203125" style="70" customWidth="1"/>
    <col min="13" max="13" width="10.83203125" style="70" hidden="1" customWidth="1"/>
    <col min="14" max="14" width="9.33203125" style="70" hidden="1"/>
    <col min="15" max="20" width="14.1640625" style="70" hidden="1" customWidth="1"/>
    <col min="21" max="21" width="16.33203125" style="70" hidden="1" customWidth="1"/>
    <col min="22" max="22" width="12.33203125" style="70" customWidth="1"/>
    <col min="23" max="23" width="16.33203125" style="70" customWidth="1"/>
    <col min="24" max="24" width="12.33203125" style="70" customWidth="1"/>
    <col min="25" max="25" width="15" style="70" customWidth="1"/>
    <col min="26" max="26" width="11" style="70" customWidth="1"/>
    <col min="27" max="27" width="15" style="70" customWidth="1"/>
    <col min="28" max="28" width="16.33203125" style="70" customWidth="1"/>
    <col min="29" max="29" width="11" style="70" customWidth="1"/>
    <col min="30" max="30" width="15" style="70" customWidth="1"/>
    <col min="31" max="31" width="16.33203125" style="70" customWidth="1"/>
    <col min="32" max="32" width="9.33203125" style="70"/>
    <col min="33" max="43" width="9.33203125" style="12"/>
    <col min="44" max="65" width="9.33203125" style="12" hidden="1"/>
    <col min="66" max="16384" width="9.33203125" style="12"/>
  </cols>
  <sheetData>
    <row r="1" spans="1:46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46" ht="36.950000000000003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L2" s="134" t="s">
        <v>5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AT2" s="13" t="s">
        <v>84</v>
      </c>
    </row>
    <row r="3" spans="1:46" ht="6.95" customHeight="1">
      <c r="A3" s="70"/>
      <c r="B3" s="125"/>
      <c r="C3" s="126"/>
      <c r="D3" s="126"/>
      <c r="E3" s="126"/>
      <c r="F3" s="126"/>
      <c r="G3" s="126"/>
      <c r="H3" s="126"/>
      <c r="I3" s="126"/>
      <c r="J3" s="126"/>
      <c r="K3" s="14"/>
      <c r="L3" s="127"/>
      <c r="AT3" s="13" t="s">
        <v>85</v>
      </c>
    </row>
    <row r="4" spans="1:46" ht="24.95" customHeight="1">
      <c r="A4" s="70"/>
      <c r="B4" s="127"/>
      <c r="C4" s="70"/>
      <c r="D4" s="100" t="s">
        <v>86</v>
      </c>
      <c r="E4" s="70"/>
      <c r="F4" s="70"/>
      <c r="G4" s="70"/>
      <c r="H4" s="70"/>
      <c r="I4" s="70"/>
      <c r="J4" s="70"/>
      <c r="L4" s="127"/>
      <c r="M4" s="215" t="s">
        <v>10</v>
      </c>
      <c r="AT4" s="13" t="s">
        <v>3</v>
      </c>
    </row>
    <row r="5" spans="1:46" ht="6.95" customHeight="1">
      <c r="A5" s="70"/>
      <c r="B5" s="127"/>
      <c r="C5" s="70"/>
      <c r="D5" s="70"/>
      <c r="E5" s="70"/>
      <c r="F5" s="70"/>
      <c r="G5" s="70"/>
      <c r="H5" s="70"/>
      <c r="I5" s="70"/>
      <c r="J5" s="70"/>
      <c r="L5" s="127"/>
    </row>
    <row r="6" spans="1:46" ht="12" customHeight="1">
      <c r="A6" s="70"/>
      <c r="B6" s="127"/>
      <c r="C6" s="70"/>
      <c r="D6" s="71" t="s">
        <v>16</v>
      </c>
      <c r="E6" s="70"/>
      <c r="F6" s="70"/>
      <c r="G6" s="70"/>
      <c r="H6" s="70"/>
      <c r="I6" s="70"/>
      <c r="J6" s="70"/>
      <c r="L6" s="127"/>
    </row>
    <row r="7" spans="1:46" ht="16.5" customHeight="1">
      <c r="A7" s="70"/>
      <c r="B7" s="127"/>
      <c r="C7" s="70"/>
      <c r="D7" s="70"/>
      <c r="E7" s="162" t="s">
        <v>174</v>
      </c>
      <c r="F7" s="163"/>
      <c r="G7" s="163"/>
      <c r="H7" s="163"/>
      <c r="I7" s="70"/>
      <c r="J7" s="70"/>
      <c r="L7" s="127"/>
    </row>
    <row r="8" spans="1:46" s="22" customFormat="1" ht="12" customHeight="1">
      <c r="A8" s="75"/>
      <c r="B8" s="139"/>
      <c r="C8" s="75"/>
      <c r="D8" s="71" t="s">
        <v>87</v>
      </c>
      <c r="E8" s="75"/>
      <c r="F8" s="75"/>
      <c r="G8" s="75"/>
      <c r="H8" s="75"/>
      <c r="I8" s="75"/>
      <c r="J8" s="75"/>
      <c r="K8" s="20"/>
      <c r="L8" s="216"/>
      <c r="M8" s="93"/>
      <c r="N8" s="93"/>
      <c r="O8" s="93"/>
      <c r="P8" s="93"/>
      <c r="Q8" s="93"/>
      <c r="R8" s="93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93"/>
    </row>
    <row r="9" spans="1:46" s="22" customFormat="1" ht="16.5" customHeight="1">
      <c r="A9" s="75"/>
      <c r="B9" s="139"/>
      <c r="C9" s="75"/>
      <c r="D9" s="75"/>
      <c r="E9" s="104" t="s">
        <v>88</v>
      </c>
      <c r="F9" s="164"/>
      <c r="G9" s="164"/>
      <c r="H9" s="164"/>
      <c r="I9" s="75"/>
      <c r="J9" s="75"/>
      <c r="K9" s="20"/>
      <c r="L9" s="216"/>
      <c r="M9" s="93"/>
      <c r="N9" s="93"/>
      <c r="O9" s="93"/>
      <c r="P9" s="93"/>
      <c r="Q9" s="93"/>
      <c r="R9" s="93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93"/>
    </row>
    <row r="10" spans="1:46" s="22" customFormat="1" ht="11.25">
      <c r="A10" s="75"/>
      <c r="B10" s="139"/>
      <c r="C10" s="75"/>
      <c r="D10" s="75"/>
      <c r="E10" s="75"/>
      <c r="F10" s="75"/>
      <c r="G10" s="75"/>
      <c r="H10" s="75"/>
      <c r="I10" s="75"/>
      <c r="J10" s="75"/>
      <c r="K10" s="20"/>
      <c r="L10" s="216"/>
      <c r="M10" s="93"/>
      <c r="N10" s="93"/>
      <c r="O10" s="93"/>
      <c r="P10" s="93"/>
      <c r="Q10" s="93"/>
      <c r="R10" s="93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93"/>
    </row>
    <row r="11" spans="1:46" s="22" customFormat="1" ht="12" customHeight="1">
      <c r="A11" s="75"/>
      <c r="B11" s="139"/>
      <c r="C11" s="75"/>
      <c r="D11" s="71" t="s">
        <v>17</v>
      </c>
      <c r="E11" s="75"/>
      <c r="F11" s="72" t="s">
        <v>1</v>
      </c>
      <c r="G11" s="75"/>
      <c r="H11" s="75"/>
      <c r="I11" s="71" t="s">
        <v>18</v>
      </c>
      <c r="J11" s="72" t="s">
        <v>1</v>
      </c>
      <c r="K11" s="20"/>
      <c r="L11" s="216"/>
      <c r="M11" s="93"/>
      <c r="N11" s="93"/>
      <c r="O11" s="93"/>
      <c r="P11" s="93"/>
      <c r="Q11" s="93"/>
      <c r="R11" s="93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93"/>
    </row>
    <row r="12" spans="1:46" s="22" customFormat="1" ht="12" customHeight="1">
      <c r="A12" s="75"/>
      <c r="B12" s="139"/>
      <c r="C12" s="75"/>
      <c r="D12" s="71" t="s">
        <v>19</v>
      </c>
      <c r="E12" s="75"/>
      <c r="F12" s="72" t="s">
        <v>20</v>
      </c>
      <c r="G12" s="75"/>
      <c r="H12" s="75"/>
      <c r="I12" s="71" t="s">
        <v>21</v>
      </c>
      <c r="J12" s="165" t="str">
        <f>'Rekapitulace stavby'!AN8</f>
        <v>26. 7. 2023</v>
      </c>
      <c r="K12" s="20"/>
      <c r="L12" s="216"/>
      <c r="M12" s="93"/>
      <c r="N12" s="93"/>
      <c r="O12" s="93"/>
      <c r="P12" s="93"/>
      <c r="Q12" s="93"/>
      <c r="R12" s="93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93"/>
    </row>
    <row r="13" spans="1:46" s="22" customFormat="1" ht="10.9" customHeight="1">
      <c r="A13" s="75"/>
      <c r="B13" s="139"/>
      <c r="C13" s="75"/>
      <c r="D13" s="75"/>
      <c r="E13" s="75"/>
      <c r="F13" s="75"/>
      <c r="G13" s="75"/>
      <c r="H13" s="75"/>
      <c r="I13" s="75"/>
      <c r="J13" s="75"/>
      <c r="K13" s="20"/>
      <c r="L13" s="216"/>
      <c r="M13" s="93"/>
      <c r="N13" s="93"/>
      <c r="O13" s="93"/>
      <c r="P13" s="93"/>
      <c r="Q13" s="93"/>
      <c r="R13" s="93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93"/>
    </row>
    <row r="14" spans="1:46" s="22" customFormat="1" ht="12" customHeight="1">
      <c r="A14" s="75"/>
      <c r="B14" s="139"/>
      <c r="C14" s="75"/>
      <c r="D14" s="71" t="s">
        <v>23</v>
      </c>
      <c r="E14" s="75"/>
      <c r="F14" s="75"/>
      <c r="G14" s="75"/>
      <c r="H14" s="75"/>
      <c r="I14" s="71" t="s">
        <v>24</v>
      </c>
      <c r="J14" s="72" t="s">
        <v>1</v>
      </c>
      <c r="K14" s="20"/>
      <c r="L14" s="216"/>
      <c r="M14" s="93"/>
      <c r="N14" s="93"/>
      <c r="O14" s="93"/>
      <c r="P14" s="93"/>
      <c r="Q14" s="93"/>
      <c r="R14" s="93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93"/>
    </row>
    <row r="15" spans="1:46" s="22" customFormat="1" ht="18" customHeight="1">
      <c r="A15" s="75"/>
      <c r="B15" s="139"/>
      <c r="C15" s="75"/>
      <c r="D15" s="75"/>
      <c r="E15" s="72" t="s">
        <v>25</v>
      </c>
      <c r="F15" s="75"/>
      <c r="G15" s="75"/>
      <c r="H15" s="75"/>
      <c r="I15" s="71" t="s">
        <v>26</v>
      </c>
      <c r="J15" s="72" t="s">
        <v>1</v>
      </c>
      <c r="K15" s="20"/>
      <c r="L15" s="216"/>
      <c r="M15" s="93"/>
      <c r="N15" s="93"/>
      <c r="O15" s="93"/>
      <c r="P15" s="93"/>
      <c r="Q15" s="93"/>
      <c r="R15" s="93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93"/>
    </row>
    <row r="16" spans="1:46" s="22" customFormat="1" ht="6.95" customHeight="1">
      <c r="A16" s="75"/>
      <c r="B16" s="139"/>
      <c r="C16" s="75"/>
      <c r="D16" s="75"/>
      <c r="E16" s="75"/>
      <c r="F16" s="75"/>
      <c r="G16" s="75"/>
      <c r="H16" s="75"/>
      <c r="I16" s="75"/>
      <c r="J16" s="75"/>
      <c r="K16" s="20"/>
      <c r="L16" s="216"/>
      <c r="M16" s="93"/>
      <c r="N16" s="93"/>
      <c r="O16" s="93"/>
      <c r="P16" s="93"/>
      <c r="Q16" s="93"/>
      <c r="R16" s="93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93"/>
    </row>
    <row r="17" spans="1:32" s="22" customFormat="1" ht="12" customHeight="1">
      <c r="A17" s="20"/>
      <c r="B17" s="4"/>
      <c r="C17" s="75"/>
      <c r="D17" s="71" t="s">
        <v>27</v>
      </c>
      <c r="E17" s="75"/>
      <c r="F17" s="75"/>
      <c r="G17" s="75"/>
      <c r="H17" s="75"/>
      <c r="I17" s="71" t="s">
        <v>24</v>
      </c>
      <c r="J17" s="1" t="str">
        <f>'Rekapitulace stavby'!AN13</f>
        <v>Vyplň údaj</v>
      </c>
      <c r="K17" s="20"/>
      <c r="L17" s="216"/>
      <c r="M17" s="93"/>
      <c r="N17" s="93"/>
      <c r="O17" s="93"/>
      <c r="P17" s="93"/>
      <c r="Q17" s="93"/>
      <c r="R17" s="93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93"/>
    </row>
    <row r="18" spans="1:32" s="22" customFormat="1" ht="18" customHeight="1">
      <c r="A18" s="20"/>
      <c r="B18" s="4"/>
      <c r="C18" s="20"/>
      <c r="D18" s="20"/>
      <c r="E18" s="10" t="str">
        <f>'Rekapitulace stavby'!E14</f>
        <v>Vyplň údaj</v>
      </c>
      <c r="F18" s="16"/>
      <c r="G18" s="16"/>
      <c r="H18" s="16"/>
      <c r="I18" s="17" t="s">
        <v>26</v>
      </c>
      <c r="J18" s="1" t="str">
        <f>'Rekapitulace stavby'!AN14</f>
        <v>Vyplň údaj</v>
      </c>
      <c r="K18" s="20"/>
      <c r="L18" s="216"/>
      <c r="M18" s="93"/>
      <c r="N18" s="93"/>
      <c r="O18" s="93"/>
      <c r="P18" s="93"/>
      <c r="Q18" s="93"/>
      <c r="R18" s="93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93"/>
    </row>
    <row r="19" spans="1:32" s="22" customFormat="1" ht="6.95" customHeight="1">
      <c r="A19" s="20"/>
      <c r="B19" s="4"/>
      <c r="C19" s="75"/>
      <c r="D19" s="75"/>
      <c r="E19" s="75"/>
      <c r="F19" s="75"/>
      <c r="G19" s="75"/>
      <c r="H19" s="75"/>
      <c r="I19" s="75"/>
      <c r="J19" s="75"/>
      <c r="K19" s="20"/>
      <c r="L19" s="216"/>
      <c r="M19" s="93"/>
      <c r="N19" s="93"/>
      <c r="O19" s="93"/>
      <c r="P19" s="93"/>
      <c r="Q19" s="93"/>
      <c r="R19" s="93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93"/>
    </row>
    <row r="20" spans="1:32" s="22" customFormat="1" ht="12" customHeight="1">
      <c r="A20" s="20"/>
      <c r="B20" s="4"/>
      <c r="C20" s="75"/>
      <c r="D20" s="71" t="s">
        <v>29</v>
      </c>
      <c r="E20" s="75"/>
      <c r="F20" s="75"/>
      <c r="G20" s="75"/>
      <c r="H20" s="75"/>
      <c r="I20" s="71" t="s">
        <v>24</v>
      </c>
      <c r="J20" s="72" t="s">
        <v>1</v>
      </c>
      <c r="K20" s="20"/>
      <c r="L20" s="216"/>
      <c r="M20" s="93"/>
      <c r="N20" s="93"/>
      <c r="O20" s="93"/>
      <c r="P20" s="93"/>
      <c r="Q20" s="93"/>
      <c r="R20" s="93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93"/>
    </row>
    <row r="21" spans="1:32" s="22" customFormat="1" ht="18" customHeight="1">
      <c r="A21" s="20"/>
      <c r="B21" s="4"/>
      <c r="C21" s="75"/>
      <c r="D21" s="75"/>
      <c r="E21" s="72" t="s">
        <v>30</v>
      </c>
      <c r="F21" s="75"/>
      <c r="G21" s="75"/>
      <c r="H21" s="75"/>
      <c r="I21" s="71" t="s">
        <v>26</v>
      </c>
      <c r="J21" s="72" t="s">
        <v>1</v>
      </c>
      <c r="K21" s="20"/>
      <c r="L21" s="216"/>
      <c r="M21" s="93"/>
      <c r="N21" s="93"/>
      <c r="O21" s="93"/>
      <c r="P21" s="93"/>
      <c r="Q21" s="93"/>
      <c r="R21" s="93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93"/>
    </row>
    <row r="22" spans="1:32" s="22" customFormat="1" ht="6.95" customHeight="1">
      <c r="A22" s="20"/>
      <c r="B22" s="4"/>
      <c r="C22" s="75"/>
      <c r="D22" s="75"/>
      <c r="E22" s="75"/>
      <c r="F22" s="75"/>
      <c r="G22" s="75"/>
      <c r="H22" s="75"/>
      <c r="I22" s="75"/>
      <c r="J22" s="75"/>
      <c r="K22" s="20"/>
      <c r="L22" s="216"/>
      <c r="M22" s="93"/>
      <c r="N22" s="93"/>
      <c r="O22" s="93"/>
      <c r="P22" s="93"/>
      <c r="Q22" s="93"/>
      <c r="R22" s="93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93"/>
    </row>
    <row r="23" spans="1:32" s="22" customFormat="1" ht="12" customHeight="1">
      <c r="A23" s="20"/>
      <c r="B23" s="4"/>
      <c r="C23" s="75"/>
      <c r="D23" s="71" t="s">
        <v>32</v>
      </c>
      <c r="E23" s="75"/>
      <c r="F23" s="75"/>
      <c r="G23" s="75"/>
      <c r="H23" s="75"/>
      <c r="I23" s="71" t="s">
        <v>24</v>
      </c>
      <c r="J23" s="72" t="s">
        <v>1</v>
      </c>
      <c r="K23" s="20"/>
      <c r="L23" s="216"/>
      <c r="M23" s="93"/>
      <c r="N23" s="93"/>
      <c r="O23" s="93"/>
      <c r="P23" s="93"/>
      <c r="Q23" s="93"/>
      <c r="R23" s="93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93"/>
    </row>
    <row r="24" spans="1:32" s="22" customFormat="1" ht="18" customHeight="1">
      <c r="A24" s="20"/>
      <c r="B24" s="4"/>
      <c r="C24" s="75"/>
      <c r="D24" s="75"/>
      <c r="E24" s="72" t="s">
        <v>33</v>
      </c>
      <c r="F24" s="75"/>
      <c r="G24" s="75"/>
      <c r="H24" s="75"/>
      <c r="I24" s="71" t="s">
        <v>26</v>
      </c>
      <c r="J24" s="72" t="s">
        <v>1</v>
      </c>
      <c r="K24" s="20"/>
      <c r="L24" s="216"/>
      <c r="M24" s="93"/>
      <c r="N24" s="93"/>
      <c r="O24" s="93"/>
      <c r="P24" s="93"/>
      <c r="Q24" s="93"/>
      <c r="R24" s="93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93"/>
    </row>
    <row r="25" spans="1:32" s="22" customFormat="1" ht="6.95" customHeight="1">
      <c r="A25" s="20"/>
      <c r="B25" s="4"/>
      <c r="C25" s="75"/>
      <c r="D25" s="75"/>
      <c r="E25" s="75"/>
      <c r="F25" s="75"/>
      <c r="G25" s="75"/>
      <c r="H25" s="75"/>
      <c r="I25" s="75"/>
      <c r="J25" s="75"/>
      <c r="K25" s="20"/>
      <c r="L25" s="216"/>
      <c r="M25" s="93"/>
      <c r="N25" s="93"/>
      <c r="O25" s="93"/>
      <c r="P25" s="93"/>
      <c r="Q25" s="93"/>
      <c r="R25" s="93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93"/>
    </row>
    <row r="26" spans="1:32" s="22" customFormat="1" ht="12" customHeight="1">
      <c r="A26" s="20"/>
      <c r="B26" s="4"/>
      <c r="C26" s="75"/>
      <c r="D26" s="71" t="s">
        <v>34</v>
      </c>
      <c r="E26" s="75"/>
      <c r="F26" s="75"/>
      <c r="G26" s="75"/>
      <c r="H26" s="75"/>
      <c r="I26" s="75"/>
      <c r="J26" s="75"/>
      <c r="K26" s="20"/>
      <c r="L26" s="216"/>
      <c r="M26" s="93"/>
      <c r="N26" s="93"/>
      <c r="O26" s="93"/>
      <c r="P26" s="93"/>
      <c r="Q26" s="93"/>
      <c r="R26" s="93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93"/>
    </row>
    <row r="27" spans="1:32" s="144" customFormat="1" ht="16.5" customHeight="1">
      <c r="A27" s="142"/>
      <c r="B27" s="143"/>
      <c r="C27" s="166"/>
      <c r="D27" s="166"/>
      <c r="E27" s="73" t="s">
        <v>1</v>
      </c>
      <c r="F27" s="73"/>
      <c r="G27" s="73"/>
      <c r="H27" s="73"/>
      <c r="I27" s="166"/>
      <c r="J27" s="166"/>
      <c r="K27" s="142"/>
      <c r="L27" s="217"/>
      <c r="M27" s="218"/>
      <c r="N27" s="218"/>
      <c r="O27" s="218"/>
      <c r="P27" s="218"/>
      <c r="Q27" s="218"/>
      <c r="R27" s="218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218"/>
    </row>
    <row r="28" spans="1:32" s="22" customFormat="1" ht="6.95" customHeight="1">
      <c r="A28" s="20"/>
      <c r="B28" s="4"/>
      <c r="C28" s="75"/>
      <c r="D28" s="75"/>
      <c r="E28" s="75"/>
      <c r="F28" s="75"/>
      <c r="G28" s="75"/>
      <c r="H28" s="75"/>
      <c r="I28" s="75"/>
      <c r="J28" s="75"/>
      <c r="K28" s="20"/>
      <c r="L28" s="216"/>
      <c r="M28" s="93"/>
      <c r="N28" s="93"/>
      <c r="O28" s="93"/>
      <c r="P28" s="93"/>
      <c r="Q28" s="93"/>
      <c r="R28" s="93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93"/>
    </row>
    <row r="29" spans="1:32" s="22" customFormat="1" ht="6.95" customHeight="1">
      <c r="A29" s="20"/>
      <c r="B29" s="4"/>
      <c r="C29" s="75"/>
      <c r="D29" s="167"/>
      <c r="E29" s="167"/>
      <c r="F29" s="167"/>
      <c r="G29" s="167"/>
      <c r="H29" s="167"/>
      <c r="I29" s="167"/>
      <c r="J29" s="167"/>
      <c r="K29" s="50"/>
      <c r="L29" s="216"/>
      <c r="M29" s="93"/>
      <c r="N29" s="93"/>
      <c r="O29" s="93"/>
      <c r="P29" s="93"/>
      <c r="Q29" s="93"/>
      <c r="R29" s="93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93"/>
    </row>
    <row r="30" spans="1:32" s="22" customFormat="1" ht="25.35" customHeight="1">
      <c r="A30" s="20"/>
      <c r="B30" s="4"/>
      <c r="C30" s="75"/>
      <c r="D30" s="168" t="s">
        <v>35</v>
      </c>
      <c r="E30" s="75"/>
      <c r="F30" s="75"/>
      <c r="G30" s="75"/>
      <c r="H30" s="75"/>
      <c r="I30" s="75"/>
      <c r="J30" s="169">
        <f>ROUND(J122, 2)</f>
        <v>0</v>
      </c>
      <c r="K30" s="20"/>
      <c r="L30" s="216"/>
      <c r="M30" s="93"/>
      <c r="N30" s="93"/>
      <c r="O30" s="93"/>
      <c r="P30" s="93"/>
      <c r="Q30" s="93"/>
      <c r="R30" s="93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93"/>
    </row>
    <row r="31" spans="1:32" s="22" customFormat="1" ht="6.95" customHeight="1">
      <c r="A31" s="20"/>
      <c r="B31" s="4"/>
      <c r="C31" s="75"/>
      <c r="D31" s="167"/>
      <c r="E31" s="167"/>
      <c r="F31" s="167"/>
      <c r="G31" s="167"/>
      <c r="H31" s="167"/>
      <c r="I31" s="167"/>
      <c r="J31" s="167"/>
      <c r="K31" s="50"/>
      <c r="L31" s="216"/>
      <c r="M31" s="93"/>
      <c r="N31" s="93"/>
      <c r="O31" s="93"/>
      <c r="P31" s="93"/>
      <c r="Q31" s="93"/>
      <c r="R31" s="93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93"/>
    </row>
    <row r="32" spans="1:32" s="22" customFormat="1" ht="14.45" customHeight="1">
      <c r="A32" s="20"/>
      <c r="B32" s="4"/>
      <c r="C32" s="75"/>
      <c r="D32" s="75"/>
      <c r="E32" s="75"/>
      <c r="F32" s="170" t="s">
        <v>37</v>
      </c>
      <c r="G32" s="75"/>
      <c r="H32" s="75"/>
      <c r="I32" s="170" t="s">
        <v>36</v>
      </c>
      <c r="J32" s="170" t="s">
        <v>38</v>
      </c>
      <c r="K32" s="20"/>
      <c r="L32" s="216"/>
      <c r="M32" s="93"/>
      <c r="N32" s="93"/>
      <c r="O32" s="93"/>
      <c r="P32" s="93"/>
      <c r="Q32" s="93"/>
      <c r="R32" s="93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93"/>
    </row>
    <row r="33" spans="1:32" s="22" customFormat="1" ht="14.45" customHeight="1">
      <c r="A33" s="20"/>
      <c r="B33" s="4"/>
      <c r="C33" s="75"/>
      <c r="D33" s="171" t="s">
        <v>39</v>
      </c>
      <c r="E33" s="71" t="s">
        <v>40</v>
      </c>
      <c r="F33" s="172">
        <f>ROUND((SUM(BE122:BE139)),  2)</f>
        <v>0</v>
      </c>
      <c r="G33" s="75"/>
      <c r="H33" s="75"/>
      <c r="I33" s="173">
        <v>0.21</v>
      </c>
      <c r="J33" s="172">
        <f>ROUND(((SUM(BE122:BE139))*I33),  2)</f>
        <v>0</v>
      </c>
      <c r="K33" s="20"/>
      <c r="L33" s="216"/>
      <c r="M33" s="93"/>
      <c r="N33" s="93"/>
      <c r="O33" s="93"/>
      <c r="P33" s="93"/>
      <c r="Q33" s="93"/>
      <c r="R33" s="9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93"/>
    </row>
    <row r="34" spans="1:32" s="22" customFormat="1" ht="14.45" customHeight="1">
      <c r="A34" s="20"/>
      <c r="B34" s="4"/>
      <c r="C34" s="75"/>
      <c r="D34" s="75"/>
      <c r="E34" s="71" t="s">
        <v>41</v>
      </c>
      <c r="F34" s="172">
        <f>ROUND((SUM(BF122:BF139)),  2)</f>
        <v>0</v>
      </c>
      <c r="G34" s="75"/>
      <c r="H34" s="75"/>
      <c r="I34" s="173">
        <v>0.12</v>
      </c>
      <c r="J34" s="172">
        <f>ROUND(((SUM(BF122:BF139))*I34),  2)</f>
        <v>0</v>
      </c>
      <c r="K34" s="20"/>
      <c r="L34" s="216"/>
      <c r="M34" s="93"/>
      <c r="N34" s="93"/>
      <c r="O34" s="93"/>
      <c r="P34" s="93"/>
      <c r="Q34" s="93"/>
      <c r="R34" s="93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93"/>
    </row>
    <row r="35" spans="1:32" s="22" customFormat="1" ht="14.45" hidden="1" customHeight="1">
      <c r="A35" s="20"/>
      <c r="B35" s="4"/>
      <c r="C35" s="75"/>
      <c r="D35" s="75"/>
      <c r="E35" s="71" t="s">
        <v>42</v>
      </c>
      <c r="F35" s="172">
        <f>ROUND((SUM(BG122:BG139)),  2)</f>
        <v>0</v>
      </c>
      <c r="G35" s="75"/>
      <c r="H35" s="75"/>
      <c r="I35" s="173">
        <v>0.21</v>
      </c>
      <c r="J35" s="172">
        <f>0</f>
        <v>0</v>
      </c>
      <c r="K35" s="20"/>
      <c r="L35" s="216"/>
      <c r="M35" s="93"/>
      <c r="N35" s="93"/>
      <c r="O35" s="93"/>
      <c r="P35" s="93"/>
      <c r="Q35" s="93"/>
      <c r="R35" s="93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93"/>
    </row>
    <row r="36" spans="1:32" s="22" customFormat="1" ht="14.45" hidden="1" customHeight="1">
      <c r="A36" s="20"/>
      <c r="B36" s="4"/>
      <c r="C36" s="75"/>
      <c r="D36" s="75"/>
      <c r="E36" s="71" t="s">
        <v>43</v>
      </c>
      <c r="F36" s="172">
        <f>ROUND((SUM(BH122:BH139)),  2)</f>
        <v>0</v>
      </c>
      <c r="G36" s="75"/>
      <c r="H36" s="75"/>
      <c r="I36" s="173">
        <v>0.12</v>
      </c>
      <c r="J36" s="172">
        <f>0</f>
        <v>0</v>
      </c>
      <c r="K36" s="20"/>
      <c r="L36" s="216"/>
      <c r="M36" s="93"/>
      <c r="N36" s="93"/>
      <c r="O36" s="93"/>
      <c r="P36" s="93"/>
      <c r="Q36" s="93"/>
      <c r="R36" s="93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93"/>
    </row>
    <row r="37" spans="1:32" s="22" customFormat="1" ht="14.45" hidden="1" customHeight="1">
      <c r="A37" s="20"/>
      <c r="B37" s="4"/>
      <c r="C37" s="75"/>
      <c r="D37" s="75"/>
      <c r="E37" s="71" t="s">
        <v>44</v>
      </c>
      <c r="F37" s="172">
        <f>ROUND((SUM(BI122:BI139)),  2)</f>
        <v>0</v>
      </c>
      <c r="G37" s="75"/>
      <c r="H37" s="75"/>
      <c r="I37" s="173">
        <v>0</v>
      </c>
      <c r="J37" s="172">
        <f>0</f>
        <v>0</v>
      </c>
      <c r="K37" s="20"/>
      <c r="L37" s="216"/>
      <c r="M37" s="93"/>
      <c r="N37" s="93"/>
      <c r="O37" s="93"/>
      <c r="P37" s="93"/>
      <c r="Q37" s="93"/>
      <c r="R37" s="93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93"/>
    </row>
    <row r="38" spans="1:32" s="22" customFormat="1" ht="6.95" customHeight="1">
      <c r="A38" s="20"/>
      <c r="B38" s="4"/>
      <c r="C38" s="75"/>
      <c r="D38" s="75"/>
      <c r="E38" s="75"/>
      <c r="F38" s="75"/>
      <c r="G38" s="75"/>
      <c r="H38" s="75"/>
      <c r="I38" s="75"/>
      <c r="J38" s="75"/>
      <c r="K38" s="20"/>
      <c r="L38" s="216"/>
      <c r="M38" s="93"/>
      <c r="N38" s="93"/>
      <c r="O38" s="93"/>
      <c r="P38" s="93"/>
      <c r="Q38" s="93"/>
      <c r="R38" s="93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93"/>
    </row>
    <row r="39" spans="1:32" s="22" customFormat="1" ht="25.35" customHeight="1">
      <c r="A39" s="20"/>
      <c r="B39" s="4"/>
      <c r="C39" s="174"/>
      <c r="D39" s="175" t="s">
        <v>45</v>
      </c>
      <c r="E39" s="112"/>
      <c r="F39" s="112"/>
      <c r="G39" s="176" t="s">
        <v>46</v>
      </c>
      <c r="H39" s="177" t="s">
        <v>47</v>
      </c>
      <c r="I39" s="112"/>
      <c r="J39" s="178">
        <f>SUM(J30:J37)</f>
        <v>0</v>
      </c>
      <c r="K39" s="146"/>
      <c r="L39" s="216"/>
      <c r="M39" s="93"/>
      <c r="N39" s="93"/>
      <c r="O39" s="93"/>
      <c r="P39" s="93"/>
      <c r="Q39" s="93"/>
      <c r="R39" s="93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93"/>
    </row>
    <row r="40" spans="1:32" s="22" customFormat="1" ht="14.45" customHeight="1">
      <c r="A40" s="20"/>
      <c r="B40" s="4"/>
      <c r="C40" s="75"/>
      <c r="D40" s="75"/>
      <c r="E40" s="75"/>
      <c r="F40" s="75"/>
      <c r="G40" s="75"/>
      <c r="H40" s="75"/>
      <c r="I40" s="75"/>
      <c r="J40" s="75"/>
      <c r="K40" s="20"/>
      <c r="L40" s="216"/>
      <c r="M40" s="93"/>
      <c r="N40" s="93"/>
      <c r="O40" s="93"/>
      <c r="P40" s="93"/>
      <c r="Q40" s="93"/>
      <c r="R40" s="93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93"/>
    </row>
    <row r="41" spans="1:32" ht="14.45" customHeight="1">
      <c r="B41" s="15"/>
      <c r="C41" s="70"/>
      <c r="D41" s="70"/>
      <c r="E41" s="70"/>
      <c r="F41" s="70"/>
      <c r="G41" s="70"/>
      <c r="H41" s="70"/>
      <c r="I41" s="70"/>
      <c r="J41" s="70"/>
      <c r="L41" s="127"/>
    </row>
    <row r="42" spans="1:32" ht="14.45" customHeight="1">
      <c r="B42" s="15"/>
      <c r="C42" s="70"/>
      <c r="D42" s="70"/>
      <c r="E42" s="70"/>
      <c r="F42" s="70"/>
      <c r="G42" s="70"/>
      <c r="H42" s="70"/>
      <c r="I42" s="70"/>
      <c r="J42" s="70"/>
      <c r="L42" s="127"/>
    </row>
    <row r="43" spans="1:32" ht="14.45" customHeight="1">
      <c r="B43" s="15"/>
      <c r="C43" s="70"/>
      <c r="D43" s="70"/>
      <c r="E43" s="70"/>
      <c r="F43" s="70"/>
      <c r="G43" s="70"/>
      <c r="H43" s="70"/>
      <c r="I43" s="70"/>
      <c r="J43" s="70"/>
      <c r="L43" s="127"/>
    </row>
    <row r="44" spans="1:32" ht="14.45" customHeight="1">
      <c r="B44" s="15"/>
      <c r="C44" s="70"/>
      <c r="D44" s="70"/>
      <c r="E44" s="70"/>
      <c r="F44" s="70"/>
      <c r="G44" s="70"/>
      <c r="H44" s="70"/>
      <c r="I44" s="70"/>
      <c r="J44" s="70"/>
      <c r="L44" s="127"/>
    </row>
    <row r="45" spans="1:32" ht="14.45" customHeight="1">
      <c r="B45" s="15"/>
      <c r="C45" s="70"/>
      <c r="D45" s="70"/>
      <c r="E45" s="70"/>
      <c r="F45" s="70"/>
      <c r="G45" s="70"/>
      <c r="H45" s="70"/>
      <c r="I45" s="70"/>
      <c r="J45" s="70"/>
      <c r="L45" s="127"/>
    </row>
    <row r="46" spans="1:32" ht="14.45" customHeight="1">
      <c r="B46" s="15"/>
      <c r="C46" s="70"/>
      <c r="D46" s="70"/>
      <c r="E46" s="70"/>
      <c r="F46" s="70"/>
      <c r="G46" s="70"/>
      <c r="H46" s="70"/>
      <c r="I46" s="70"/>
      <c r="J46" s="70"/>
      <c r="L46" s="127"/>
    </row>
    <row r="47" spans="1:32" ht="14.45" customHeight="1">
      <c r="B47" s="15"/>
      <c r="C47" s="70"/>
      <c r="D47" s="70"/>
      <c r="E47" s="70"/>
      <c r="F47" s="70"/>
      <c r="G47" s="70"/>
      <c r="H47" s="70"/>
      <c r="I47" s="70"/>
      <c r="J47" s="70"/>
      <c r="L47" s="127"/>
    </row>
    <row r="48" spans="1:32" ht="14.45" customHeight="1">
      <c r="B48" s="15"/>
      <c r="C48" s="70"/>
      <c r="D48" s="70"/>
      <c r="E48" s="70"/>
      <c r="F48" s="70"/>
      <c r="G48" s="70"/>
      <c r="H48" s="70"/>
      <c r="I48" s="70"/>
      <c r="J48" s="70"/>
      <c r="L48" s="127"/>
    </row>
    <row r="49" spans="1:32" ht="14.45" customHeight="1">
      <c r="B49" s="15"/>
      <c r="C49" s="70"/>
      <c r="D49" s="70"/>
      <c r="E49" s="70"/>
      <c r="F49" s="70"/>
      <c r="G49" s="70"/>
      <c r="H49" s="70"/>
      <c r="I49" s="70"/>
      <c r="J49" s="70"/>
      <c r="L49" s="127"/>
    </row>
    <row r="50" spans="1:32" s="22" customFormat="1" ht="14.45" customHeight="1">
      <c r="B50" s="26"/>
      <c r="C50" s="93"/>
      <c r="D50" s="94" t="s">
        <v>48</v>
      </c>
      <c r="E50" s="95"/>
      <c r="F50" s="95"/>
      <c r="G50" s="94" t="s">
        <v>49</v>
      </c>
      <c r="H50" s="95"/>
      <c r="I50" s="95"/>
      <c r="J50" s="95"/>
      <c r="K50" s="27"/>
      <c r="L50" s="216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</row>
    <row r="51" spans="1:32" ht="11.25">
      <c r="B51" s="15"/>
      <c r="C51" s="70"/>
      <c r="D51" s="70"/>
      <c r="E51" s="70"/>
      <c r="F51" s="70"/>
      <c r="G51" s="70"/>
      <c r="H51" s="70"/>
      <c r="I51" s="70"/>
      <c r="J51" s="70"/>
      <c r="L51" s="127"/>
    </row>
    <row r="52" spans="1:32" ht="11.25">
      <c r="B52" s="15"/>
      <c r="C52" s="70"/>
      <c r="D52" s="70"/>
      <c r="E52" s="70"/>
      <c r="F52" s="70"/>
      <c r="G52" s="70"/>
      <c r="H52" s="70"/>
      <c r="I52" s="70"/>
      <c r="J52" s="70"/>
      <c r="L52" s="127"/>
    </row>
    <row r="53" spans="1:32" ht="11.25">
      <c r="B53" s="15"/>
      <c r="C53" s="70"/>
      <c r="D53" s="70"/>
      <c r="E53" s="70"/>
      <c r="F53" s="70"/>
      <c r="G53" s="70"/>
      <c r="H53" s="70"/>
      <c r="I53" s="70"/>
      <c r="J53" s="70"/>
      <c r="L53" s="127"/>
    </row>
    <row r="54" spans="1:32" ht="11.25">
      <c r="B54" s="15"/>
      <c r="C54" s="70"/>
      <c r="D54" s="70"/>
      <c r="E54" s="70"/>
      <c r="F54" s="70"/>
      <c r="G54" s="70"/>
      <c r="H54" s="70"/>
      <c r="I54" s="70"/>
      <c r="J54" s="70"/>
      <c r="L54" s="127"/>
    </row>
    <row r="55" spans="1:32" ht="11.25">
      <c r="B55" s="15"/>
      <c r="C55" s="70"/>
      <c r="D55" s="70"/>
      <c r="E55" s="70"/>
      <c r="F55" s="70"/>
      <c r="G55" s="70"/>
      <c r="H55" s="70"/>
      <c r="I55" s="70"/>
      <c r="J55" s="70"/>
      <c r="L55" s="127"/>
    </row>
    <row r="56" spans="1:32" ht="11.25">
      <c r="B56" s="15"/>
      <c r="C56" s="70"/>
      <c r="D56" s="70"/>
      <c r="E56" s="70"/>
      <c r="F56" s="70"/>
      <c r="G56" s="70"/>
      <c r="H56" s="70"/>
      <c r="I56" s="70"/>
      <c r="J56" s="70"/>
      <c r="L56" s="127"/>
    </row>
    <row r="57" spans="1:32" ht="11.25">
      <c r="B57" s="15"/>
      <c r="C57" s="70"/>
      <c r="D57" s="70"/>
      <c r="E57" s="70"/>
      <c r="F57" s="70"/>
      <c r="G57" s="70"/>
      <c r="H57" s="70"/>
      <c r="I57" s="70"/>
      <c r="J57" s="70"/>
      <c r="L57" s="127"/>
    </row>
    <row r="58" spans="1:32" ht="11.25">
      <c r="B58" s="15"/>
      <c r="C58" s="70"/>
      <c r="D58" s="70"/>
      <c r="E58" s="70"/>
      <c r="F58" s="70"/>
      <c r="G58" s="70"/>
      <c r="H58" s="70"/>
      <c r="I58" s="70"/>
      <c r="J58" s="70"/>
      <c r="L58" s="127"/>
    </row>
    <row r="59" spans="1:32" ht="11.25">
      <c r="B59" s="15"/>
      <c r="C59" s="70"/>
      <c r="D59" s="70"/>
      <c r="E59" s="70"/>
      <c r="F59" s="70"/>
      <c r="G59" s="70"/>
      <c r="H59" s="70"/>
      <c r="I59" s="70"/>
      <c r="J59" s="70"/>
      <c r="L59" s="127"/>
    </row>
    <row r="60" spans="1:32" ht="11.25">
      <c r="B60" s="15"/>
      <c r="C60" s="70"/>
      <c r="D60" s="70"/>
      <c r="E60" s="70"/>
      <c r="F60" s="70"/>
      <c r="G60" s="70"/>
      <c r="H60" s="70"/>
      <c r="I60" s="70"/>
      <c r="J60" s="70"/>
      <c r="L60" s="127"/>
    </row>
    <row r="61" spans="1:32" s="22" customFormat="1" ht="12.75">
      <c r="A61" s="20"/>
      <c r="B61" s="4"/>
      <c r="C61" s="75"/>
      <c r="D61" s="96" t="s">
        <v>50</v>
      </c>
      <c r="E61" s="77"/>
      <c r="F61" s="179" t="s">
        <v>51</v>
      </c>
      <c r="G61" s="96" t="s">
        <v>50</v>
      </c>
      <c r="H61" s="77"/>
      <c r="I61" s="77"/>
      <c r="J61" s="180" t="s">
        <v>51</v>
      </c>
      <c r="K61" s="21"/>
      <c r="L61" s="216"/>
      <c r="M61" s="93"/>
      <c r="N61" s="93"/>
      <c r="O61" s="93"/>
      <c r="P61" s="93"/>
      <c r="Q61" s="93"/>
      <c r="R61" s="93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93"/>
    </row>
    <row r="62" spans="1:32" ht="11.25">
      <c r="B62" s="15"/>
      <c r="C62" s="70"/>
      <c r="D62" s="70"/>
      <c r="E62" s="70"/>
      <c r="F62" s="70"/>
      <c r="G62" s="70"/>
      <c r="H62" s="70"/>
      <c r="I62" s="70"/>
      <c r="J62" s="70"/>
      <c r="L62" s="127"/>
    </row>
    <row r="63" spans="1:32" ht="11.25">
      <c r="B63" s="15"/>
      <c r="C63" s="70"/>
      <c r="D63" s="70"/>
      <c r="E63" s="70"/>
      <c r="F63" s="70"/>
      <c r="G63" s="70"/>
      <c r="H63" s="70"/>
      <c r="I63" s="70"/>
      <c r="J63" s="70"/>
      <c r="L63" s="127"/>
    </row>
    <row r="64" spans="1:32" ht="11.25">
      <c r="B64" s="15"/>
      <c r="C64" s="70"/>
      <c r="D64" s="70"/>
      <c r="E64" s="70"/>
      <c r="F64" s="70"/>
      <c r="G64" s="70"/>
      <c r="H64" s="70"/>
      <c r="I64" s="70"/>
      <c r="J64" s="70"/>
      <c r="L64" s="127"/>
    </row>
    <row r="65" spans="1:32" s="22" customFormat="1" ht="12.75">
      <c r="A65" s="20"/>
      <c r="B65" s="4"/>
      <c r="C65" s="75"/>
      <c r="D65" s="94" t="s">
        <v>52</v>
      </c>
      <c r="E65" s="97"/>
      <c r="F65" s="97"/>
      <c r="G65" s="94" t="s">
        <v>53</v>
      </c>
      <c r="H65" s="97"/>
      <c r="I65" s="97"/>
      <c r="J65" s="97"/>
      <c r="K65" s="28"/>
      <c r="L65" s="216"/>
      <c r="M65" s="93"/>
      <c r="N65" s="93"/>
      <c r="O65" s="93"/>
      <c r="P65" s="93"/>
      <c r="Q65" s="93"/>
      <c r="R65" s="93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93"/>
    </row>
    <row r="66" spans="1:32" ht="11.25">
      <c r="B66" s="15"/>
      <c r="C66" s="70"/>
      <c r="D66" s="70"/>
      <c r="E66" s="70"/>
      <c r="F66" s="70"/>
      <c r="G66" s="70"/>
      <c r="H66" s="70"/>
      <c r="I66" s="70"/>
      <c r="J66" s="70"/>
      <c r="L66" s="127"/>
    </row>
    <row r="67" spans="1:32" ht="11.25">
      <c r="B67" s="15"/>
      <c r="C67" s="70"/>
      <c r="D67" s="70"/>
      <c r="E67" s="70"/>
      <c r="F67" s="70"/>
      <c r="G67" s="70"/>
      <c r="H67" s="70"/>
      <c r="I67" s="70"/>
      <c r="J67" s="70"/>
      <c r="L67" s="127"/>
    </row>
    <row r="68" spans="1:32" ht="11.25">
      <c r="B68" s="15"/>
      <c r="C68" s="70"/>
      <c r="D68" s="70"/>
      <c r="E68" s="70"/>
      <c r="F68" s="70"/>
      <c r="G68" s="70"/>
      <c r="H68" s="70"/>
      <c r="I68" s="70"/>
      <c r="J68" s="70"/>
      <c r="L68" s="127"/>
    </row>
    <row r="69" spans="1:32" ht="11.25">
      <c r="B69" s="15"/>
      <c r="C69" s="70"/>
      <c r="D69" s="70"/>
      <c r="E69" s="70"/>
      <c r="F69" s="70"/>
      <c r="G69" s="70"/>
      <c r="H69" s="70"/>
      <c r="I69" s="70"/>
      <c r="J69" s="70"/>
      <c r="L69" s="127"/>
    </row>
    <row r="70" spans="1:32" ht="11.25">
      <c r="B70" s="15"/>
      <c r="C70" s="70"/>
      <c r="D70" s="70"/>
      <c r="E70" s="70"/>
      <c r="F70" s="70"/>
      <c r="G70" s="70"/>
      <c r="H70" s="70"/>
      <c r="I70" s="70"/>
      <c r="J70" s="70"/>
      <c r="L70" s="127"/>
    </row>
    <row r="71" spans="1:32" ht="11.25">
      <c r="B71" s="15"/>
      <c r="C71" s="70"/>
      <c r="D71" s="70"/>
      <c r="E71" s="70"/>
      <c r="F71" s="70"/>
      <c r="G71" s="70"/>
      <c r="H71" s="70"/>
      <c r="I71" s="70"/>
      <c r="J71" s="70"/>
      <c r="L71" s="127"/>
    </row>
    <row r="72" spans="1:32" ht="11.25">
      <c r="B72" s="15"/>
      <c r="C72" s="70"/>
      <c r="D72" s="70"/>
      <c r="E72" s="70"/>
      <c r="F72" s="70"/>
      <c r="G72" s="70"/>
      <c r="H72" s="70"/>
      <c r="I72" s="70"/>
      <c r="J72" s="70"/>
      <c r="L72" s="127"/>
    </row>
    <row r="73" spans="1:32" ht="11.25">
      <c r="B73" s="15"/>
      <c r="C73" s="70"/>
      <c r="D73" s="70"/>
      <c r="E73" s="70"/>
      <c r="F73" s="70"/>
      <c r="G73" s="70"/>
      <c r="H73" s="70"/>
      <c r="I73" s="70"/>
      <c r="J73" s="70"/>
      <c r="L73" s="127"/>
    </row>
    <row r="74" spans="1:32" ht="11.25">
      <c r="B74" s="15"/>
      <c r="C74" s="70"/>
      <c r="D74" s="70"/>
      <c r="E74" s="70"/>
      <c r="F74" s="70"/>
      <c r="G74" s="70"/>
      <c r="H74" s="70"/>
      <c r="I74" s="70"/>
      <c r="J74" s="70"/>
      <c r="L74" s="127"/>
    </row>
    <row r="75" spans="1:32" ht="11.25">
      <c r="B75" s="15"/>
      <c r="C75" s="70"/>
      <c r="D75" s="70"/>
      <c r="E75" s="70"/>
      <c r="F75" s="70"/>
      <c r="G75" s="70"/>
      <c r="H75" s="70"/>
      <c r="I75" s="70"/>
      <c r="J75" s="70"/>
      <c r="L75" s="127"/>
    </row>
    <row r="76" spans="1:32" s="22" customFormat="1" ht="12.75">
      <c r="A76" s="20"/>
      <c r="B76" s="4"/>
      <c r="C76" s="75"/>
      <c r="D76" s="96" t="s">
        <v>50</v>
      </c>
      <c r="E76" s="77"/>
      <c r="F76" s="179" t="s">
        <v>51</v>
      </c>
      <c r="G76" s="96" t="s">
        <v>50</v>
      </c>
      <c r="H76" s="77"/>
      <c r="I76" s="77"/>
      <c r="J76" s="180" t="s">
        <v>51</v>
      </c>
      <c r="K76" s="21"/>
      <c r="L76" s="216"/>
      <c r="M76" s="93"/>
      <c r="N76" s="93"/>
      <c r="O76" s="93"/>
      <c r="P76" s="93"/>
      <c r="Q76" s="93"/>
      <c r="R76" s="93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93"/>
    </row>
    <row r="77" spans="1:32" s="22" customFormat="1" ht="14.45" customHeight="1">
      <c r="A77" s="20"/>
      <c r="B77" s="29"/>
      <c r="C77" s="98"/>
      <c r="D77" s="98"/>
      <c r="E77" s="98"/>
      <c r="F77" s="98"/>
      <c r="G77" s="98"/>
      <c r="H77" s="98"/>
      <c r="I77" s="98"/>
      <c r="J77" s="98"/>
      <c r="K77" s="30"/>
      <c r="L77" s="216"/>
      <c r="M77" s="93"/>
      <c r="N77" s="93"/>
      <c r="O77" s="93"/>
      <c r="P77" s="93"/>
      <c r="Q77" s="93"/>
      <c r="R77" s="93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93"/>
    </row>
    <row r="78" spans="1:32">
      <c r="C78" s="70"/>
      <c r="D78" s="70"/>
      <c r="E78" s="70"/>
      <c r="F78" s="70"/>
      <c r="G78" s="70"/>
      <c r="H78" s="70"/>
      <c r="I78" s="70"/>
      <c r="J78" s="70"/>
    </row>
    <row r="79" spans="1:32">
      <c r="C79" s="70"/>
      <c r="D79" s="70"/>
      <c r="E79" s="70"/>
      <c r="F79" s="70"/>
      <c r="G79" s="70"/>
      <c r="H79" s="70"/>
      <c r="I79" s="70"/>
      <c r="J79" s="70"/>
    </row>
    <row r="80" spans="1:32">
      <c r="C80" s="70"/>
      <c r="D80" s="70"/>
      <c r="E80" s="70"/>
      <c r="F80" s="70"/>
      <c r="G80" s="70"/>
      <c r="H80" s="70"/>
      <c r="I80" s="70"/>
      <c r="J80" s="70"/>
    </row>
    <row r="81" spans="1:47" s="22" customFormat="1" ht="6.95" customHeight="1">
      <c r="A81" s="20"/>
      <c r="B81" s="31"/>
      <c r="C81" s="99"/>
      <c r="D81" s="99"/>
      <c r="E81" s="99"/>
      <c r="F81" s="99"/>
      <c r="G81" s="99"/>
      <c r="H81" s="99"/>
      <c r="I81" s="99"/>
      <c r="J81" s="99"/>
      <c r="K81" s="32"/>
      <c r="L81" s="216"/>
      <c r="M81" s="93"/>
      <c r="N81" s="93"/>
      <c r="O81" s="93"/>
      <c r="P81" s="93"/>
      <c r="Q81" s="93"/>
      <c r="R81" s="93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93"/>
    </row>
    <row r="82" spans="1:47" s="22" customFormat="1" ht="24.95" customHeight="1">
      <c r="A82" s="20"/>
      <c r="B82" s="4"/>
      <c r="C82" s="100" t="s">
        <v>89</v>
      </c>
      <c r="D82" s="75"/>
      <c r="E82" s="75"/>
      <c r="F82" s="75"/>
      <c r="G82" s="75"/>
      <c r="H82" s="75"/>
      <c r="I82" s="75"/>
      <c r="J82" s="75"/>
      <c r="K82" s="20"/>
      <c r="L82" s="216"/>
      <c r="M82" s="93"/>
      <c r="N82" s="93"/>
      <c r="O82" s="93"/>
      <c r="P82" s="93"/>
      <c r="Q82" s="93"/>
      <c r="R82" s="93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93"/>
    </row>
    <row r="83" spans="1:47" s="22" customFormat="1" ht="6.95" customHeight="1">
      <c r="A83" s="20"/>
      <c r="B83" s="4"/>
      <c r="C83" s="75"/>
      <c r="D83" s="75"/>
      <c r="E83" s="75"/>
      <c r="F83" s="75"/>
      <c r="G83" s="75"/>
      <c r="H83" s="75"/>
      <c r="I83" s="75"/>
      <c r="J83" s="75"/>
      <c r="K83" s="20"/>
      <c r="L83" s="216"/>
      <c r="M83" s="93"/>
      <c r="N83" s="93"/>
      <c r="O83" s="93"/>
      <c r="P83" s="93"/>
      <c r="Q83" s="93"/>
      <c r="R83" s="93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93"/>
    </row>
    <row r="84" spans="1:47" s="22" customFormat="1" ht="12" customHeight="1">
      <c r="A84" s="20"/>
      <c r="B84" s="4"/>
      <c r="C84" s="71" t="s">
        <v>16</v>
      </c>
      <c r="D84" s="75"/>
      <c r="E84" s="75"/>
      <c r="F84" s="75"/>
      <c r="G84" s="75"/>
      <c r="H84" s="75"/>
      <c r="I84" s="75"/>
      <c r="J84" s="75"/>
      <c r="K84" s="20"/>
      <c r="L84" s="216"/>
      <c r="M84" s="93"/>
      <c r="N84" s="93"/>
      <c r="O84" s="93"/>
      <c r="P84" s="93"/>
      <c r="Q84" s="93"/>
      <c r="R84" s="93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93"/>
    </row>
    <row r="85" spans="1:47" s="22" customFormat="1" ht="16.5" customHeight="1">
      <c r="A85" s="20"/>
      <c r="B85" s="4"/>
      <c r="C85" s="75"/>
      <c r="D85" s="75"/>
      <c r="E85" s="162" t="str">
        <f>E7</f>
        <v>Zhotovení dřevěného přístřešku a zpevněné plochy v DDM Bílina</v>
      </c>
      <c r="F85" s="163"/>
      <c r="G85" s="163"/>
      <c r="H85" s="163"/>
      <c r="I85" s="75"/>
      <c r="J85" s="75"/>
      <c r="K85" s="20"/>
      <c r="L85" s="216"/>
      <c r="M85" s="93"/>
      <c r="N85" s="93"/>
      <c r="O85" s="93"/>
      <c r="P85" s="93"/>
      <c r="Q85" s="93"/>
      <c r="R85" s="93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93"/>
    </row>
    <row r="86" spans="1:47" s="22" customFormat="1" ht="12" customHeight="1">
      <c r="A86" s="20"/>
      <c r="B86" s="4"/>
      <c r="C86" s="71" t="s">
        <v>87</v>
      </c>
      <c r="D86" s="75"/>
      <c r="E86" s="75"/>
      <c r="F86" s="75"/>
      <c r="G86" s="75"/>
      <c r="H86" s="75"/>
      <c r="I86" s="75"/>
      <c r="J86" s="75"/>
      <c r="K86" s="20"/>
      <c r="L86" s="216"/>
      <c r="M86" s="93"/>
      <c r="N86" s="93"/>
      <c r="O86" s="93"/>
      <c r="P86" s="93"/>
      <c r="Q86" s="93"/>
      <c r="R86" s="93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93"/>
    </row>
    <row r="87" spans="1:47" s="22" customFormat="1" ht="16.5" customHeight="1">
      <c r="A87" s="20"/>
      <c r="B87" s="4"/>
      <c r="C87" s="75"/>
      <c r="D87" s="75"/>
      <c r="E87" s="104" t="str">
        <f>E9</f>
        <v>03 - Zahradní pergola</v>
      </c>
      <c r="F87" s="164"/>
      <c r="G87" s="164"/>
      <c r="H87" s="164"/>
      <c r="I87" s="75"/>
      <c r="J87" s="75"/>
      <c r="K87" s="20"/>
      <c r="L87" s="216"/>
      <c r="M87" s="93"/>
      <c r="N87" s="93"/>
      <c r="O87" s="93"/>
      <c r="P87" s="93"/>
      <c r="Q87" s="93"/>
      <c r="R87" s="93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93"/>
    </row>
    <row r="88" spans="1:47" s="22" customFormat="1" ht="6.95" customHeight="1">
      <c r="A88" s="20"/>
      <c r="B88" s="4"/>
      <c r="C88" s="75"/>
      <c r="D88" s="75"/>
      <c r="E88" s="75"/>
      <c r="F88" s="75"/>
      <c r="G88" s="75"/>
      <c r="H88" s="75"/>
      <c r="I88" s="75"/>
      <c r="J88" s="75"/>
      <c r="K88" s="20"/>
      <c r="L88" s="216"/>
      <c r="M88" s="93"/>
      <c r="N88" s="93"/>
      <c r="O88" s="93"/>
      <c r="P88" s="93"/>
      <c r="Q88" s="93"/>
      <c r="R88" s="93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93"/>
    </row>
    <row r="89" spans="1:47" s="22" customFormat="1" ht="12" customHeight="1">
      <c r="A89" s="20"/>
      <c r="B89" s="4"/>
      <c r="C89" s="71" t="s">
        <v>19</v>
      </c>
      <c r="D89" s="75"/>
      <c r="E89" s="75"/>
      <c r="F89" s="72" t="str">
        <f>F12</f>
        <v>Bílina</v>
      </c>
      <c r="G89" s="75"/>
      <c r="H89" s="75"/>
      <c r="I89" s="71" t="s">
        <v>21</v>
      </c>
      <c r="J89" s="165" t="str">
        <f>IF(J12="","",J12)</f>
        <v>26. 7. 2023</v>
      </c>
      <c r="K89" s="20"/>
      <c r="L89" s="216"/>
      <c r="M89" s="93"/>
      <c r="N89" s="93"/>
      <c r="O89" s="93"/>
      <c r="P89" s="93"/>
      <c r="Q89" s="93"/>
      <c r="R89" s="93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93"/>
    </row>
    <row r="90" spans="1:47" s="22" customFormat="1" ht="6.95" customHeight="1">
      <c r="A90" s="20"/>
      <c r="B90" s="4"/>
      <c r="C90" s="75"/>
      <c r="D90" s="75"/>
      <c r="E90" s="75"/>
      <c r="F90" s="75"/>
      <c r="G90" s="75"/>
      <c r="H90" s="75"/>
      <c r="I90" s="75"/>
      <c r="J90" s="75"/>
      <c r="K90" s="20"/>
      <c r="L90" s="216"/>
      <c r="M90" s="93"/>
      <c r="N90" s="93"/>
      <c r="O90" s="93"/>
      <c r="P90" s="93"/>
      <c r="Q90" s="93"/>
      <c r="R90" s="93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93"/>
    </row>
    <row r="91" spans="1:47" s="22" customFormat="1" ht="15.2" customHeight="1">
      <c r="A91" s="20"/>
      <c r="B91" s="4"/>
      <c r="C91" s="71" t="s">
        <v>23</v>
      </c>
      <c r="D91" s="75"/>
      <c r="E91" s="75"/>
      <c r="F91" s="72" t="str">
        <f>E15</f>
        <v>MÚ Bílina</v>
      </c>
      <c r="G91" s="75"/>
      <c r="H91" s="75"/>
      <c r="I91" s="71" t="s">
        <v>29</v>
      </c>
      <c r="J91" s="181" t="str">
        <f>E21</f>
        <v>Ing. Luděk Růžička</v>
      </c>
      <c r="K91" s="20"/>
      <c r="L91" s="216"/>
      <c r="M91" s="93"/>
      <c r="N91" s="93"/>
      <c r="O91" s="93"/>
      <c r="P91" s="93"/>
      <c r="Q91" s="93"/>
      <c r="R91" s="93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93"/>
    </row>
    <row r="92" spans="1:47" s="22" customFormat="1" ht="25.7" customHeight="1">
      <c r="A92" s="20"/>
      <c r="B92" s="4"/>
      <c r="C92" s="71" t="s">
        <v>27</v>
      </c>
      <c r="D92" s="75"/>
      <c r="E92" s="75"/>
      <c r="F92" s="72" t="str">
        <f>IF(E18="","",E18)</f>
        <v>Vyplň údaj</v>
      </c>
      <c r="G92" s="75"/>
      <c r="H92" s="75"/>
      <c r="I92" s="71" t="s">
        <v>32</v>
      </c>
      <c r="J92" s="181" t="str">
        <f>E24</f>
        <v>Hampejs projekty s.r.o</v>
      </c>
      <c r="K92" s="20"/>
      <c r="L92" s="216"/>
      <c r="M92" s="93"/>
      <c r="N92" s="93"/>
      <c r="O92" s="93"/>
      <c r="P92" s="93"/>
      <c r="Q92" s="93"/>
      <c r="R92" s="93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93"/>
    </row>
    <row r="93" spans="1:47" s="22" customFormat="1" ht="10.35" customHeight="1">
      <c r="A93" s="20"/>
      <c r="B93" s="4"/>
      <c r="C93" s="75"/>
      <c r="D93" s="75"/>
      <c r="E93" s="75"/>
      <c r="F93" s="75"/>
      <c r="G93" s="75"/>
      <c r="H93" s="75"/>
      <c r="I93" s="75"/>
      <c r="J93" s="75"/>
      <c r="K93" s="20"/>
      <c r="L93" s="216"/>
      <c r="M93" s="93"/>
      <c r="N93" s="93"/>
      <c r="O93" s="93"/>
      <c r="P93" s="93"/>
      <c r="Q93" s="93"/>
      <c r="R93" s="93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93"/>
    </row>
    <row r="94" spans="1:47" s="22" customFormat="1" ht="29.25" customHeight="1">
      <c r="A94" s="20"/>
      <c r="B94" s="4"/>
      <c r="C94" s="182" t="s">
        <v>90</v>
      </c>
      <c r="D94" s="174"/>
      <c r="E94" s="174"/>
      <c r="F94" s="174"/>
      <c r="G94" s="174"/>
      <c r="H94" s="174"/>
      <c r="I94" s="174"/>
      <c r="J94" s="183" t="s">
        <v>91</v>
      </c>
      <c r="K94" s="145"/>
      <c r="L94" s="216"/>
      <c r="M94" s="93"/>
      <c r="N94" s="93"/>
      <c r="O94" s="93"/>
      <c r="P94" s="93"/>
      <c r="Q94" s="93"/>
      <c r="R94" s="93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93"/>
    </row>
    <row r="95" spans="1:47" s="22" customFormat="1" ht="10.35" customHeight="1">
      <c r="A95" s="20"/>
      <c r="B95" s="4"/>
      <c r="C95" s="75"/>
      <c r="D95" s="75"/>
      <c r="E95" s="75"/>
      <c r="F95" s="75"/>
      <c r="G95" s="75"/>
      <c r="H95" s="75"/>
      <c r="I95" s="75"/>
      <c r="J95" s="75"/>
      <c r="K95" s="20"/>
      <c r="L95" s="216"/>
      <c r="M95" s="93"/>
      <c r="N95" s="93"/>
      <c r="O95" s="93"/>
      <c r="P95" s="93"/>
      <c r="Q95" s="93"/>
      <c r="R95" s="93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93"/>
    </row>
    <row r="96" spans="1:47" s="22" customFormat="1" ht="22.9" customHeight="1">
      <c r="A96" s="20"/>
      <c r="B96" s="4"/>
      <c r="C96" s="184" t="s">
        <v>92</v>
      </c>
      <c r="D96" s="75"/>
      <c r="E96" s="75"/>
      <c r="F96" s="75"/>
      <c r="G96" s="75"/>
      <c r="H96" s="75"/>
      <c r="I96" s="75"/>
      <c r="J96" s="169">
        <f>J122</f>
        <v>0</v>
      </c>
      <c r="K96" s="20"/>
      <c r="L96" s="216"/>
      <c r="M96" s="93"/>
      <c r="N96" s="93"/>
      <c r="O96" s="93"/>
      <c r="P96" s="93"/>
      <c r="Q96" s="93"/>
      <c r="R96" s="93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93"/>
      <c r="AU96" s="13" t="s">
        <v>93</v>
      </c>
    </row>
    <row r="97" spans="1:32" s="147" customFormat="1" ht="24.95" customHeight="1">
      <c r="B97" s="148"/>
      <c r="C97" s="185"/>
      <c r="D97" s="186" t="s">
        <v>94</v>
      </c>
      <c r="E97" s="187"/>
      <c r="F97" s="187"/>
      <c r="G97" s="187"/>
      <c r="H97" s="187"/>
      <c r="I97" s="187"/>
      <c r="J97" s="188">
        <f>J123</f>
        <v>0</v>
      </c>
      <c r="L97" s="219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</row>
    <row r="98" spans="1:32" s="149" customFormat="1" ht="19.899999999999999" customHeight="1">
      <c r="B98" s="150"/>
      <c r="C98" s="189"/>
      <c r="D98" s="190" t="s">
        <v>95</v>
      </c>
      <c r="E98" s="191"/>
      <c r="F98" s="191"/>
      <c r="G98" s="191"/>
      <c r="H98" s="191"/>
      <c r="I98" s="191"/>
      <c r="J98" s="192">
        <f>J124</f>
        <v>0</v>
      </c>
      <c r="L98" s="220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</row>
    <row r="99" spans="1:32" s="149" customFormat="1" ht="19.899999999999999" customHeight="1">
      <c r="B99" s="150"/>
      <c r="C99" s="189"/>
      <c r="D99" s="190" t="s">
        <v>96</v>
      </c>
      <c r="E99" s="191"/>
      <c r="F99" s="191"/>
      <c r="G99" s="191"/>
      <c r="H99" s="191"/>
      <c r="I99" s="191"/>
      <c r="J99" s="192">
        <f>J128</f>
        <v>0</v>
      </c>
      <c r="L99" s="220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</row>
    <row r="100" spans="1:32" s="149" customFormat="1" ht="19.899999999999999" customHeight="1">
      <c r="B100" s="150"/>
      <c r="C100" s="189"/>
      <c r="D100" s="190" t="s">
        <v>97</v>
      </c>
      <c r="E100" s="191"/>
      <c r="F100" s="191"/>
      <c r="G100" s="191"/>
      <c r="H100" s="191"/>
      <c r="I100" s="191"/>
      <c r="J100" s="192">
        <f>J130</f>
        <v>0</v>
      </c>
      <c r="L100" s="220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</row>
    <row r="101" spans="1:32" s="149" customFormat="1" ht="19.899999999999999" customHeight="1">
      <c r="B101" s="150"/>
      <c r="C101" s="189"/>
      <c r="D101" s="190" t="s">
        <v>98</v>
      </c>
      <c r="E101" s="191"/>
      <c r="F101" s="191"/>
      <c r="G101" s="191"/>
      <c r="H101" s="191"/>
      <c r="I101" s="191"/>
      <c r="J101" s="192">
        <f>J135</f>
        <v>0</v>
      </c>
      <c r="L101" s="220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</row>
    <row r="102" spans="1:32" s="149" customFormat="1" ht="19.899999999999999" customHeight="1">
      <c r="B102" s="150"/>
      <c r="C102" s="189"/>
      <c r="D102" s="190" t="s">
        <v>99</v>
      </c>
      <c r="E102" s="191"/>
      <c r="F102" s="191"/>
      <c r="G102" s="191"/>
      <c r="H102" s="191"/>
      <c r="I102" s="191"/>
      <c r="J102" s="192">
        <f>J138</f>
        <v>0</v>
      </c>
      <c r="L102" s="220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</row>
    <row r="103" spans="1:32" s="22" customFormat="1" ht="21.75" customHeight="1">
      <c r="A103" s="20"/>
      <c r="B103" s="4"/>
      <c r="C103" s="75"/>
      <c r="D103" s="75"/>
      <c r="E103" s="75"/>
      <c r="F103" s="75"/>
      <c r="G103" s="75"/>
      <c r="H103" s="75"/>
      <c r="I103" s="75"/>
      <c r="J103" s="75"/>
      <c r="K103" s="20"/>
      <c r="L103" s="216"/>
      <c r="M103" s="93"/>
      <c r="N103" s="93"/>
      <c r="O103" s="93"/>
      <c r="P103" s="93"/>
      <c r="Q103" s="93"/>
      <c r="R103" s="93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93"/>
    </row>
    <row r="104" spans="1:32" s="22" customFormat="1" ht="6.95" customHeight="1">
      <c r="A104" s="20"/>
      <c r="B104" s="29"/>
      <c r="C104" s="98"/>
      <c r="D104" s="98"/>
      <c r="E104" s="98"/>
      <c r="F104" s="98"/>
      <c r="G104" s="98"/>
      <c r="H104" s="98"/>
      <c r="I104" s="98"/>
      <c r="J104" s="98"/>
      <c r="K104" s="30"/>
      <c r="L104" s="216"/>
      <c r="M104" s="93"/>
      <c r="N104" s="93"/>
      <c r="O104" s="93"/>
      <c r="P104" s="93"/>
      <c r="Q104" s="93"/>
      <c r="R104" s="93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93"/>
    </row>
    <row r="105" spans="1:32">
      <c r="C105" s="70"/>
      <c r="D105" s="70"/>
      <c r="E105" s="70"/>
      <c r="F105" s="70"/>
      <c r="G105" s="70"/>
      <c r="H105" s="70"/>
      <c r="I105" s="70"/>
      <c r="J105" s="70"/>
    </row>
    <row r="106" spans="1:32">
      <c r="C106" s="70"/>
      <c r="D106" s="70"/>
      <c r="E106" s="70"/>
      <c r="F106" s="70"/>
      <c r="G106" s="70"/>
      <c r="H106" s="70"/>
      <c r="I106" s="70"/>
      <c r="J106" s="70"/>
    </row>
    <row r="107" spans="1:32">
      <c r="C107" s="70"/>
      <c r="D107" s="70"/>
      <c r="E107" s="70"/>
      <c r="F107" s="70"/>
      <c r="G107" s="70"/>
      <c r="H107" s="70"/>
      <c r="I107" s="70"/>
      <c r="J107" s="70"/>
    </row>
    <row r="108" spans="1:32" s="22" customFormat="1" ht="6.95" customHeight="1">
      <c r="A108" s="20"/>
      <c r="B108" s="31"/>
      <c r="C108" s="99"/>
      <c r="D108" s="99"/>
      <c r="E108" s="99"/>
      <c r="F108" s="99"/>
      <c r="G108" s="99"/>
      <c r="H108" s="99"/>
      <c r="I108" s="99"/>
      <c r="J108" s="99"/>
      <c r="K108" s="32"/>
      <c r="L108" s="216"/>
      <c r="M108" s="93"/>
      <c r="N108" s="93"/>
      <c r="O108" s="93"/>
      <c r="P108" s="93"/>
      <c r="Q108" s="93"/>
      <c r="R108" s="93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93"/>
    </row>
    <row r="109" spans="1:32" s="22" customFormat="1" ht="24.95" customHeight="1">
      <c r="A109" s="20"/>
      <c r="B109" s="4"/>
      <c r="C109" s="100" t="s">
        <v>100</v>
      </c>
      <c r="D109" s="75"/>
      <c r="E109" s="75"/>
      <c r="F109" s="75"/>
      <c r="G109" s="75"/>
      <c r="H109" s="75"/>
      <c r="I109" s="75"/>
      <c r="J109" s="75"/>
      <c r="K109" s="20"/>
      <c r="L109" s="216"/>
      <c r="M109" s="93"/>
      <c r="N109" s="93"/>
      <c r="O109" s="93"/>
      <c r="P109" s="93"/>
      <c r="Q109" s="93"/>
      <c r="R109" s="93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93"/>
    </row>
    <row r="110" spans="1:32" s="22" customFormat="1" ht="6.95" customHeight="1">
      <c r="A110" s="20"/>
      <c r="B110" s="4"/>
      <c r="C110" s="75"/>
      <c r="D110" s="75"/>
      <c r="E110" s="75"/>
      <c r="F110" s="75"/>
      <c r="G110" s="75"/>
      <c r="H110" s="75"/>
      <c r="I110" s="75"/>
      <c r="J110" s="75"/>
      <c r="K110" s="20"/>
      <c r="L110" s="216"/>
      <c r="M110" s="93"/>
      <c r="N110" s="93"/>
      <c r="O110" s="93"/>
      <c r="P110" s="93"/>
      <c r="Q110" s="93"/>
      <c r="R110" s="93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93"/>
    </row>
    <row r="111" spans="1:32" s="22" customFormat="1" ht="12" customHeight="1">
      <c r="A111" s="20"/>
      <c r="B111" s="4"/>
      <c r="C111" s="71" t="s">
        <v>16</v>
      </c>
      <c r="D111" s="75"/>
      <c r="E111" s="75"/>
      <c r="F111" s="75"/>
      <c r="G111" s="75"/>
      <c r="H111" s="75"/>
      <c r="I111" s="75"/>
      <c r="J111" s="75"/>
      <c r="K111" s="20"/>
      <c r="L111" s="216"/>
      <c r="M111" s="93"/>
      <c r="N111" s="93"/>
      <c r="O111" s="93"/>
      <c r="P111" s="93"/>
      <c r="Q111" s="93"/>
      <c r="R111" s="93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93"/>
    </row>
    <row r="112" spans="1:32" s="22" customFormat="1" ht="16.5" customHeight="1">
      <c r="A112" s="20"/>
      <c r="B112" s="4"/>
      <c r="C112" s="75"/>
      <c r="D112" s="75"/>
      <c r="E112" s="162" t="str">
        <f>E7</f>
        <v>Zhotovení dřevěného přístřešku a zpevněné plochy v DDM Bílina</v>
      </c>
      <c r="F112" s="163"/>
      <c r="G112" s="163"/>
      <c r="H112" s="163"/>
      <c r="I112" s="75"/>
      <c r="J112" s="75"/>
      <c r="K112" s="20"/>
      <c r="L112" s="216"/>
      <c r="M112" s="93"/>
      <c r="N112" s="93"/>
      <c r="O112" s="93"/>
      <c r="P112" s="93"/>
      <c r="Q112" s="93"/>
      <c r="R112" s="93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93"/>
    </row>
    <row r="113" spans="1:65" s="22" customFormat="1" ht="12" customHeight="1">
      <c r="A113" s="20"/>
      <c r="B113" s="4"/>
      <c r="C113" s="71" t="s">
        <v>87</v>
      </c>
      <c r="D113" s="75"/>
      <c r="E113" s="75"/>
      <c r="F113" s="75"/>
      <c r="G113" s="75"/>
      <c r="H113" s="75"/>
      <c r="I113" s="75"/>
      <c r="J113" s="75"/>
      <c r="K113" s="20"/>
      <c r="L113" s="216"/>
      <c r="M113" s="93"/>
      <c r="N113" s="93"/>
      <c r="O113" s="93"/>
      <c r="P113" s="93"/>
      <c r="Q113" s="93"/>
      <c r="R113" s="93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93"/>
    </row>
    <row r="114" spans="1:65" s="22" customFormat="1" ht="16.5" customHeight="1">
      <c r="A114" s="20"/>
      <c r="B114" s="4"/>
      <c r="C114" s="75"/>
      <c r="D114" s="75"/>
      <c r="E114" s="104" t="str">
        <f>E9</f>
        <v>03 - Zahradní pergola</v>
      </c>
      <c r="F114" s="164"/>
      <c r="G114" s="164"/>
      <c r="H114" s="164"/>
      <c r="I114" s="75"/>
      <c r="J114" s="75"/>
      <c r="K114" s="20"/>
      <c r="L114" s="216"/>
      <c r="M114" s="93"/>
      <c r="N114" s="93"/>
      <c r="O114" s="93"/>
      <c r="P114" s="93"/>
      <c r="Q114" s="93"/>
      <c r="R114" s="93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93"/>
    </row>
    <row r="115" spans="1:65" s="22" customFormat="1" ht="6.95" customHeight="1">
      <c r="A115" s="20"/>
      <c r="B115" s="4"/>
      <c r="C115" s="75"/>
      <c r="D115" s="75"/>
      <c r="E115" s="75"/>
      <c r="F115" s="75"/>
      <c r="G115" s="75"/>
      <c r="H115" s="75"/>
      <c r="I115" s="75"/>
      <c r="J115" s="75"/>
      <c r="K115" s="20"/>
      <c r="L115" s="216"/>
      <c r="M115" s="93"/>
      <c r="N115" s="93"/>
      <c r="O115" s="93"/>
      <c r="P115" s="93"/>
      <c r="Q115" s="93"/>
      <c r="R115" s="93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93"/>
    </row>
    <row r="116" spans="1:65" s="22" customFormat="1" ht="12" customHeight="1">
      <c r="A116" s="20"/>
      <c r="B116" s="4"/>
      <c r="C116" s="71" t="s">
        <v>19</v>
      </c>
      <c r="D116" s="75"/>
      <c r="E116" s="75"/>
      <c r="F116" s="72" t="str">
        <f>F12</f>
        <v>Bílina</v>
      </c>
      <c r="G116" s="75"/>
      <c r="H116" s="75"/>
      <c r="I116" s="71" t="s">
        <v>21</v>
      </c>
      <c r="J116" s="165" t="str">
        <f>IF(J12="","",J12)</f>
        <v>26. 7. 2023</v>
      </c>
      <c r="K116" s="20"/>
      <c r="L116" s="216"/>
      <c r="M116" s="93"/>
      <c r="N116" s="93"/>
      <c r="O116" s="93"/>
      <c r="P116" s="93"/>
      <c r="Q116" s="93"/>
      <c r="R116" s="93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93"/>
    </row>
    <row r="117" spans="1:65" s="22" customFormat="1" ht="6.95" customHeight="1">
      <c r="A117" s="20"/>
      <c r="B117" s="4"/>
      <c r="C117" s="75"/>
      <c r="D117" s="75"/>
      <c r="E117" s="75"/>
      <c r="F117" s="75"/>
      <c r="G117" s="75"/>
      <c r="H117" s="75"/>
      <c r="I117" s="75"/>
      <c r="J117" s="75"/>
      <c r="K117" s="20"/>
      <c r="L117" s="216"/>
      <c r="M117" s="93"/>
      <c r="N117" s="93"/>
      <c r="O117" s="93"/>
      <c r="P117" s="93"/>
      <c r="Q117" s="93"/>
      <c r="R117" s="93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93"/>
    </row>
    <row r="118" spans="1:65" s="22" customFormat="1" ht="15.2" customHeight="1">
      <c r="A118" s="20"/>
      <c r="B118" s="4"/>
      <c r="C118" s="71" t="s">
        <v>23</v>
      </c>
      <c r="D118" s="75"/>
      <c r="E118" s="75"/>
      <c r="F118" s="72" t="str">
        <f>E15</f>
        <v>MÚ Bílina</v>
      </c>
      <c r="G118" s="75"/>
      <c r="H118" s="75"/>
      <c r="I118" s="71" t="s">
        <v>29</v>
      </c>
      <c r="J118" s="181" t="str">
        <f>E21</f>
        <v>Ing. Luděk Růžička</v>
      </c>
      <c r="K118" s="20"/>
      <c r="L118" s="216"/>
      <c r="M118" s="93"/>
      <c r="N118" s="93"/>
      <c r="O118" s="93"/>
      <c r="P118" s="93"/>
      <c r="Q118" s="93"/>
      <c r="R118" s="93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93"/>
    </row>
    <row r="119" spans="1:65" s="22" customFormat="1" ht="25.7" customHeight="1">
      <c r="A119" s="20"/>
      <c r="B119" s="4"/>
      <c r="C119" s="71" t="s">
        <v>27</v>
      </c>
      <c r="D119" s="75"/>
      <c r="E119" s="75"/>
      <c r="F119" s="72" t="str">
        <f>IF(E18="","",E18)</f>
        <v>Vyplň údaj</v>
      </c>
      <c r="G119" s="75"/>
      <c r="H119" s="75"/>
      <c r="I119" s="71" t="s">
        <v>32</v>
      </c>
      <c r="J119" s="181" t="str">
        <f>E24</f>
        <v>Hampejs projekty s.r.o</v>
      </c>
      <c r="K119" s="20"/>
      <c r="L119" s="216"/>
      <c r="M119" s="93"/>
      <c r="N119" s="93"/>
      <c r="O119" s="93"/>
      <c r="P119" s="93"/>
      <c r="Q119" s="93"/>
      <c r="R119" s="93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93"/>
    </row>
    <row r="120" spans="1:65" s="22" customFormat="1" ht="10.35" customHeight="1">
      <c r="A120" s="20"/>
      <c r="B120" s="4"/>
      <c r="C120" s="75"/>
      <c r="D120" s="75"/>
      <c r="E120" s="75"/>
      <c r="F120" s="75"/>
      <c r="G120" s="75"/>
      <c r="H120" s="75"/>
      <c r="I120" s="75"/>
      <c r="J120" s="75"/>
      <c r="K120" s="20"/>
      <c r="L120" s="216"/>
      <c r="M120" s="93"/>
      <c r="N120" s="93"/>
      <c r="O120" s="93"/>
      <c r="P120" s="93"/>
      <c r="Q120" s="93"/>
      <c r="R120" s="93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93"/>
    </row>
    <row r="121" spans="1:65" s="154" customFormat="1" ht="29.25" customHeight="1">
      <c r="A121" s="151"/>
      <c r="B121" s="152"/>
      <c r="C121" s="193" t="s">
        <v>101</v>
      </c>
      <c r="D121" s="194" t="s">
        <v>60</v>
      </c>
      <c r="E121" s="194" t="s">
        <v>56</v>
      </c>
      <c r="F121" s="194" t="s">
        <v>57</v>
      </c>
      <c r="G121" s="194" t="s">
        <v>102</v>
      </c>
      <c r="H121" s="194" t="s">
        <v>103</v>
      </c>
      <c r="I121" s="194" t="s">
        <v>104</v>
      </c>
      <c r="J121" s="195" t="s">
        <v>91</v>
      </c>
      <c r="K121" s="153" t="s">
        <v>105</v>
      </c>
      <c r="L121" s="221"/>
      <c r="M121" s="222" t="s">
        <v>1</v>
      </c>
      <c r="N121" s="223" t="s">
        <v>39</v>
      </c>
      <c r="O121" s="223" t="s">
        <v>106</v>
      </c>
      <c r="P121" s="223" t="s">
        <v>107</v>
      </c>
      <c r="Q121" s="223" t="s">
        <v>108</v>
      </c>
      <c r="R121" s="223" t="s">
        <v>109</v>
      </c>
      <c r="S121" s="223" t="s">
        <v>110</v>
      </c>
      <c r="T121" s="224" t="s">
        <v>111</v>
      </c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6"/>
    </row>
    <row r="122" spans="1:65" s="22" customFormat="1" ht="22.9" customHeight="1">
      <c r="A122" s="20"/>
      <c r="B122" s="4"/>
      <c r="C122" s="116" t="s">
        <v>112</v>
      </c>
      <c r="D122" s="75"/>
      <c r="E122" s="75"/>
      <c r="F122" s="75"/>
      <c r="G122" s="75"/>
      <c r="H122" s="75"/>
      <c r="I122" s="75"/>
      <c r="J122" s="196">
        <f>BK122</f>
        <v>0</v>
      </c>
      <c r="K122" s="20"/>
      <c r="L122" s="139"/>
      <c r="M122" s="227"/>
      <c r="N122" s="228"/>
      <c r="O122" s="167"/>
      <c r="P122" s="229">
        <f>P123</f>
        <v>0</v>
      </c>
      <c r="Q122" s="167"/>
      <c r="R122" s="229">
        <f>R123</f>
        <v>51.315671000000002</v>
      </c>
      <c r="S122" s="167"/>
      <c r="T122" s="230">
        <f>T123</f>
        <v>0</v>
      </c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93"/>
      <c r="AT122" s="13" t="s">
        <v>74</v>
      </c>
      <c r="AU122" s="13" t="s">
        <v>93</v>
      </c>
      <c r="BK122" s="155">
        <f>BK123</f>
        <v>0</v>
      </c>
    </row>
    <row r="123" spans="1:65" s="3" customFormat="1" ht="25.9" customHeight="1">
      <c r="B123" s="156"/>
      <c r="C123" s="197"/>
      <c r="D123" s="198" t="s">
        <v>74</v>
      </c>
      <c r="E123" s="199" t="s">
        <v>113</v>
      </c>
      <c r="F123" s="199" t="s">
        <v>114</v>
      </c>
      <c r="G123" s="197"/>
      <c r="H123" s="197"/>
      <c r="I123" s="197"/>
      <c r="J123" s="200">
        <f>BK123</f>
        <v>0</v>
      </c>
      <c r="L123" s="231"/>
      <c r="M123" s="232"/>
      <c r="N123" s="233"/>
      <c r="O123" s="233"/>
      <c r="P123" s="234">
        <f>P124+P128+P130+P135+P138</f>
        <v>0</v>
      </c>
      <c r="Q123" s="233"/>
      <c r="R123" s="234">
        <f>R124+R128+R130+R135+R138</f>
        <v>51.315671000000002</v>
      </c>
      <c r="S123" s="233"/>
      <c r="T123" s="235">
        <f>T124+T128+T130+T135+T138</f>
        <v>0</v>
      </c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R123" s="157" t="s">
        <v>83</v>
      </c>
      <c r="AT123" s="158" t="s">
        <v>74</v>
      </c>
      <c r="AU123" s="158" t="s">
        <v>75</v>
      </c>
      <c r="AY123" s="157" t="s">
        <v>115</v>
      </c>
      <c r="BK123" s="159">
        <f>BK124+BK128+BK130+BK135+BK138</f>
        <v>0</v>
      </c>
    </row>
    <row r="124" spans="1:65" s="3" customFormat="1" ht="22.9" customHeight="1">
      <c r="B124" s="156"/>
      <c r="C124" s="197"/>
      <c r="D124" s="198" t="s">
        <v>74</v>
      </c>
      <c r="E124" s="201" t="s">
        <v>83</v>
      </c>
      <c r="F124" s="201" t="s">
        <v>116</v>
      </c>
      <c r="G124" s="197"/>
      <c r="H124" s="197"/>
      <c r="I124" s="197"/>
      <c r="J124" s="202">
        <f>BK124</f>
        <v>0</v>
      </c>
      <c r="L124" s="231"/>
      <c r="M124" s="232"/>
      <c r="N124" s="233"/>
      <c r="O124" s="233"/>
      <c r="P124" s="234">
        <f>SUM(P125:P127)</f>
        <v>0</v>
      </c>
      <c r="Q124" s="233"/>
      <c r="R124" s="234">
        <f>SUM(R125:R127)</f>
        <v>0</v>
      </c>
      <c r="S124" s="233"/>
      <c r="T124" s="235">
        <f>SUM(T125:T127)</f>
        <v>0</v>
      </c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R124" s="157" t="s">
        <v>83</v>
      </c>
      <c r="AT124" s="158" t="s">
        <v>74</v>
      </c>
      <c r="AU124" s="158" t="s">
        <v>83</v>
      </c>
      <c r="AY124" s="157" t="s">
        <v>115</v>
      </c>
      <c r="BK124" s="159">
        <f>SUM(BK125:BK127)</f>
        <v>0</v>
      </c>
    </row>
    <row r="125" spans="1:65" s="22" customFormat="1" ht="24.2" customHeight="1">
      <c r="A125" s="20"/>
      <c r="B125" s="4"/>
      <c r="C125" s="203" t="s">
        <v>117</v>
      </c>
      <c r="D125" s="203" t="s">
        <v>118</v>
      </c>
      <c r="E125" s="204" t="s">
        <v>119</v>
      </c>
      <c r="F125" s="205" t="s">
        <v>120</v>
      </c>
      <c r="G125" s="206" t="s">
        <v>121</v>
      </c>
      <c r="H125" s="207">
        <v>65</v>
      </c>
      <c r="I125" s="5"/>
      <c r="J125" s="213">
        <f>ROUND(I125*H125,2)</f>
        <v>0</v>
      </c>
      <c r="K125" s="6"/>
      <c r="L125" s="139"/>
      <c r="M125" s="236" t="s">
        <v>1</v>
      </c>
      <c r="N125" s="237" t="s">
        <v>40</v>
      </c>
      <c r="O125" s="238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93"/>
      <c r="AR125" s="160" t="s">
        <v>122</v>
      </c>
      <c r="AT125" s="160" t="s">
        <v>118</v>
      </c>
      <c r="AU125" s="160" t="s">
        <v>85</v>
      </c>
      <c r="AY125" s="13" t="s">
        <v>115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3" t="s">
        <v>83</v>
      </c>
      <c r="BK125" s="161">
        <f>ROUND(I125*H125,2)</f>
        <v>0</v>
      </c>
      <c r="BL125" s="13" t="s">
        <v>122</v>
      </c>
      <c r="BM125" s="160" t="s">
        <v>123</v>
      </c>
    </row>
    <row r="126" spans="1:65" s="22" customFormat="1" ht="33" customHeight="1">
      <c r="A126" s="20"/>
      <c r="B126" s="4"/>
      <c r="C126" s="203" t="s">
        <v>83</v>
      </c>
      <c r="D126" s="203" t="s">
        <v>118</v>
      </c>
      <c r="E126" s="204" t="s">
        <v>124</v>
      </c>
      <c r="F126" s="205" t="s">
        <v>125</v>
      </c>
      <c r="G126" s="206" t="s">
        <v>126</v>
      </c>
      <c r="H126" s="207">
        <v>3</v>
      </c>
      <c r="I126" s="5"/>
      <c r="J126" s="213">
        <f>ROUND(I126*H126,2)</f>
        <v>0</v>
      </c>
      <c r="K126" s="6"/>
      <c r="L126" s="139"/>
      <c r="M126" s="236" t="s">
        <v>1</v>
      </c>
      <c r="N126" s="237" t="s">
        <v>40</v>
      </c>
      <c r="O126" s="238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93"/>
      <c r="AR126" s="160" t="s">
        <v>122</v>
      </c>
      <c r="AT126" s="160" t="s">
        <v>118</v>
      </c>
      <c r="AU126" s="160" t="s">
        <v>85</v>
      </c>
      <c r="AY126" s="13" t="s">
        <v>115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3" t="s">
        <v>83</v>
      </c>
      <c r="BK126" s="161">
        <f>ROUND(I126*H126,2)</f>
        <v>0</v>
      </c>
      <c r="BL126" s="13" t="s">
        <v>122</v>
      </c>
      <c r="BM126" s="160" t="s">
        <v>127</v>
      </c>
    </row>
    <row r="127" spans="1:65" s="22" customFormat="1" ht="24.2" customHeight="1">
      <c r="A127" s="20"/>
      <c r="B127" s="4"/>
      <c r="C127" s="203" t="s">
        <v>128</v>
      </c>
      <c r="D127" s="203" t="s">
        <v>118</v>
      </c>
      <c r="E127" s="204" t="s">
        <v>129</v>
      </c>
      <c r="F127" s="205" t="s">
        <v>130</v>
      </c>
      <c r="G127" s="206" t="s">
        <v>121</v>
      </c>
      <c r="H127" s="207">
        <v>65</v>
      </c>
      <c r="I127" s="5"/>
      <c r="J127" s="213">
        <f>ROUND(I127*H127,2)</f>
        <v>0</v>
      </c>
      <c r="K127" s="6"/>
      <c r="L127" s="139"/>
      <c r="M127" s="236" t="s">
        <v>1</v>
      </c>
      <c r="N127" s="237" t="s">
        <v>40</v>
      </c>
      <c r="O127" s="238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93"/>
      <c r="AR127" s="160" t="s">
        <v>122</v>
      </c>
      <c r="AT127" s="160" t="s">
        <v>118</v>
      </c>
      <c r="AU127" s="160" t="s">
        <v>85</v>
      </c>
      <c r="AY127" s="13" t="s">
        <v>115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3" t="s">
        <v>83</v>
      </c>
      <c r="BK127" s="161">
        <f>ROUND(I127*H127,2)</f>
        <v>0</v>
      </c>
      <c r="BL127" s="13" t="s">
        <v>122</v>
      </c>
      <c r="BM127" s="160" t="s">
        <v>131</v>
      </c>
    </row>
    <row r="128" spans="1:65" s="3" customFormat="1" ht="22.9" customHeight="1">
      <c r="B128" s="156"/>
      <c r="C128" s="197"/>
      <c r="D128" s="198" t="s">
        <v>74</v>
      </c>
      <c r="E128" s="201" t="s">
        <v>85</v>
      </c>
      <c r="F128" s="201" t="s">
        <v>132</v>
      </c>
      <c r="G128" s="197"/>
      <c r="H128" s="197"/>
      <c r="I128" s="197"/>
      <c r="J128" s="202">
        <f>BK128</f>
        <v>0</v>
      </c>
      <c r="L128" s="231"/>
      <c r="M128" s="232"/>
      <c r="N128" s="233"/>
      <c r="O128" s="233"/>
      <c r="P128" s="234">
        <f>P129</f>
        <v>0</v>
      </c>
      <c r="Q128" s="233"/>
      <c r="R128" s="234">
        <f>R129</f>
        <v>8.2561709999999984</v>
      </c>
      <c r="S128" s="233"/>
      <c r="T128" s="235">
        <f>T129</f>
        <v>0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R128" s="157" t="s">
        <v>83</v>
      </c>
      <c r="AT128" s="158" t="s">
        <v>74</v>
      </c>
      <c r="AU128" s="158" t="s">
        <v>83</v>
      </c>
      <c r="AY128" s="157" t="s">
        <v>115</v>
      </c>
      <c r="BK128" s="159">
        <f>BK129</f>
        <v>0</v>
      </c>
    </row>
    <row r="129" spans="1:65" s="22" customFormat="1" ht="16.5" customHeight="1">
      <c r="A129" s="20"/>
      <c r="B129" s="4"/>
      <c r="C129" s="203" t="s">
        <v>85</v>
      </c>
      <c r="D129" s="203" t="s">
        <v>118</v>
      </c>
      <c r="E129" s="204" t="s">
        <v>133</v>
      </c>
      <c r="F129" s="205" t="s">
        <v>134</v>
      </c>
      <c r="G129" s="206" t="s">
        <v>126</v>
      </c>
      <c r="H129" s="207">
        <v>3.3</v>
      </c>
      <c r="I129" s="5"/>
      <c r="J129" s="213">
        <f>ROUND(I129*H129,2)</f>
        <v>0</v>
      </c>
      <c r="K129" s="6"/>
      <c r="L129" s="139"/>
      <c r="M129" s="236" t="s">
        <v>1</v>
      </c>
      <c r="N129" s="237" t="s">
        <v>40</v>
      </c>
      <c r="O129" s="238"/>
      <c r="P129" s="239">
        <f>O129*H129</f>
        <v>0</v>
      </c>
      <c r="Q129" s="239">
        <v>2.5018699999999998</v>
      </c>
      <c r="R129" s="239">
        <f>Q129*H129</f>
        <v>8.2561709999999984</v>
      </c>
      <c r="S129" s="239">
        <v>0</v>
      </c>
      <c r="T129" s="240">
        <f>S129*H129</f>
        <v>0</v>
      </c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93"/>
      <c r="AR129" s="160" t="s">
        <v>122</v>
      </c>
      <c r="AT129" s="160" t="s">
        <v>118</v>
      </c>
      <c r="AU129" s="160" t="s">
        <v>85</v>
      </c>
      <c r="AY129" s="13" t="s">
        <v>115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3" t="s">
        <v>83</v>
      </c>
      <c r="BK129" s="161">
        <f>ROUND(I129*H129,2)</f>
        <v>0</v>
      </c>
      <c r="BL129" s="13" t="s">
        <v>122</v>
      </c>
      <c r="BM129" s="160" t="s">
        <v>135</v>
      </c>
    </row>
    <row r="130" spans="1:65" s="3" customFormat="1" ht="22.9" customHeight="1">
      <c r="B130" s="156"/>
      <c r="C130" s="197"/>
      <c r="D130" s="198" t="s">
        <v>74</v>
      </c>
      <c r="E130" s="201" t="s">
        <v>136</v>
      </c>
      <c r="F130" s="201" t="s">
        <v>137</v>
      </c>
      <c r="G130" s="197"/>
      <c r="H130" s="197"/>
      <c r="I130" s="197"/>
      <c r="J130" s="202">
        <f>BK130</f>
        <v>0</v>
      </c>
      <c r="L130" s="231"/>
      <c r="M130" s="232"/>
      <c r="N130" s="233"/>
      <c r="O130" s="233"/>
      <c r="P130" s="234">
        <f>SUM(P131:P134)</f>
        <v>0</v>
      </c>
      <c r="Q130" s="233"/>
      <c r="R130" s="234">
        <f>SUM(R131:R134)</f>
        <v>36.479300000000002</v>
      </c>
      <c r="S130" s="233"/>
      <c r="T130" s="235">
        <f>SUM(T131:T134)</f>
        <v>0</v>
      </c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R130" s="157" t="s">
        <v>83</v>
      </c>
      <c r="AT130" s="158" t="s">
        <v>74</v>
      </c>
      <c r="AU130" s="158" t="s">
        <v>83</v>
      </c>
      <c r="AY130" s="157" t="s">
        <v>115</v>
      </c>
      <c r="BK130" s="159">
        <f>SUM(BK131:BK134)</f>
        <v>0</v>
      </c>
    </row>
    <row r="131" spans="1:65" s="22" customFormat="1" ht="24.2" customHeight="1">
      <c r="A131" s="20"/>
      <c r="B131" s="4"/>
      <c r="C131" s="203" t="s">
        <v>138</v>
      </c>
      <c r="D131" s="203" t="s">
        <v>118</v>
      </c>
      <c r="E131" s="204" t="s">
        <v>139</v>
      </c>
      <c r="F131" s="205" t="s">
        <v>140</v>
      </c>
      <c r="G131" s="206" t="s">
        <v>121</v>
      </c>
      <c r="H131" s="207">
        <v>65</v>
      </c>
      <c r="I131" s="5"/>
      <c r="J131" s="213">
        <f>ROUND(I131*H131,2)</f>
        <v>0</v>
      </c>
      <c r="K131" s="6"/>
      <c r="L131" s="139"/>
      <c r="M131" s="236" t="s">
        <v>1</v>
      </c>
      <c r="N131" s="237" t="s">
        <v>40</v>
      </c>
      <c r="O131" s="238"/>
      <c r="P131" s="239">
        <f>O131*H131</f>
        <v>0</v>
      </c>
      <c r="Q131" s="239">
        <v>9.1999999999999998E-2</v>
      </c>
      <c r="R131" s="239">
        <f>Q131*H131</f>
        <v>5.9799999999999995</v>
      </c>
      <c r="S131" s="239">
        <v>0</v>
      </c>
      <c r="T131" s="240">
        <f>S131*H131</f>
        <v>0</v>
      </c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93"/>
      <c r="AR131" s="160" t="s">
        <v>122</v>
      </c>
      <c r="AT131" s="160" t="s">
        <v>118</v>
      </c>
      <c r="AU131" s="160" t="s">
        <v>85</v>
      </c>
      <c r="AY131" s="13" t="s">
        <v>115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3" t="s">
        <v>83</v>
      </c>
      <c r="BK131" s="161">
        <f>ROUND(I131*H131,2)</f>
        <v>0</v>
      </c>
      <c r="BL131" s="13" t="s">
        <v>122</v>
      </c>
      <c r="BM131" s="160" t="s">
        <v>141</v>
      </c>
    </row>
    <row r="132" spans="1:65" s="22" customFormat="1" ht="24.2" customHeight="1">
      <c r="A132" s="20"/>
      <c r="B132" s="4"/>
      <c r="C132" s="203" t="s">
        <v>142</v>
      </c>
      <c r="D132" s="203" t="s">
        <v>118</v>
      </c>
      <c r="E132" s="204" t="s">
        <v>143</v>
      </c>
      <c r="F132" s="205" t="s">
        <v>144</v>
      </c>
      <c r="G132" s="206" t="s">
        <v>121</v>
      </c>
      <c r="H132" s="207">
        <v>65</v>
      </c>
      <c r="I132" s="5"/>
      <c r="J132" s="213">
        <f>ROUND(I132*H132,2)</f>
        <v>0</v>
      </c>
      <c r="K132" s="6"/>
      <c r="L132" s="139"/>
      <c r="M132" s="236" t="s">
        <v>1</v>
      </c>
      <c r="N132" s="237" t="s">
        <v>40</v>
      </c>
      <c r="O132" s="238"/>
      <c r="P132" s="239">
        <f>O132*H132</f>
        <v>0</v>
      </c>
      <c r="Q132" s="239">
        <v>0.19800000000000001</v>
      </c>
      <c r="R132" s="239">
        <f>Q132*H132</f>
        <v>12.870000000000001</v>
      </c>
      <c r="S132" s="239">
        <v>0</v>
      </c>
      <c r="T132" s="240">
        <f>S132*H132</f>
        <v>0</v>
      </c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93"/>
      <c r="AR132" s="160" t="s">
        <v>122</v>
      </c>
      <c r="AT132" s="160" t="s">
        <v>118</v>
      </c>
      <c r="AU132" s="160" t="s">
        <v>85</v>
      </c>
      <c r="AY132" s="13" t="s">
        <v>115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3" t="s">
        <v>83</v>
      </c>
      <c r="BK132" s="161">
        <f>ROUND(I132*H132,2)</f>
        <v>0</v>
      </c>
      <c r="BL132" s="13" t="s">
        <v>122</v>
      </c>
      <c r="BM132" s="160" t="s">
        <v>145</v>
      </c>
    </row>
    <row r="133" spans="1:65" s="22" customFormat="1" ht="33" customHeight="1">
      <c r="A133" s="20"/>
      <c r="B133" s="4"/>
      <c r="C133" s="203" t="s">
        <v>146</v>
      </c>
      <c r="D133" s="203" t="s">
        <v>118</v>
      </c>
      <c r="E133" s="204" t="s">
        <v>147</v>
      </c>
      <c r="F133" s="205" t="s">
        <v>148</v>
      </c>
      <c r="G133" s="206" t="s">
        <v>121</v>
      </c>
      <c r="H133" s="207">
        <v>65</v>
      </c>
      <c r="I133" s="5"/>
      <c r="J133" s="213">
        <f>ROUND(I133*H133,2)</f>
        <v>0</v>
      </c>
      <c r="K133" s="6"/>
      <c r="L133" s="139"/>
      <c r="M133" s="236" t="s">
        <v>1</v>
      </c>
      <c r="N133" s="237" t="s">
        <v>40</v>
      </c>
      <c r="O133" s="238"/>
      <c r="P133" s="239">
        <f>O133*H133</f>
        <v>0</v>
      </c>
      <c r="Q133" s="239">
        <v>0.11162</v>
      </c>
      <c r="R133" s="239">
        <f>Q133*H133</f>
        <v>7.2553000000000001</v>
      </c>
      <c r="S133" s="239">
        <v>0</v>
      </c>
      <c r="T133" s="240">
        <f>S133*H133</f>
        <v>0</v>
      </c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93"/>
      <c r="AR133" s="160" t="s">
        <v>122</v>
      </c>
      <c r="AT133" s="160" t="s">
        <v>118</v>
      </c>
      <c r="AU133" s="160" t="s">
        <v>85</v>
      </c>
      <c r="AY133" s="13" t="s">
        <v>115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3" t="s">
        <v>83</v>
      </c>
      <c r="BK133" s="161">
        <f>ROUND(I133*H133,2)</f>
        <v>0</v>
      </c>
      <c r="BL133" s="13" t="s">
        <v>122</v>
      </c>
      <c r="BM133" s="160" t="s">
        <v>149</v>
      </c>
    </row>
    <row r="134" spans="1:65" s="22" customFormat="1" ht="24.2" customHeight="1">
      <c r="A134" s="20"/>
      <c r="B134" s="4"/>
      <c r="C134" s="208" t="s">
        <v>150</v>
      </c>
      <c r="D134" s="208" t="s">
        <v>151</v>
      </c>
      <c r="E134" s="209" t="s">
        <v>152</v>
      </c>
      <c r="F134" s="210" t="s">
        <v>153</v>
      </c>
      <c r="G134" s="211" t="s">
        <v>121</v>
      </c>
      <c r="H134" s="212">
        <v>68.25</v>
      </c>
      <c r="I134" s="7"/>
      <c r="J134" s="214">
        <f>ROUND(I134*H134,2)</f>
        <v>0</v>
      </c>
      <c r="K134" s="8"/>
      <c r="L134" s="241"/>
      <c r="M134" s="242" t="s">
        <v>1</v>
      </c>
      <c r="N134" s="243" t="s">
        <v>40</v>
      </c>
      <c r="O134" s="238"/>
      <c r="P134" s="239">
        <f>O134*H134</f>
        <v>0</v>
      </c>
      <c r="Q134" s="239">
        <v>0.152</v>
      </c>
      <c r="R134" s="239">
        <f>Q134*H134</f>
        <v>10.374000000000001</v>
      </c>
      <c r="S134" s="239">
        <v>0</v>
      </c>
      <c r="T134" s="240">
        <f>S134*H134</f>
        <v>0</v>
      </c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93"/>
      <c r="AR134" s="160" t="s">
        <v>154</v>
      </c>
      <c r="AT134" s="160" t="s">
        <v>151</v>
      </c>
      <c r="AU134" s="160" t="s">
        <v>85</v>
      </c>
      <c r="AY134" s="13" t="s">
        <v>115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3" t="s">
        <v>83</v>
      </c>
      <c r="BK134" s="161">
        <f>ROUND(I134*H134,2)</f>
        <v>0</v>
      </c>
      <c r="BL134" s="13" t="s">
        <v>122</v>
      </c>
      <c r="BM134" s="160" t="s">
        <v>155</v>
      </c>
    </row>
    <row r="135" spans="1:65" s="3" customFormat="1" ht="22.9" customHeight="1">
      <c r="B135" s="156"/>
      <c r="C135" s="197"/>
      <c r="D135" s="198" t="s">
        <v>74</v>
      </c>
      <c r="E135" s="201" t="s">
        <v>156</v>
      </c>
      <c r="F135" s="201" t="s">
        <v>157</v>
      </c>
      <c r="G135" s="197"/>
      <c r="H135" s="197"/>
      <c r="I135" s="197"/>
      <c r="J135" s="202">
        <f>BK135</f>
        <v>0</v>
      </c>
      <c r="L135" s="231"/>
      <c r="M135" s="232"/>
      <c r="N135" s="233"/>
      <c r="O135" s="233"/>
      <c r="P135" s="234">
        <f>SUM(P136:P137)</f>
        <v>0</v>
      </c>
      <c r="Q135" s="233"/>
      <c r="R135" s="234">
        <f>SUM(R136:R137)</f>
        <v>6.5802000000000005</v>
      </c>
      <c r="S135" s="233"/>
      <c r="T135" s="235">
        <f>SUM(T136:T137)</f>
        <v>0</v>
      </c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R135" s="157" t="s">
        <v>83</v>
      </c>
      <c r="AT135" s="158" t="s">
        <v>74</v>
      </c>
      <c r="AU135" s="158" t="s">
        <v>83</v>
      </c>
      <c r="AY135" s="157" t="s">
        <v>115</v>
      </c>
      <c r="BK135" s="159">
        <f>SUM(BK136:BK137)</f>
        <v>0</v>
      </c>
    </row>
    <row r="136" spans="1:65" s="22" customFormat="1" ht="33" customHeight="1">
      <c r="A136" s="20"/>
      <c r="B136" s="4"/>
      <c r="C136" s="203" t="s">
        <v>158</v>
      </c>
      <c r="D136" s="203" t="s">
        <v>118</v>
      </c>
      <c r="E136" s="204" t="s">
        <v>159</v>
      </c>
      <c r="F136" s="205" t="s">
        <v>160</v>
      </c>
      <c r="G136" s="206" t="s">
        <v>161</v>
      </c>
      <c r="H136" s="207">
        <v>33</v>
      </c>
      <c r="I136" s="5"/>
      <c r="J136" s="213">
        <f>ROUND(I136*H136,2)</f>
        <v>0</v>
      </c>
      <c r="K136" s="6"/>
      <c r="L136" s="139"/>
      <c r="M136" s="236" t="s">
        <v>1</v>
      </c>
      <c r="N136" s="237" t="s">
        <v>40</v>
      </c>
      <c r="O136" s="238"/>
      <c r="P136" s="239">
        <f>O136*H136</f>
        <v>0</v>
      </c>
      <c r="Q136" s="239">
        <v>0.15540000000000001</v>
      </c>
      <c r="R136" s="239">
        <f>Q136*H136</f>
        <v>5.1282000000000005</v>
      </c>
      <c r="S136" s="239">
        <v>0</v>
      </c>
      <c r="T136" s="240">
        <f>S136*H136</f>
        <v>0</v>
      </c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93"/>
      <c r="AR136" s="160" t="s">
        <v>122</v>
      </c>
      <c r="AT136" s="160" t="s">
        <v>118</v>
      </c>
      <c r="AU136" s="160" t="s">
        <v>85</v>
      </c>
      <c r="AY136" s="13" t="s">
        <v>115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3" t="s">
        <v>83</v>
      </c>
      <c r="BK136" s="161">
        <f>ROUND(I136*H136,2)</f>
        <v>0</v>
      </c>
      <c r="BL136" s="13" t="s">
        <v>122</v>
      </c>
      <c r="BM136" s="160" t="s">
        <v>162</v>
      </c>
    </row>
    <row r="137" spans="1:65" s="22" customFormat="1" ht="16.5" customHeight="1">
      <c r="A137" s="20"/>
      <c r="B137" s="4"/>
      <c r="C137" s="208" t="s">
        <v>163</v>
      </c>
      <c r="D137" s="208" t="s">
        <v>151</v>
      </c>
      <c r="E137" s="209" t="s">
        <v>164</v>
      </c>
      <c r="F137" s="210" t="s">
        <v>165</v>
      </c>
      <c r="G137" s="211" t="s">
        <v>161</v>
      </c>
      <c r="H137" s="212">
        <v>36.299999999999997</v>
      </c>
      <c r="I137" s="7"/>
      <c r="J137" s="214">
        <f>ROUND(I137*H137,2)</f>
        <v>0</v>
      </c>
      <c r="K137" s="8"/>
      <c r="L137" s="241"/>
      <c r="M137" s="242" t="s">
        <v>1</v>
      </c>
      <c r="N137" s="243" t="s">
        <v>40</v>
      </c>
      <c r="O137" s="238"/>
      <c r="P137" s="239">
        <f>O137*H137</f>
        <v>0</v>
      </c>
      <c r="Q137" s="239">
        <v>0.04</v>
      </c>
      <c r="R137" s="239">
        <f>Q137*H137</f>
        <v>1.452</v>
      </c>
      <c r="S137" s="239">
        <v>0</v>
      </c>
      <c r="T137" s="240">
        <f>S137*H137</f>
        <v>0</v>
      </c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93"/>
      <c r="AR137" s="160" t="s">
        <v>154</v>
      </c>
      <c r="AT137" s="160" t="s">
        <v>151</v>
      </c>
      <c r="AU137" s="160" t="s">
        <v>85</v>
      </c>
      <c r="AY137" s="13" t="s">
        <v>115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3" t="s">
        <v>83</v>
      </c>
      <c r="BK137" s="161">
        <f>ROUND(I137*H137,2)</f>
        <v>0</v>
      </c>
      <c r="BL137" s="13" t="s">
        <v>122</v>
      </c>
      <c r="BM137" s="160" t="s">
        <v>166</v>
      </c>
    </row>
    <row r="138" spans="1:65" s="3" customFormat="1" ht="22.9" customHeight="1">
      <c r="B138" s="156"/>
      <c r="C138" s="197"/>
      <c r="D138" s="198" t="s">
        <v>74</v>
      </c>
      <c r="E138" s="201" t="s">
        <v>167</v>
      </c>
      <c r="F138" s="201" t="s">
        <v>168</v>
      </c>
      <c r="G138" s="197"/>
      <c r="H138" s="197"/>
      <c r="I138" s="197"/>
      <c r="J138" s="202">
        <f>BK138</f>
        <v>0</v>
      </c>
      <c r="L138" s="231"/>
      <c r="M138" s="232"/>
      <c r="N138" s="233"/>
      <c r="O138" s="233"/>
      <c r="P138" s="234">
        <f>P139</f>
        <v>0</v>
      </c>
      <c r="Q138" s="233"/>
      <c r="R138" s="234">
        <f>R139</f>
        <v>0</v>
      </c>
      <c r="S138" s="233"/>
      <c r="T138" s="235">
        <f>T139</f>
        <v>0</v>
      </c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R138" s="157" t="s">
        <v>83</v>
      </c>
      <c r="AT138" s="158" t="s">
        <v>74</v>
      </c>
      <c r="AU138" s="158" t="s">
        <v>83</v>
      </c>
      <c r="AY138" s="157" t="s">
        <v>115</v>
      </c>
      <c r="BK138" s="159">
        <f>BK139</f>
        <v>0</v>
      </c>
    </row>
    <row r="139" spans="1:65" s="22" customFormat="1" ht="16.5" customHeight="1">
      <c r="A139" s="20"/>
      <c r="B139" s="4"/>
      <c r="C139" s="203" t="s">
        <v>169</v>
      </c>
      <c r="D139" s="203" t="s">
        <v>118</v>
      </c>
      <c r="E139" s="204" t="s">
        <v>170</v>
      </c>
      <c r="F139" s="205" t="s">
        <v>171</v>
      </c>
      <c r="G139" s="206" t="s">
        <v>172</v>
      </c>
      <c r="H139" s="207">
        <v>34.112000000000002</v>
      </c>
      <c r="I139" s="5"/>
      <c r="J139" s="213">
        <f>ROUND(I139*H139,2)</f>
        <v>0</v>
      </c>
      <c r="K139" s="6"/>
      <c r="L139" s="139"/>
      <c r="M139" s="244" t="s">
        <v>1</v>
      </c>
      <c r="N139" s="245" t="s">
        <v>40</v>
      </c>
      <c r="O139" s="246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93"/>
      <c r="AR139" s="160" t="s">
        <v>122</v>
      </c>
      <c r="AT139" s="160" t="s">
        <v>118</v>
      </c>
      <c r="AU139" s="160" t="s">
        <v>85</v>
      </c>
      <c r="AY139" s="13" t="s">
        <v>115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3" t="s">
        <v>83</v>
      </c>
      <c r="BK139" s="161">
        <f>ROUND(I139*H139,2)</f>
        <v>0</v>
      </c>
      <c r="BL139" s="13" t="s">
        <v>122</v>
      </c>
      <c r="BM139" s="160" t="s">
        <v>173</v>
      </c>
    </row>
    <row r="140" spans="1:65" s="22" customFormat="1" ht="6.95" customHeight="1">
      <c r="A140" s="20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139"/>
      <c r="M140" s="75"/>
      <c r="N140" s="93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93"/>
    </row>
  </sheetData>
  <sheetProtection algorithmName="SHA-512" hashValue="QsQ1EqiAxfUYvaa3XWfYtXDVOI76J+bppAyvsxV+ZoNH5VBZ+sa25+8QMCO/f1JqS3OzQ8sstyyqjaTPx3F0SA==" saltValue="pLEK2S8CbXG5I03YS6PN+g==" spinCount="100000" sheet="1" objects="1" scenarios="1"/>
  <autoFilter ref="C121:K139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Zahradní pergola</vt:lpstr>
      <vt:lpstr>'03 - Zahradní pergola'!Názvy_tisku</vt:lpstr>
      <vt:lpstr>'Rekapitulace stavby'!Názvy_tisku</vt:lpstr>
      <vt:lpstr>'03 - Zahradní pergola'!Oblast_tisku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DESKTOP-5GEEE19\W10</dc:creator>
  <cp:lastModifiedBy>Pavla Černá</cp:lastModifiedBy>
  <dcterms:created xsi:type="dcterms:W3CDTF">2024-05-17T16:18:12Z</dcterms:created>
  <dcterms:modified xsi:type="dcterms:W3CDTF">2024-06-06T06:29:24Z</dcterms:modified>
</cp:coreProperties>
</file>