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wojcikova\Desktop\Aktuálně\LG Kryry\Rozpočet\"/>
    </mc:Choice>
  </mc:AlternateContent>
  <bookViews>
    <workbookView xWindow="0" yWindow="0" windowWidth="0" windowHeight="0"/>
  </bookViews>
  <sheets>
    <sheet name="Rekapitulace stavby" sheetId="1" r:id="rId1"/>
    <sheet name="SO 101 - Komunikace pro pěší" sheetId="2" r:id="rId2"/>
    <sheet name="SO 101_V - Komunikace pro..." sheetId="3" r:id="rId3"/>
    <sheet name="SO 301 - Přeložka vodovodu" sheetId="4" r:id="rId4"/>
    <sheet name="SO 401 - Úprava veřejného..." sheetId="5" r:id="rId5"/>
    <sheet name="VON - Vedlejší a ostatní ..." sheetId="6" r:id="rId6"/>
    <sheet name="VON_N - Vedlejší a ostatn..." sheetId="7" r:id="rId7"/>
    <sheet name="Seznam figur" sheetId="8" r:id="rId8"/>
    <sheet name="Pokyny pro vyplnění" sheetId="9" r:id="rId9"/>
  </sheets>
  <definedNames>
    <definedName name="_xlnm.Print_Area" localSheetId="0">'Rekapitulace stavby'!$D$4:$AO$36,'Rekapitulace stavby'!$C$42:$AQ$61</definedName>
    <definedName name="_xlnm.Print_Titles" localSheetId="0">'Rekapitulace stavby'!$52:$52</definedName>
    <definedName name="_xlnm._FilterDatabase" localSheetId="1" hidden="1">'SO 101 - Komunikace pro pěší'!$C$86:$K$384</definedName>
    <definedName name="_xlnm.Print_Area" localSheetId="1">'SO 101 - Komunikace pro pěší'!$C$4:$J$39,'SO 101 - Komunikace pro pěší'!$C$45:$J$68,'SO 101 - Komunikace pro pěší'!$C$74:$K$384</definedName>
    <definedName name="_xlnm.Print_Titles" localSheetId="1">'SO 101 - Komunikace pro pěší'!$86:$86</definedName>
    <definedName name="_xlnm._FilterDatabase" localSheetId="2" hidden="1">'SO 101_V - Komunikace pro...'!$C$89:$K$241</definedName>
    <definedName name="_xlnm.Print_Area" localSheetId="2">'SO 101_V - Komunikace pro...'!$C$4:$J$39,'SO 101_V - Komunikace pro...'!$C$45:$J$71,'SO 101_V - Komunikace pro...'!$C$77:$K$241</definedName>
    <definedName name="_xlnm.Print_Titles" localSheetId="2">'SO 101_V - Komunikace pro...'!$89:$89</definedName>
    <definedName name="_xlnm._FilterDatabase" localSheetId="3" hidden="1">'SO 301 - Přeložka vodovodu'!$C$86:$K$227</definedName>
    <definedName name="_xlnm.Print_Area" localSheetId="3">'SO 301 - Přeložka vodovodu'!$C$4:$J$39,'SO 301 - Přeložka vodovodu'!$C$45:$J$68,'SO 301 - Přeložka vodovodu'!$C$74:$K$227</definedName>
    <definedName name="_xlnm.Print_Titles" localSheetId="3">'SO 301 - Přeložka vodovodu'!$86:$86</definedName>
    <definedName name="_xlnm._FilterDatabase" localSheetId="4" hidden="1">'SO 401 - Úprava veřejného...'!$C$85:$K$160</definedName>
    <definedName name="_xlnm.Print_Area" localSheetId="4">'SO 401 - Úprava veřejného...'!$C$4:$J$39,'SO 401 - Úprava veřejného...'!$C$45:$J$67,'SO 401 - Úprava veřejného...'!$C$73:$K$160</definedName>
    <definedName name="_xlnm.Print_Titles" localSheetId="4">'SO 401 - Úprava veřejného...'!$85:$85</definedName>
    <definedName name="_xlnm._FilterDatabase" localSheetId="5" hidden="1">'VON - Vedlejší a ostatní ...'!$C$82:$K$105</definedName>
    <definedName name="_xlnm.Print_Area" localSheetId="5">'VON - Vedlejší a ostatní ...'!$C$4:$J$39,'VON - Vedlejší a ostatní ...'!$C$45:$J$64,'VON - Vedlejší a ostatní ...'!$C$70:$K$105</definedName>
    <definedName name="_xlnm.Print_Titles" localSheetId="5">'VON - Vedlejší a ostatní ...'!$82:$82</definedName>
    <definedName name="_xlnm._FilterDatabase" localSheetId="6" hidden="1">'VON_N - Vedlejší a ostatn...'!$C$80:$K$88</definedName>
    <definedName name="_xlnm.Print_Area" localSheetId="6">'VON_N - Vedlejší a ostatn...'!$C$4:$J$39,'VON_N - Vedlejší a ostatn...'!$C$45:$J$62,'VON_N - Vedlejší a ostatn...'!$C$68:$K$88</definedName>
    <definedName name="_xlnm.Print_Titles" localSheetId="6">'VON_N - Vedlejší a ostatn...'!$80:$80</definedName>
    <definedName name="_xlnm.Print_Area" localSheetId="7">'Seznam figur'!$C$4:$G$48</definedName>
    <definedName name="_xlnm.Print_Titles" localSheetId="7">'Seznam figur'!$9:$9</definedName>
    <definedName name="_xlnm.Print_Area" localSheetId="8">'Pokyny pro vyplnění'!$B$2:$K$71,'Pokyny pro vyplnění'!$B$74:$K$118,'Pokyny pro vyplnění'!$B$121:$K$190,'Pokyny pro vyplnění'!$B$198:$K$218</definedName>
  </definedNames>
  <calcPr/>
</workbook>
</file>

<file path=xl/calcChain.xml><?xml version="1.0" encoding="utf-8"?>
<calcChain xmlns="http://schemas.openxmlformats.org/spreadsheetml/2006/main">
  <c i="8" l="1" r="D7"/>
  <c i="7" r="J37"/>
  <c r="J36"/>
  <c i="1" r="AY60"/>
  <c i="7" r="J35"/>
  <c i="1" r="AX60"/>
  <c i="7" r="BI84"/>
  <c r="BH84"/>
  <c r="BG84"/>
  <c r="BF84"/>
  <c r="T84"/>
  <c r="T83"/>
  <c r="T82"/>
  <c r="T81"/>
  <c r="R84"/>
  <c r="R83"/>
  <c r="R82"/>
  <c r="R81"/>
  <c r="P84"/>
  <c r="P83"/>
  <c r="P82"/>
  <c r="P81"/>
  <c i="1" r="AU60"/>
  <c i="7" r="J78"/>
  <c r="J77"/>
  <c r="F77"/>
  <c r="F75"/>
  <c r="E73"/>
  <c r="J55"/>
  <c r="J54"/>
  <c r="F54"/>
  <c r="F52"/>
  <c r="E50"/>
  <c r="J18"/>
  <c r="E18"/>
  <c r="F78"/>
  <c r="J17"/>
  <c r="J12"/>
  <c r="J75"/>
  <c r="E7"/>
  <c r="E71"/>
  <c i="6" r="J37"/>
  <c r="J36"/>
  <c i="1" r="AY59"/>
  <c i="6" r="J35"/>
  <c i="1" r="AX59"/>
  <c i="6" r="BI103"/>
  <c r="BH103"/>
  <c r="BG103"/>
  <c r="BF103"/>
  <c r="T103"/>
  <c r="T102"/>
  <c r="R103"/>
  <c r="R102"/>
  <c r="P103"/>
  <c r="P102"/>
  <c r="BI98"/>
  <c r="BH98"/>
  <c r="BG98"/>
  <c r="BF98"/>
  <c r="T98"/>
  <c r="T97"/>
  <c r="R98"/>
  <c r="R97"/>
  <c r="P98"/>
  <c r="P97"/>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6"/>
  <c r="BH86"/>
  <c r="BG86"/>
  <c r="BF86"/>
  <c r="T86"/>
  <c r="R86"/>
  <c r="P86"/>
  <c r="J80"/>
  <c r="J79"/>
  <c r="F79"/>
  <c r="F77"/>
  <c r="E75"/>
  <c r="J55"/>
  <c r="J54"/>
  <c r="F54"/>
  <c r="F52"/>
  <c r="E50"/>
  <c r="J18"/>
  <c r="E18"/>
  <c r="F80"/>
  <c r="J17"/>
  <c r="J12"/>
  <c r="J77"/>
  <c r="E7"/>
  <c r="E73"/>
  <c i="5" r="J37"/>
  <c r="J36"/>
  <c i="1" r="AY58"/>
  <c i="5" r="J35"/>
  <c i="1" r="AX58"/>
  <c i="5"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3"/>
  <c r="J82"/>
  <c r="F82"/>
  <c r="F80"/>
  <c r="E78"/>
  <c r="J55"/>
  <c r="J54"/>
  <c r="F54"/>
  <c r="F52"/>
  <c r="E50"/>
  <c r="J18"/>
  <c r="E18"/>
  <c r="F83"/>
  <c r="J17"/>
  <c r="J12"/>
  <c r="J80"/>
  <c r="E7"/>
  <c r="E76"/>
  <c i="4" r="J37"/>
  <c r="J36"/>
  <c i="1" r="AY57"/>
  <c i="4" r="J35"/>
  <c i="1" r="AX57"/>
  <c i="4" r="BI224"/>
  <c r="BH224"/>
  <c r="BG224"/>
  <c r="BF224"/>
  <c r="T224"/>
  <c r="R224"/>
  <c r="P224"/>
  <c r="BI222"/>
  <c r="BH222"/>
  <c r="BG222"/>
  <c r="BF222"/>
  <c r="T222"/>
  <c r="R222"/>
  <c r="P222"/>
  <c r="BI219"/>
  <c r="BH219"/>
  <c r="BG219"/>
  <c r="BF219"/>
  <c r="T219"/>
  <c r="T218"/>
  <c r="R219"/>
  <c r="R218"/>
  <c r="P219"/>
  <c r="P218"/>
  <c r="BI216"/>
  <c r="BH216"/>
  <c r="BG216"/>
  <c r="BF216"/>
  <c r="T216"/>
  <c r="T215"/>
  <c r="R216"/>
  <c r="R215"/>
  <c r="P216"/>
  <c r="P215"/>
  <c r="BI213"/>
  <c r="BH213"/>
  <c r="BG213"/>
  <c r="BF213"/>
  <c r="T213"/>
  <c r="R213"/>
  <c r="P213"/>
  <c r="BI211"/>
  <c r="BH211"/>
  <c r="BG211"/>
  <c r="BF211"/>
  <c r="T211"/>
  <c r="R211"/>
  <c r="P211"/>
  <c r="BI208"/>
  <c r="BH208"/>
  <c r="BG208"/>
  <c r="BF208"/>
  <c r="T208"/>
  <c r="R208"/>
  <c r="P208"/>
  <c r="BI205"/>
  <c r="BH205"/>
  <c r="BG205"/>
  <c r="BF205"/>
  <c r="T205"/>
  <c r="R205"/>
  <c r="P205"/>
  <c r="BI203"/>
  <c r="BH203"/>
  <c r="BG203"/>
  <c r="BF203"/>
  <c r="T203"/>
  <c r="R203"/>
  <c r="P203"/>
  <c r="BI201"/>
  <c r="BH201"/>
  <c r="BG201"/>
  <c r="BF201"/>
  <c r="T201"/>
  <c r="R201"/>
  <c r="P201"/>
  <c r="BI199"/>
  <c r="BH199"/>
  <c r="BG199"/>
  <c r="BF199"/>
  <c r="T199"/>
  <c r="R199"/>
  <c r="P199"/>
  <c r="BI196"/>
  <c r="BH196"/>
  <c r="BG196"/>
  <c r="BF196"/>
  <c r="T196"/>
  <c r="R196"/>
  <c r="P196"/>
  <c r="BI194"/>
  <c r="BH194"/>
  <c r="BG194"/>
  <c r="BF194"/>
  <c r="T194"/>
  <c r="R194"/>
  <c r="P194"/>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5"/>
  <c r="BH175"/>
  <c r="BG175"/>
  <c r="BF175"/>
  <c r="T175"/>
  <c r="R175"/>
  <c r="P175"/>
  <c r="BI171"/>
  <c r="BH171"/>
  <c r="BG171"/>
  <c r="BF171"/>
  <c r="T171"/>
  <c r="R171"/>
  <c r="P171"/>
  <c r="BI167"/>
  <c r="BH167"/>
  <c r="BG167"/>
  <c r="BF167"/>
  <c r="T167"/>
  <c r="R167"/>
  <c r="P167"/>
  <c r="BI163"/>
  <c r="BH163"/>
  <c r="BG163"/>
  <c r="BF163"/>
  <c r="T163"/>
  <c r="R163"/>
  <c r="P163"/>
  <c r="BI160"/>
  <c r="BH160"/>
  <c r="BG160"/>
  <c r="BF160"/>
  <c r="T160"/>
  <c r="T159"/>
  <c r="R160"/>
  <c r="R159"/>
  <c r="P160"/>
  <c r="P159"/>
  <c r="BI157"/>
  <c r="BH157"/>
  <c r="BG157"/>
  <c r="BF157"/>
  <c r="T157"/>
  <c r="R157"/>
  <c r="P157"/>
  <c r="BI153"/>
  <c r="BH153"/>
  <c r="BG153"/>
  <c r="BF153"/>
  <c r="T153"/>
  <c r="R153"/>
  <c r="P153"/>
  <c r="BI151"/>
  <c r="BH151"/>
  <c r="BG151"/>
  <c r="BF151"/>
  <c r="T151"/>
  <c r="R151"/>
  <c r="P151"/>
  <c r="BI147"/>
  <c r="BH147"/>
  <c r="BG147"/>
  <c r="BF147"/>
  <c r="T147"/>
  <c r="R147"/>
  <c r="P147"/>
  <c r="BI143"/>
  <c r="BH143"/>
  <c r="BG143"/>
  <c r="BF143"/>
  <c r="T143"/>
  <c r="R143"/>
  <c r="P143"/>
  <c r="BI140"/>
  <c r="BH140"/>
  <c r="BG140"/>
  <c r="BF140"/>
  <c r="T140"/>
  <c r="R140"/>
  <c r="P140"/>
  <c r="BI137"/>
  <c r="BH137"/>
  <c r="BG137"/>
  <c r="BF137"/>
  <c r="T137"/>
  <c r="R137"/>
  <c r="P137"/>
  <c r="BI133"/>
  <c r="BH133"/>
  <c r="BG133"/>
  <c r="BF133"/>
  <c r="T133"/>
  <c r="R133"/>
  <c r="P133"/>
  <c r="BI130"/>
  <c r="BH130"/>
  <c r="BG130"/>
  <c r="BF130"/>
  <c r="T130"/>
  <c r="R130"/>
  <c r="P130"/>
  <c r="BI126"/>
  <c r="BH126"/>
  <c r="BG126"/>
  <c r="BF126"/>
  <c r="T126"/>
  <c r="R126"/>
  <c r="P126"/>
  <c r="BI123"/>
  <c r="BH123"/>
  <c r="BG123"/>
  <c r="BF123"/>
  <c r="T123"/>
  <c r="R123"/>
  <c r="P123"/>
  <c r="BI122"/>
  <c r="BH122"/>
  <c r="BG122"/>
  <c r="BF122"/>
  <c r="T122"/>
  <c r="R122"/>
  <c r="P122"/>
  <c r="BI118"/>
  <c r="BH118"/>
  <c r="BG118"/>
  <c r="BF118"/>
  <c r="T118"/>
  <c r="R118"/>
  <c r="P118"/>
  <c r="BI115"/>
  <c r="BH115"/>
  <c r="BG115"/>
  <c r="BF115"/>
  <c r="T115"/>
  <c r="R115"/>
  <c r="P115"/>
  <c r="BI108"/>
  <c r="BH108"/>
  <c r="BG108"/>
  <c r="BF108"/>
  <c r="T108"/>
  <c r="R108"/>
  <c r="P108"/>
  <c r="BI102"/>
  <c r="BH102"/>
  <c r="BG102"/>
  <c r="BF102"/>
  <c r="T102"/>
  <c r="R102"/>
  <c r="P102"/>
  <c r="BI98"/>
  <c r="BH98"/>
  <c r="BG98"/>
  <c r="BF98"/>
  <c r="T98"/>
  <c r="R98"/>
  <c r="P98"/>
  <c r="BI95"/>
  <c r="BH95"/>
  <c r="BG95"/>
  <c r="BF95"/>
  <c r="T95"/>
  <c r="R95"/>
  <c r="P95"/>
  <c r="BI93"/>
  <c r="BH93"/>
  <c r="BG93"/>
  <c r="BF93"/>
  <c r="T93"/>
  <c r="R93"/>
  <c r="P93"/>
  <c r="BI90"/>
  <c r="BH90"/>
  <c r="BG90"/>
  <c r="BF90"/>
  <c r="T90"/>
  <c r="R90"/>
  <c r="P90"/>
  <c r="J84"/>
  <c r="J83"/>
  <c r="F83"/>
  <c r="F81"/>
  <c r="E79"/>
  <c r="J55"/>
  <c r="J54"/>
  <c r="F54"/>
  <c r="F52"/>
  <c r="E50"/>
  <c r="J18"/>
  <c r="E18"/>
  <c r="F84"/>
  <c r="J17"/>
  <c r="J12"/>
  <c r="J52"/>
  <c r="E7"/>
  <c r="E77"/>
  <c i="3" r="J37"/>
  <c r="J36"/>
  <c i="1" r="AY56"/>
  <c i="3" r="J35"/>
  <c i="1" r="AX56"/>
  <c i="3" r="BI240"/>
  <c r="BH240"/>
  <c r="BG240"/>
  <c r="BF240"/>
  <c r="T240"/>
  <c r="R240"/>
  <c r="P240"/>
  <c r="BI237"/>
  <c r="BH237"/>
  <c r="BG237"/>
  <c r="BF237"/>
  <c r="T237"/>
  <c r="R237"/>
  <c r="P237"/>
  <c r="BI234"/>
  <c r="BH234"/>
  <c r="BG234"/>
  <c r="BF234"/>
  <c r="T234"/>
  <c r="R234"/>
  <c r="P234"/>
  <c r="BI230"/>
  <c r="BH230"/>
  <c r="BG230"/>
  <c r="BF230"/>
  <c r="T230"/>
  <c r="T229"/>
  <c r="R230"/>
  <c r="R229"/>
  <c r="P230"/>
  <c r="P229"/>
  <c r="BI226"/>
  <c r="BH226"/>
  <c r="BG226"/>
  <c r="BF226"/>
  <c r="T226"/>
  <c r="R226"/>
  <c r="P226"/>
  <c r="BI223"/>
  <c r="BH223"/>
  <c r="BG223"/>
  <c r="BF223"/>
  <c r="T223"/>
  <c r="R223"/>
  <c r="P223"/>
  <c r="BI217"/>
  <c r="BH217"/>
  <c r="BG217"/>
  <c r="BF217"/>
  <c r="T217"/>
  <c r="R217"/>
  <c r="P217"/>
  <c r="BI214"/>
  <c r="BH214"/>
  <c r="BG214"/>
  <c r="BF214"/>
  <c r="T214"/>
  <c r="R214"/>
  <c r="P214"/>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1"/>
  <c r="BH191"/>
  <c r="BG191"/>
  <c r="BF191"/>
  <c r="T191"/>
  <c r="R191"/>
  <c r="P191"/>
  <c r="BI188"/>
  <c r="BH188"/>
  <c r="BG188"/>
  <c r="BF188"/>
  <c r="T188"/>
  <c r="R188"/>
  <c r="P188"/>
  <c r="BI186"/>
  <c r="BH186"/>
  <c r="BG186"/>
  <c r="BF186"/>
  <c r="T186"/>
  <c r="R186"/>
  <c r="P186"/>
  <c r="BI182"/>
  <c r="BH182"/>
  <c r="BG182"/>
  <c r="BF182"/>
  <c r="T182"/>
  <c r="R182"/>
  <c r="P182"/>
  <c r="BI179"/>
  <c r="BH179"/>
  <c r="BG179"/>
  <c r="BF179"/>
  <c r="T179"/>
  <c r="R179"/>
  <c r="P179"/>
  <c r="BI177"/>
  <c r="BH177"/>
  <c r="BG177"/>
  <c r="BF177"/>
  <c r="T177"/>
  <c r="R177"/>
  <c r="P177"/>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9"/>
  <c r="BH159"/>
  <c r="BG159"/>
  <c r="BF159"/>
  <c r="T159"/>
  <c r="R159"/>
  <c r="P159"/>
  <c r="BI156"/>
  <c r="BH156"/>
  <c r="BG156"/>
  <c r="BF156"/>
  <c r="T156"/>
  <c r="R156"/>
  <c r="P156"/>
  <c r="BI153"/>
  <c r="BH153"/>
  <c r="BG153"/>
  <c r="BF153"/>
  <c r="T153"/>
  <c r="R153"/>
  <c r="P153"/>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7"/>
  <c r="BH137"/>
  <c r="BG137"/>
  <c r="BF137"/>
  <c r="T137"/>
  <c r="R137"/>
  <c r="P137"/>
  <c r="BI136"/>
  <c r="BH136"/>
  <c r="BG136"/>
  <c r="BF136"/>
  <c r="T136"/>
  <c r="R136"/>
  <c r="P136"/>
  <c r="BI133"/>
  <c r="BH133"/>
  <c r="BG133"/>
  <c r="BF133"/>
  <c r="T133"/>
  <c r="R133"/>
  <c r="P133"/>
  <c r="BI130"/>
  <c r="BH130"/>
  <c r="BG130"/>
  <c r="BF130"/>
  <c r="T130"/>
  <c r="R130"/>
  <c r="P130"/>
  <c r="BI126"/>
  <c r="BH126"/>
  <c r="BG126"/>
  <c r="BF126"/>
  <c r="T126"/>
  <c r="R126"/>
  <c r="P126"/>
  <c r="BI123"/>
  <c r="BH123"/>
  <c r="BG123"/>
  <c r="BF123"/>
  <c r="T123"/>
  <c r="R123"/>
  <c r="P123"/>
  <c r="BI121"/>
  <c r="BH121"/>
  <c r="BG121"/>
  <c r="BF121"/>
  <c r="T121"/>
  <c r="R121"/>
  <c r="P121"/>
  <c r="BI119"/>
  <c r="BH119"/>
  <c r="BG119"/>
  <c r="BF119"/>
  <c r="T119"/>
  <c r="R119"/>
  <c r="P119"/>
  <c r="BI115"/>
  <c r="BH115"/>
  <c r="BG115"/>
  <c r="BF115"/>
  <c r="T115"/>
  <c r="R115"/>
  <c r="P115"/>
  <c r="BI112"/>
  <c r="BH112"/>
  <c r="BG112"/>
  <c r="BF112"/>
  <c r="T112"/>
  <c r="R112"/>
  <c r="P112"/>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J87"/>
  <c r="J86"/>
  <c r="F86"/>
  <c r="F84"/>
  <c r="E82"/>
  <c r="J55"/>
  <c r="J54"/>
  <c r="F54"/>
  <c r="F52"/>
  <c r="E50"/>
  <c r="J18"/>
  <c r="E18"/>
  <c r="F55"/>
  <c r="J17"/>
  <c r="J12"/>
  <c r="J84"/>
  <c r="E7"/>
  <c r="E80"/>
  <c i="2" r="J37"/>
  <c r="J36"/>
  <c i="1" r="AY55"/>
  <c i="2" r="J35"/>
  <c i="1" r="AX55"/>
  <c i="2" r="BI383"/>
  <c r="BH383"/>
  <c r="BG383"/>
  <c r="BF383"/>
  <c r="T383"/>
  <c r="T382"/>
  <c r="R383"/>
  <c r="R382"/>
  <c r="P383"/>
  <c r="P382"/>
  <c r="BI377"/>
  <c r="BH377"/>
  <c r="BG377"/>
  <c r="BF377"/>
  <c r="T377"/>
  <c r="R377"/>
  <c r="P377"/>
  <c r="BI372"/>
  <c r="BH372"/>
  <c r="BG372"/>
  <c r="BF372"/>
  <c r="T372"/>
  <c r="R372"/>
  <c r="P372"/>
  <c r="BI362"/>
  <c r="BH362"/>
  <c r="BG362"/>
  <c r="BF362"/>
  <c r="T362"/>
  <c r="R362"/>
  <c r="P362"/>
  <c r="BI359"/>
  <c r="BH359"/>
  <c r="BG359"/>
  <c r="BF359"/>
  <c r="T359"/>
  <c r="R359"/>
  <c r="P359"/>
  <c r="BI348"/>
  <c r="BH348"/>
  <c r="BG348"/>
  <c r="BF348"/>
  <c r="T348"/>
  <c r="R348"/>
  <c r="P348"/>
  <c r="BI345"/>
  <c r="BH345"/>
  <c r="BG345"/>
  <c r="BF345"/>
  <c r="T345"/>
  <c r="R345"/>
  <c r="P345"/>
  <c r="BI340"/>
  <c r="BH340"/>
  <c r="BG340"/>
  <c r="BF340"/>
  <c r="T340"/>
  <c r="R340"/>
  <c r="P340"/>
  <c r="BI337"/>
  <c r="BH337"/>
  <c r="BG337"/>
  <c r="BF337"/>
  <c r="T337"/>
  <c r="R337"/>
  <c r="P337"/>
  <c r="BI331"/>
  <c r="BH331"/>
  <c r="BG331"/>
  <c r="BF331"/>
  <c r="T331"/>
  <c r="R331"/>
  <c r="P331"/>
  <c r="BI324"/>
  <c r="BH324"/>
  <c r="BG324"/>
  <c r="BF324"/>
  <c r="T324"/>
  <c r="R324"/>
  <c r="P324"/>
  <c r="BI322"/>
  <c r="BH322"/>
  <c r="BG322"/>
  <c r="BF322"/>
  <c r="T322"/>
  <c r="R322"/>
  <c r="P322"/>
  <c r="BI320"/>
  <c r="BH320"/>
  <c r="BG320"/>
  <c r="BF320"/>
  <c r="T320"/>
  <c r="R320"/>
  <c r="P320"/>
  <c r="BI319"/>
  <c r="BH319"/>
  <c r="BG319"/>
  <c r="BF319"/>
  <c r="T319"/>
  <c r="R319"/>
  <c r="P319"/>
  <c r="BI316"/>
  <c r="BH316"/>
  <c r="BG316"/>
  <c r="BF316"/>
  <c r="T316"/>
  <c r="R316"/>
  <c r="P316"/>
  <c r="BI313"/>
  <c r="BH313"/>
  <c r="BG313"/>
  <c r="BF313"/>
  <c r="T313"/>
  <c r="R313"/>
  <c r="P313"/>
  <c r="BI312"/>
  <c r="BH312"/>
  <c r="BG312"/>
  <c r="BF312"/>
  <c r="T312"/>
  <c r="R312"/>
  <c r="P312"/>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297"/>
  <c r="BH297"/>
  <c r="BG297"/>
  <c r="BF297"/>
  <c r="T297"/>
  <c r="R297"/>
  <c r="P297"/>
  <c r="BI293"/>
  <c r="BH293"/>
  <c r="BG293"/>
  <c r="BF293"/>
  <c r="T293"/>
  <c r="R293"/>
  <c r="P293"/>
  <c r="BI288"/>
  <c r="BH288"/>
  <c r="BG288"/>
  <c r="BF288"/>
  <c r="T288"/>
  <c r="R288"/>
  <c r="P288"/>
  <c r="BI283"/>
  <c r="BH283"/>
  <c r="BG283"/>
  <c r="BF283"/>
  <c r="T283"/>
  <c r="R283"/>
  <c r="P283"/>
  <c r="BI278"/>
  <c r="BH278"/>
  <c r="BG278"/>
  <c r="BF278"/>
  <c r="T278"/>
  <c r="R278"/>
  <c r="P278"/>
  <c r="BI275"/>
  <c r="BH275"/>
  <c r="BG275"/>
  <c r="BF275"/>
  <c r="T275"/>
  <c r="R275"/>
  <c r="P275"/>
  <c r="BI270"/>
  <c r="BH270"/>
  <c r="BG270"/>
  <c r="BF270"/>
  <c r="T270"/>
  <c r="R270"/>
  <c r="P270"/>
  <c r="BI265"/>
  <c r="BH265"/>
  <c r="BG265"/>
  <c r="BF265"/>
  <c r="T265"/>
  <c r="R265"/>
  <c r="P265"/>
  <c r="BI261"/>
  <c r="BH261"/>
  <c r="BG261"/>
  <c r="BF261"/>
  <c r="T261"/>
  <c r="R261"/>
  <c r="P261"/>
  <c r="BI256"/>
  <c r="BH256"/>
  <c r="BG256"/>
  <c r="BF256"/>
  <c r="T256"/>
  <c r="R256"/>
  <c r="P256"/>
  <c r="BI251"/>
  <c r="BH251"/>
  <c r="BG251"/>
  <c r="BF251"/>
  <c r="T251"/>
  <c r="R251"/>
  <c r="P251"/>
  <c r="BI245"/>
  <c r="BH245"/>
  <c r="BG245"/>
  <c r="BF245"/>
  <c r="T245"/>
  <c r="R245"/>
  <c r="P245"/>
  <c r="BI241"/>
  <c r="BH241"/>
  <c r="BG241"/>
  <c r="BF241"/>
  <c r="T241"/>
  <c r="R241"/>
  <c r="P241"/>
  <c r="BI237"/>
  <c r="BH237"/>
  <c r="BG237"/>
  <c r="BF237"/>
  <c r="T237"/>
  <c r="T236"/>
  <c r="R237"/>
  <c r="R236"/>
  <c r="P237"/>
  <c r="P236"/>
  <c r="BI234"/>
  <c r="BH234"/>
  <c r="BG234"/>
  <c r="BF234"/>
  <c r="T234"/>
  <c r="R234"/>
  <c r="P234"/>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8"/>
  <c r="BH218"/>
  <c r="BG218"/>
  <c r="BF218"/>
  <c r="T218"/>
  <c r="R218"/>
  <c r="P218"/>
  <c r="BI214"/>
  <c r="BH214"/>
  <c r="BG214"/>
  <c r="BF214"/>
  <c r="T214"/>
  <c r="R214"/>
  <c r="P214"/>
  <c r="BI213"/>
  <c r="BH213"/>
  <c r="BG213"/>
  <c r="BF213"/>
  <c r="T213"/>
  <c r="R213"/>
  <c r="P213"/>
  <c r="BI210"/>
  <c r="BH210"/>
  <c r="BG210"/>
  <c r="BF210"/>
  <c r="T210"/>
  <c r="R210"/>
  <c r="P210"/>
  <c r="BI209"/>
  <c r="BH209"/>
  <c r="BG209"/>
  <c r="BF209"/>
  <c r="T209"/>
  <c r="R209"/>
  <c r="P209"/>
  <c r="BI206"/>
  <c r="BH206"/>
  <c r="BG206"/>
  <c r="BF206"/>
  <c r="T206"/>
  <c r="R206"/>
  <c r="P206"/>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88"/>
  <c r="BH188"/>
  <c r="BG188"/>
  <c r="BF188"/>
  <c r="T188"/>
  <c r="R188"/>
  <c r="P188"/>
  <c r="BI185"/>
  <c r="BH185"/>
  <c r="BG185"/>
  <c r="BF185"/>
  <c r="T185"/>
  <c r="R185"/>
  <c r="P185"/>
  <c r="BI181"/>
  <c r="BH181"/>
  <c r="BG181"/>
  <c r="BF181"/>
  <c r="T181"/>
  <c r="R181"/>
  <c r="P181"/>
  <c r="BI178"/>
  <c r="BH178"/>
  <c r="BG178"/>
  <c r="BF178"/>
  <c r="T178"/>
  <c r="R178"/>
  <c r="P178"/>
  <c r="BI172"/>
  <c r="BH172"/>
  <c r="BG172"/>
  <c r="BF172"/>
  <c r="T172"/>
  <c r="R172"/>
  <c r="P172"/>
  <c r="BI168"/>
  <c r="BH168"/>
  <c r="BG168"/>
  <c r="BF168"/>
  <c r="T168"/>
  <c r="R168"/>
  <c r="P168"/>
  <c r="BI165"/>
  <c r="BH165"/>
  <c r="BG165"/>
  <c r="BF165"/>
  <c r="T165"/>
  <c r="R165"/>
  <c r="P165"/>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6"/>
  <c r="BH146"/>
  <c r="BG146"/>
  <c r="BF146"/>
  <c r="T146"/>
  <c r="R146"/>
  <c r="P146"/>
  <c r="BI143"/>
  <c r="BH143"/>
  <c r="BG143"/>
  <c r="BF143"/>
  <c r="T143"/>
  <c r="R143"/>
  <c r="P143"/>
  <c r="BI140"/>
  <c r="BH140"/>
  <c r="BG140"/>
  <c r="BF140"/>
  <c r="T140"/>
  <c r="R140"/>
  <c r="P140"/>
  <c r="BI137"/>
  <c r="BH137"/>
  <c r="BG137"/>
  <c r="BF137"/>
  <c r="T137"/>
  <c r="R137"/>
  <c r="P137"/>
  <c r="BI135"/>
  <c r="BH135"/>
  <c r="BG135"/>
  <c r="BF135"/>
  <c r="T135"/>
  <c r="R135"/>
  <c r="P135"/>
  <c r="BI130"/>
  <c r="BH130"/>
  <c r="BG130"/>
  <c r="BF130"/>
  <c r="T130"/>
  <c r="R130"/>
  <c r="P130"/>
  <c r="BI127"/>
  <c r="BH127"/>
  <c r="BG127"/>
  <c r="BF127"/>
  <c r="T127"/>
  <c r="R127"/>
  <c r="P127"/>
  <c r="BI122"/>
  <c r="BH122"/>
  <c r="BG122"/>
  <c r="BF122"/>
  <c r="T122"/>
  <c r="R122"/>
  <c r="P122"/>
  <c r="BI117"/>
  <c r="BH117"/>
  <c r="BG117"/>
  <c r="BF117"/>
  <c r="T117"/>
  <c r="R117"/>
  <c r="P117"/>
  <c r="BI112"/>
  <c r="BH112"/>
  <c r="BG112"/>
  <c r="BF112"/>
  <c r="T112"/>
  <c r="R112"/>
  <c r="P112"/>
  <c r="BI107"/>
  <c r="BH107"/>
  <c r="BG107"/>
  <c r="BF107"/>
  <c r="T107"/>
  <c r="R107"/>
  <c r="P107"/>
  <c r="BI102"/>
  <c r="BH102"/>
  <c r="BG102"/>
  <c r="BF102"/>
  <c r="T102"/>
  <c r="R102"/>
  <c r="P102"/>
  <c r="BI96"/>
  <c r="BH96"/>
  <c r="BG96"/>
  <c r="BF96"/>
  <c r="T96"/>
  <c r="R96"/>
  <c r="P96"/>
  <c r="BI94"/>
  <c r="BH94"/>
  <c r="BG94"/>
  <c r="BF94"/>
  <c r="T94"/>
  <c r="R94"/>
  <c r="P94"/>
  <c r="BI92"/>
  <c r="BH92"/>
  <c r="BG92"/>
  <c r="BF92"/>
  <c r="T92"/>
  <c r="R92"/>
  <c r="P92"/>
  <c r="BI90"/>
  <c r="BH90"/>
  <c r="BG90"/>
  <c r="BF90"/>
  <c r="T90"/>
  <c r="R90"/>
  <c r="P90"/>
  <c r="J84"/>
  <c r="J83"/>
  <c r="F83"/>
  <c r="F81"/>
  <c r="E79"/>
  <c r="J55"/>
  <c r="J54"/>
  <c r="F54"/>
  <c r="F52"/>
  <c r="E50"/>
  <c r="J18"/>
  <c r="E18"/>
  <c r="F84"/>
  <c r="J17"/>
  <c r="J12"/>
  <c r="J52"/>
  <c r="E7"/>
  <c r="E77"/>
  <c i="1" r="L50"/>
  <c r="AM50"/>
  <c r="AM49"/>
  <c r="L49"/>
  <c r="AM47"/>
  <c r="L47"/>
  <c r="L45"/>
  <c r="L44"/>
  <c i="5" r="J160"/>
  <c r="J151"/>
  <c r="J137"/>
  <c r="BK129"/>
  <c r="J119"/>
  <c r="BK115"/>
  <c r="J97"/>
  <c r="J88"/>
  <c i="4" r="BK194"/>
  <c r="BK175"/>
  <c r="BK151"/>
  <c r="J123"/>
  <c r="BK93"/>
  <c i="3" r="BK223"/>
  <c r="BK196"/>
  <c r="J170"/>
  <c r="J142"/>
  <c r="BK112"/>
  <c i="2" r="J307"/>
  <c r="J288"/>
  <c r="BK251"/>
  <c r="BK232"/>
  <c r="BK209"/>
  <c r="J165"/>
  <c r="J137"/>
  <c r="J122"/>
  <c i="7" r="J84"/>
  <c i="6" r="BK94"/>
  <c i="5" r="BK157"/>
  <c r="BK146"/>
  <c r="BK135"/>
  <c r="J125"/>
  <c r="BK113"/>
  <c r="BK107"/>
  <c r="J98"/>
  <c r="BK90"/>
  <c i="4" r="BK199"/>
  <c r="J192"/>
  <c r="J175"/>
  <c r="J143"/>
  <c r="BK118"/>
  <c r="BK98"/>
  <c i="3" r="BK202"/>
  <c r="BK186"/>
  <c r="BK161"/>
  <c r="BK137"/>
  <c r="J126"/>
  <c r="J115"/>
  <c r="J93"/>
  <c i="2" r="BK362"/>
  <c r="J324"/>
  <c r="J303"/>
  <c r="BK245"/>
  <c r="J210"/>
  <c r="J143"/>
  <c r="J130"/>
  <c r="J102"/>
  <c i="6" r="J98"/>
  <c r="BK91"/>
  <c i="5" r="J156"/>
  <c r="BK136"/>
  <c r="BK123"/>
  <c r="BK114"/>
  <c r="BK108"/>
  <c r="BK101"/>
  <c r="J93"/>
  <c i="4" r="BK222"/>
  <c r="J208"/>
  <c r="J199"/>
  <c r="BK177"/>
  <c r="BK147"/>
  <c r="J98"/>
  <c i="3" r="BK226"/>
  <c r="BK179"/>
  <c i="5" r="BK156"/>
  <c r="J153"/>
  <c r="J144"/>
  <c r="BK131"/>
  <c r="J121"/>
  <c r="J113"/>
  <c r="BK96"/>
  <c i="4" r="BK205"/>
  <c r="BK183"/>
  <c r="BK167"/>
  <c r="BK130"/>
  <c r="J118"/>
  <c i="3" r="J240"/>
  <c r="J214"/>
  <c r="J177"/>
  <c r="J161"/>
  <c r="J140"/>
  <c r="J119"/>
  <c i="2" r="BK312"/>
  <c r="BK303"/>
  <c r="J256"/>
  <c r="J234"/>
  <c r="BK210"/>
  <c r="BK168"/>
  <c r="BK140"/>
  <c r="J127"/>
  <c r="J112"/>
  <c i="6" r="BK95"/>
  <c r="J86"/>
  <c i="5" r="J150"/>
  <c r="BK137"/>
  <c r="J131"/>
  <c r="J118"/>
  <c r="BK111"/>
  <c r="J104"/>
  <c r="BK94"/>
  <c i="4" r="BK208"/>
  <c r="J194"/>
  <c r="J186"/>
  <c r="J147"/>
  <c r="BK123"/>
  <c r="J115"/>
  <c r="BK95"/>
  <c i="3" r="J196"/>
  <c r="J167"/>
  <c r="J149"/>
  <c r="J133"/>
  <c r="J121"/>
  <c r="J96"/>
  <c i="2" r="J372"/>
  <c r="J331"/>
  <c r="BK307"/>
  <c r="BK261"/>
  <c r="BK213"/>
  <c r="BK206"/>
  <c r="BK137"/>
  <c r="BK112"/>
  <c r="J90"/>
  <c i="6" r="BK93"/>
  <c i="5" r="J157"/>
  <c r="BK151"/>
  <c r="J129"/>
  <c r="BK117"/>
  <c r="J111"/>
  <c r="BK103"/>
  <c r="BK95"/>
  <c r="BK91"/>
  <c i="4" r="J219"/>
  <c r="BK201"/>
  <c r="BK186"/>
  <c r="BK171"/>
  <c r="BK143"/>
  <c r="J95"/>
  <c i="3" r="J199"/>
  <c r="J156"/>
  <c r="J136"/>
  <c r="J130"/>
  <c r="J123"/>
  <c r="BK105"/>
  <c r="BK99"/>
  <c i="2" r="BK372"/>
  <c r="J359"/>
  <c r="BK340"/>
  <c r="J322"/>
  <c r="BK297"/>
  <c r="BK283"/>
  <c r="BK256"/>
  <c r="J223"/>
  <c r="J218"/>
  <c r="J199"/>
  <c r="J193"/>
  <c r="J181"/>
  <c r="J162"/>
  <c r="J146"/>
  <c r="BK122"/>
  <c r="J96"/>
  <c i="6" r="BK103"/>
  <c r="BK92"/>
  <c i="5" r="J159"/>
  <c r="BK152"/>
  <c r="BK145"/>
  <c r="J143"/>
  <c r="J136"/>
  <c r="BK126"/>
  <c r="BK122"/>
  <c r="BK119"/>
  <c r="BK112"/>
  <c r="J108"/>
  <c r="J103"/>
  <c r="J101"/>
  <c r="J90"/>
  <c i="4" r="J222"/>
  <c r="BK211"/>
  <c r="BK189"/>
  <c r="J163"/>
  <c r="J151"/>
  <c r="BK133"/>
  <c r="BK115"/>
  <c i="3" r="BK237"/>
  <c r="J226"/>
  <c r="BK217"/>
  <c r="BK205"/>
  <c r="BK191"/>
  <c r="J173"/>
  <c r="BK156"/>
  <c r="BK145"/>
  <c r="BK102"/>
  <c i="2" r="BK377"/>
  <c r="BK337"/>
  <c r="BK320"/>
  <c r="J306"/>
  <c r="J297"/>
  <c r="J278"/>
  <c r="J251"/>
  <c r="BK237"/>
  <c r="J226"/>
  <c r="BK220"/>
  <c r="J195"/>
  <c r="BK185"/>
  <c r="BK165"/>
  <c r="J157"/>
  <c r="BK153"/>
  <c r="J151"/>
  <c r="J94"/>
  <c i="7" r="F37"/>
  <c i="1" r="BD60"/>
  <c i="7" r="F35"/>
  <c i="1" r="BB60"/>
  <c i="5" r="BK160"/>
  <c r="J152"/>
  <c r="BK143"/>
  <c r="J130"/>
  <c r="J120"/>
  <c r="J109"/>
  <c r="J95"/>
  <c i="4" r="BK203"/>
  <c r="BK180"/>
  <c r="J171"/>
  <c r="BK137"/>
  <c r="J122"/>
  <c i="3" r="BK240"/>
  <c r="J217"/>
  <c r="J182"/>
  <c r="BK167"/>
  <c r="J137"/>
  <c r="BK108"/>
  <c i="2" r="BK316"/>
  <c r="J304"/>
  <c r="BK270"/>
  <c r="J237"/>
  <c r="J220"/>
  <c r="J206"/>
  <c r="BK157"/>
  <c r="J135"/>
  <c r="BK117"/>
  <c i="6" r="J103"/>
  <c r="J93"/>
  <c i="5" r="BK154"/>
  <c r="J139"/>
  <c r="BK134"/>
  <c r="J126"/>
  <c r="J114"/>
  <c r="BK110"/>
  <c r="J99"/>
  <c r="J91"/>
  <c i="4" r="J205"/>
  <c r="J180"/>
  <c r="BK160"/>
  <c r="J133"/>
  <c r="J108"/>
  <c i="3" r="BK234"/>
  <c r="BK199"/>
  <c r="J179"/>
  <c r="J159"/>
  <c r="BK136"/>
  <c r="BK123"/>
  <c r="J112"/>
  <c i="2" r="J383"/>
  <c r="J348"/>
  <c r="J320"/>
  <c r="J283"/>
  <c r="J241"/>
  <c r="J209"/>
  <c r="BK199"/>
  <c r="BK155"/>
  <c r="J140"/>
  <c r="BK127"/>
  <c r="BK94"/>
  <c i="6" r="J90"/>
  <c i="5" r="J155"/>
  <c r="J142"/>
  <c r="BK139"/>
  <c r="J138"/>
  <c r="BK130"/>
  <c r="J116"/>
  <c r="BK106"/>
  <c r="J96"/>
  <c r="BK92"/>
  <c i="4" r="J224"/>
  <c r="BK216"/>
  <c r="J211"/>
  <c r="J183"/>
  <c r="J157"/>
  <c r="J102"/>
  <c i="3" r="BK230"/>
  <c r="J188"/>
  <c r="J186"/>
  <c r="BK164"/>
  <c r="J145"/>
  <c r="BK126"/>
  <c r="J108"/>
  <c r="BK96"/>
  <c i="2" r="J362"/>
  <c r="BK348"/>
  <c r="BK324"/>
  <c r="BK306"/>
  <c r="BK278"/>
  <c r="J261"/>
  <c r="BK226"/>
  <c r="J214"/>
  <c r="BK197"/>
  <c r="BK188"/>
  <c r="J178"/>
  <c r="J159"/>
  <c r="BK143"/>
  <c r="BK102"/>
  <c r="BK90"/>
  <c i="6" r="J95"/>
  <c r="BK86"/>
  <c i="5" r="J154"/>
  <c r="BK150"/>
  <c r="BK144"/>
  <c r="J140"/>
  <c r="BK133"/>
  <c r="BK124"/>
  <c r="BK120"/>
  <c r="BK116"/>
  <c r="J107"/>
  <c r="BK98"/>
  <c r="J92"/>
  <c r="BK88"/>
  <c i="4" r="J216"/>
  <c r="J167"/>
  <c r="J153"/>
  <c r="J137"/>
  <c r="BK122"/>
  <c r="J93"/>
  <c i="3" r="J234"/>
  <c r="J223"/>
  <c r="BK208"/>
  <c r="BK188"/>
  <c r="BK159"/>
  <c r="BK147"/>
  <c r="BK142"/>
  <c r="BK93"/>
  <c i="2" r="J345"/>
  <c r="J319"/>
  <c r="BK313"/>
  <c r="J305"/>
  <c r="J293"/>
  <c r="BK275"/>
  <c r="BK241"/>
  <c r="BK229"/>
  <c r="BK218"/>
  <c r="BK193"/>
  <c r="J172"/>
  <c r="BK162"/>
  <c r="J92"/>
  <c i="7" r="F36"/>
  <c i="1" r="BC60"/>
  <c i="6" r="J91"/>
  <c i="5" r="J146"/>
  <c r="J134"/>
  <c r="J123"/>
  <c r="J117"/>
  <c r="BK99"/>
  <c r="BK89"/>
  <c i="4" r="J201"/>
  <c r="J177"/>
  <c r="BK153"/>
  <c r="BK126"/>
  <c r="BK108"/>
  <c i="3" r="J237"/>
  <c r="J208"/>
  <c r="BK173"/>
  <c r="BK149"/>
  <c r="BK121"/>
  <c i="2" r="BK331"/>
  <c r="BK305"/>
  <c r="J275"/>
  <c r="J245"/>
  <c r="J213"/>
  <c r="BK178"/>
  <c r="J153"/>
  <c r="BK130"/>
  <c r="J117"/>
  <c i="6" r="BK98"/>
  <c r="J92"/>
  <c i="5" r="J149"/>
  <c r="BK138"/>
  <c r="J133"/>
  <c r="J122"/>
  <c r="J112"/>
  <c r="J106"/>
  <c r="BK97"/>
  <c i="4" r="J213"/>
  <c r="BK196"/>
  <c r="J189"/>
  <c r="BK163"/>
  <c r="J140"/>
  <c r="BK102"/>
  <c i="3" r="J205"/>
  <c r="BK182"/>
  <c r="J164"/>
  <c r="BK140"/>
  <c r="BK130"/>
  <c r="BK119"/>
  <c r="J99"/>
  <c i="2" r="J377"/>
  <c r="J340"/>
  <c r="BK319"/>
  <c r="BK265"/>
  <c r="BK214"/>
  <c r="J201"/>
  <c r="BK181"/>
  <c r="BK135"/>
  <c r="BK107"/>
  <c i="7" r="BK84"/>
  <c i="5" r="BK159"/>
  <c r="J145"/>
  <c r="BK140"/>
  <c r="J124"/>
  <c r="J115"/>
  <c r="J110"/>
  <c r="BK102"/>
  <c r="J94"/>
  <c i="4" r="BK224"/>
  <c r="BK213"/>
  <c r="J203"/>
  <c r="J196"/>
  <c r="J160"/>
  <c r="J130"/>
  <c r="J90"/>
  <c i="3" r="J191"/>
  <c r="J153"/>
  <c r="J147"/>
  <c r="BK133"/>
  <c r="BK115"/>
  <c r="J102"/>
  <c i="2" r="BK383"/>
  <c r="BK345"/>
  <c r="J337"/>
  <c r="J313"/>
  <c r="BK293"/>
  <c r="J265"/>
  <c r="J232"/>
  <c r="J229"/>
  <c r="BK201"/>
  <c r="BK195"/>
  <c r="J185"/>
  <c r="BK172"/>
  <c r="BK151"/>
  <c r="J107"/>
  <c r="BK92"/>
  <c i="6" r="J94"/>
  <c r="BK90"/>
  <c i="5" r="BK155"/>
  <c r="BK153"/>
  <c r="BK149"/>
  <c r="BK142"/>
  <c r="J135"/>
  <c r="BK125"/>
  <c r="BK121"/>
  <c r="BK118"/>
  <c r="BK109"/>
  <c r="BK104"/>
  <c r="J102"/>
  <c r="BK93"/>
  <c r="J89"/>
  <c i="4" r="BK219"/>
  <c r="BK192"/>
  <c r="BK157"/>
  <c r="BK140"/>
  <c r="J126"/>
  <c r="BK90"/>
  <c i="3" r="J230"/>
  <c r="BK214"/>
  <c r="J202"/>
  <c r="BK177"/>
  <c r="BK170"/>
  <c r="BK153"/>
  <c r="J105"/>
  <c i="2" r="BK359"/>
  <c r="BK322"/>
  <c r="J316"/>
  <c r="J312"/>
  <c r="BK304"/>
  <c r="BK288"/>
  <c r="J270"/>
  <c r="BK234"/>
  <c r="BK223"/>
  <c r="J197"/>
  <c r="J188"/>
  <c r="J168"/>
  <c r="BK159"/>
  <c r="J155"/>
  <c r="BK146"/>
  <c r="BK96"/>
  <c i="1" r="AS54"/>
  <c i="7" r="F34"/>
  <c i="1" r="BA60"/>
  <c i="2" l="1" r="P89"/>
  <c r="T225"/>
  <c r="R240"/>
  <c r="P296"/>
  <c r="P330"/>
  <c i="3" r="P92"/>
  <c r="R120"/>
  <c r="P129"/>
  <c r="P144"/>
  <c r="T176"/>
  <c r="P181"/>
  <c r="T190"/>
  <c r="BK233"/>
  <c r="BK232"/>
  <c r="J232"/>
  <c r="J69"/>
  <c i="4" r="BK89"/>
  <c r="T162"/>
  <c r="P174"/>
  <c r="T221"/>
  <c i="5" r="BK87"/>
  <c r="R105"/>
  <c r="R100"/>
  <c r="P128"/>
  <c r="R148"/>
  <c r="R147"/>
  <c r="T158"/>
  <c i="2" r="BK89"/>
  <c r="BK225"/>
  <c r="J225"/>
  <c r="J62"/>
  <c r="BK240"/>
  <c r="J240"/>
  <c r="J64"/>
  <c r="T296"/>
  <c r="T330"/>
  <c i="3" r="T92"/>
  <c r="T120"/>
  <c r="T129"/>
  <c r="T144"/>
  <c r="R176"/>
  <c r="R181"/>
  <c r="R190"/>
  <c r="R233"/>
  <c r="R232"/>
  <c i="4" r="R89"/>
  <c r="R162"/>
  <c r="T174"/>
  <c r="R221"/>
  <c i="5" r="T87"/>
  <c r="T105"/>
  <c r="T100"/>
  <c r="R128"/>
  <c r="BK148"/>
  <c r="BK147"/>
  <c r="J147"/>
  <c r="J64"/>
  <c r="BK158"/>
  <c r="J158"/>
  <c r="J66"/>
  <c i="6" r="R85"/>
  <c r="R84"/>
  <c r="R83"/>
  <c i="2" r="R89"/>
  <c r="P225"/>
  <c r="T240"/>
  <c r="R296"/>
  <c r="R330"/>
  <c i="3" r="BK92"/>
  <c r="J92"/>
  <c r="J61"/>
  <c r="BK120"/>
  <c r="J120"/>
  <c r="J62"/>
  <c r="BK129"/>
  <c r="J129"/>
  <c r="J63"/>
  <c r="BK144"/>
  <c r="J144"/>
  <c r="J64"/>
  <c r="BK176"/>
  <c r="J176"/>
  <c r="J65"/>
  <c r="BK181"/>
  <c r="J181"/>
  <c r="J66"/>
  <c r="BK190"/>
  <c r="J190"/>
  <c r="J67"/>
  <c r="T233"/>
  <c r="T232"/>
  <c i="4" r="P89"/>
  <c r="BK162"/>
  <c r="J162"/>
  <c r="J63"/>
  <c r="BK174"/>
  <c r="J174"/>
  <c r="J64"/>
  <c r="BK221"/>
  <c r="J221"/>
  <c r="J67"/>
  <c i="5" r="P87"/>
  <c r="BK105"/>
  <c r="J105"/>
  <c r="J62"/>
  <c r="T128"/>
  <c r="P148"/>
  <c r="P147"/>
  <c r="R158"/>
  <c i="6" r="T85"/>
  <c r="T84"/>
  <c r="T83"/>
  <c i="2" r="T89"/>
  <c r="T88"/>
  <c r="T87"/>
  <c r="R225"/>
  <c r="P240"/>
  <c r="BK296"/>
  <c r="J296"/>
  <c r="J65"/>
  <c r="BK330"/>
  <c r="J330"/>
  <c r="J66"/>
  <c i="3" r="R92"/>
  <c r="P120"/>
  <c r="R129"/>
  <c r="R144"/>
  <c r="P176"/>
  <c r="T181"/>
  <c r="P190"/>
  <c r="P233"/>
  <c r="P232"/>
  <c i="4" r="T89"/>
  <c r="T88"/>
  <c r="T87"/>
  <c r="P162"/>
  <c r="R174"/>
  <c r="P221"/>
  <c i="5" r="R87"/>
  <c r="P105"/>
  <c r="P100"/>
  <c r="BK128"/>
  <c r="J128"/>
  <c r="J63"/>
  <c r="T148"/>
  <c r="T147"/>
  <c r="P158"/>
  <c i="6" r="BK85"/>
  <c r="J85"/>
  <c r="J61"/>
  <c r="P85"/>
  <c r="P84"/>
  <c r="P83"/>
  <c i="1" r="AU59"/>
  <c i="2" r="F55"/>
  <c r="J81"/>
  <c r="BE102"/>
  <c r="BE112"/>
  <c r="BE122"/>
  <c r="BE135"/>
  <c r="BE140"/>
  <c r="BE178"/>
  <c r="BE197"/>
  <c r="BE209"/>
  <c r="BE213"/>
  <c r="BE256"/>
  <c r="BE261"/>
  <c r="BE293"/>
  <c r="BE297"/>
  <c r="BE324"/>
  <c r="BE340"/>
  <c r="BE372"/>
  <c i="3" r="J52"/>
  <c r="BE96"/>
  <c r="BE112"/>
  <c r="BE119"/>
  <c r="BE121"/>
  <c r="BE126"/>
  <c r="BE130"/>
  <c r="BE136"/>
  <c r="BE161"/>
  <c r="BE164"/>
  <c r="BE179"/>
  <c r="BE182"/>
  <c r="BE196"/>
  <c r="BE230"/>
  <c i="4" r="F55"/>
  <c r="J81"/>
  <c r="BE95"/>
  <c r="BE102"/>
  <c r="BE143"/>
  <c r="BE171"/>
  <c r="BE175"/>
  <c r="BE177"/>
  <c r="BE180"/>
  <c r="BE183"/>
  <c r="BE194"/>
  <c r="BE199"/>
  <c r="BE201"/>
  <c r="BE205"/>
  <c r="BK159"/>
  <c r="J159"/>
  <c r="J62"/>
  <c r="BK218"/>
  <c r="J218"/>
  <c r="J66"/>
  <c i="5" r="E48"/>
  <c r="J52"/>
  <c r="F55"/>
  <c r="BE99"/>
  <c r="BE110"/>
  <c r="BE113"/>
  <c r="BE114"/>
  <c r="BE117"/>
  <c r="BE129"/>
  <c r="BE137"/>
  <c r="BE146"/>
  <c r="BE156"/>
  <c r="BE159"/>
  <c r="BK100"/>
  <c r="J100"/>
  <c r="J61"/>
  <c i="6" r="E48"/>
  <c r="J52"/>
  <c r="BE91"/>
  <c r="BE93"/>
  <c r="BE95"/>
  <c r="BE98"/>
  <c r="BE103"/>
  <c i="2" r="E48"/>
  <c r="BE94"/>
  <c r="BE107"/>
  <c r="BE127"/>
  <c r="BE130"/>
  <c r="BE137"/>
  <c r="BE153"/>
  <c r="BE155"/>
  <c r="BE165"/>
  <c r="BE206"/>
  <c r="BE210"/>
  <c r="BE234"/>
  <c r="BE237"/>
  <c r="BE245"/>
  <c r="BE270"/>
  <c r="BE303"/>
  <c r="BE304"/>
  <c r="BE306"/>
  <c r="BE307"/>
  <c r="BE316"/>
  <c r="BE345"/>
  <c r="BE348"/>
  <c r="BE359"/>
  <c r="BE377"/>
  <c r="BE383"/>
  <c r="BK236"/>
  <c r="J236"/>
  <c r="J63"/>
  <c i="3" r="E48"/>
  <c r="F87"/>
  <c r="BE108"/>
  <c r="BE115"/>
  <c r="BE137"/>
  <c r="BE140"/>
  <c r="BE147"/>
  <c r="BE167"/>
  <c r="BE173"/>
  <c r="BE191"/>
  <c r="BE202"/>
  <c r="BE214"/>
  <c r="BE223"/>
  <c r="BE226"/>
  <c r="BE234"/>
  <c i="4" r="BE90"/>
  <c r="BE93"/>
  <c r="BE108"/>
  <c r="BE115"/>
  <c r="BE118"/>
  <c r="BE122"/>
  <c r="BE123"/>
  <c r="BE130"/>
  <c r="BE133"/>
  <c r="BE137"/>
  <c r="BE163"/>
  <c r="BE189"/>
  <c r="BE192"/>
  <c r="BE224"/>
  <c i="5" r="BE88"/>
  <c r="BE89"/>
  <c r="BE96"/>
  <c r="BE97"/>
  <c r="BE98"/>
  <c r="BE112"/>
  <c r="BE118"/>
  <c r="BE121"/>
  <c r="BE125"/>
  <c r="BE131"/>
  <c r="BE133"/>
  <c r="BE134"/>
  <c r="BE136"/>
  <c r="BE143"/>
  <c r="BE145"/>
  <c r="BE149"/>
  <c r="BE152"/>
  <c r="BE153"/>
  <c i="6" r="F55"/>
  <c r="BE86"/>
  <c r="BE94"/>
  <c r="BK102"/>
  <c r="J102"/>
  <c r="J63"/>
  <c i="7" r="E48"/>
  <c i="2" r="BE117"/>
  <c r="BE146"/>
  <c r="BE151"/>
  <c r="BE157"/>
  <c r="BE162"/>
  <c r="BE168"/>
  <c r="BE172"/>
  <c r="BE193"/>
  <c r="BE201"/>
  <c r="BE218"/>
  <c r="BE223"/>
  <c r="BE226"/>
  <c r="BE229"/>
  <c r="BE232"/>
  <c r="BE251"/>
  <c r="BE265"/>
  <c r="BE275"/>
  <c r="BE288"/>
  <c r="BE305"/>
  <c r="BE312"/>
  <c r="BE313"/>
  <c r="BE320"/>
  <c r="BE331"/>
  <c r="BE362"/>
  <c i="3" r="BE102"/>
  <c r="BE105"/>
  <c r="BE142"/>
  <c r="BE145"/>
  <c r="BE149"/>
  <c r="BE170"/>
  <c r="BE188"/>
  <c r="BE205"/>
  <c r="BE208"/>
  <c r="BE217"/>
  <c r="BE237"/>
  <c r="BK229"/>
  <c r="J229"/>
  <c r="J68"/>
  <c i="4" r="E48"/>
  <c r="BE126"/>
  <c r="BE151"/>
  <c r="BE153"/>
  <c r="BE167"/>
  <c r="BE203"/>
  <c r="BE211"/>
  <c r="BE213"/>
  <c r="BE216"/>
  <c r="BK215"/>
  <c r="J215"/>
  <c r="J65"/>
  <c i="5" r="BE95"/>
  <c r="BE101"/>
  <c r="BE103"/>
  <c r="BE108"/>
  <c r="BE116"/>
  <c r="BE119"/>
  <c r="BE120"/>
  <c r="BE126"/>
  <c r="BE140"/>
  <c r="BE142"/>
  <c r="BE144"/>
  <c r="BE151"/>
  <c r="BE155"/>
  <c i="6" r="BE92"/>
  <c i="7" r="J52"/>
  <c r="F55"/>
  <c i="2" r="BE90"/>
  <c r="BE92"/>
  <c r="BE96"/>
  <c r="BE143"/>
  <c r="BE159"/>
  <c r="BE181"/>
  <c r="BE185"/>
  <c r="BE188"/>
  <c r="BE195"/>
  <c r="BE199"/>
  <c r="BE214"/>
  <c r="BE220"/>
  <c r="BE241"/>
  <c r="BE278"/>
  <c r="BE283"/>
  <c r="BE319"/>
  <c r="BE322"/>
  <c r="BE337"/>
  <c r="BK382"/>
  <c r="J382"/>
  <c r="J67"/>
  <c i="3" r="BE93"/>
  <c r="BE99"/>
  <c r="BE123"/>
  <c r="BE133"/>
  <c r="BE153"/>
  <c r="BE156"/>
  <c r="BE159"/>
  <c r="BE177"/>
  <c r="BE186"/>
  <c r="BE199"/>
  <c r="BE240"/>
  <c i="4" r="BE98"/>
  <c r="BE140"/>
  <c r="BE147"/>
  <c r="BE157"/>
  <c r="BE160"/>
  <c r="BE186"/>
  <c r="BE196"/>
  <c r="BE208"/>
  <c r="BE219"/>
  <c r="BE222"/>
  <c i="5" r="BE90"/>
  <c r="BE91"/>
  <c r="BE92"/>
  <c r="BE93"/>
  <c r="BE94"/>
  <c r="BE102"/>
  <c r="BE104"/>
  <c r="BE106"/>
  <c r="BE107"/>
  <c r="BE109"/>
  <c r="BE111"/>
  <c r="BE115"/>
  <c r="BE122"/>
  <c r="BE123"/>
  <c r="BE124"/>
  <c r="BE130"/>
  <c r="BE135"/>
  <c r="BE138"/>
  <c r="BE139"/>
  <c r="BE150"/>
  <c r="BE154"/>
  <c r="BE157"/>
  <c r="BE160"/>
  <c i="6" r="BE90"/>
  <c r="BK97"/>
  <c r="J97"/>
  <c r="J62"/>
  <c i="7" r="BE84"/>
  <c r="BK83"/>
  <c r="J83"/>
  <c r="J61"/>
  <c i="2" r="F36"/>
  <c i="1" r="BC55"/>
  <c i="4" r="J34"/>
  <c i="1" r="AW57"/>
  <c i="6" r="F37"/>
  <c i="1" r="BD59"/>
  <c i="7" r="F33"/>
  <c i="1" r="AZ60"/>
  <c i="4" r="F36"/>
  <c i="1" r="BC57"/>
  <c i="3" r="J34"/>
  <c i="1" r="AW56"/>
  <c i="4" r="F34"/>
  <c i="1" r="BA57"/>
  <c i="3" r="F35"/>
  <c i="1" r="BB56"/>
  <c i="5" r="F36"/>
  <c i="1" r="BC58"/>
  <c i="5" r="J34"/>
  <c i="1" r="AW58"/>
  <c i="3" r="F34"/>
  <c i="1" r="BA56"/>
  <c i="2" r="F35"/>
  <c i="1" r="BB55"/>
  <c i="5" r="F35"/>
  <c i="1" r="BB58"/>
  <c i="2" r="F37"/>
  <c i="1" r="BD55"/>
  <c i="3" r="F36"/>
  <c i="1" r="BC56"/>
  <c i="4" r="F37"/>
  <c i="1" r="BD57"/>
  <c i="6" r="F34"/>
  <c i="1" r="BA59"/>
  <c i="5" r="F34"/>
  <c i="1" r="BA58"/>
  <c i="2" r="F34"/>
  <c i="1" r="BA55"/>
  <c i="6" r="F35"/>
  <c i="1" r="BB59"/>
  <c i="4" r="F35"/>
  <c i="1" r="BB57"/>
  <c i="2" r="J34"/>
  <c i="1" r="AW55"/>
  <c i="7" r="J34"/>
  <c i="1" r="AW60"/>
  <c i="3" r="F37"/>
  <c i="1" r="BD56"/>
  <c i="6" r="F36"/>
  <c i="1" r="BC59"/>
  <c i="6" r="J34"/>
  <c i="1" r="AW59"/>
  <c i="5" r="F37"/>
  <c i="1" r="BD58"/>
  <c i="3" l="1" r="T91"/>
  <c r="T90"/>
  <c i="2" r="BK88"/>
  <c r="BK87"/>
  <c r="J87"/>
  <c r="J59"/>
  <c i="5" r="R86"/>
  <c i="4" r="R88"/>
  <c r="R87"/>
  <c i="5" r="BK86"/>
  <c r="J86"/>
  <c r="J59"/>
  <c i="2" r="P88"/>
  <c r="P87"/>
  <c i="1" r="AU55"/>
  <c i="3" r="R91"/>
  <c r="R90"/>
  <c i="5" r="P86"/>
  <c i="1" r="AU58"/>
  <c i="4" r="P88"/>
  <c r="P87"/>
  <c i="1" r="AU57"/>
  <c i="2" r="R88"/>
  <c r="R87"/>
  <c i="5" r="T86"/>
  <c i="4" r="BK88"/>
  <c r="J88"/>
  <c r="J60"/>
  <c i="3" r="P91"/>
  <c r="P90"/>
  <c i="1" r="AU56"/>
  <c i="3" r="J233"/>
  <c r="J70"/>
  <c i="4" r="J89"/>
  <c r="J61"/>
  <c i="5" r="J87"/>
  <c r="J60"/>
  <c i="2" r="J89"/>
  <c r="J61"/>
  <c i="3" r="BK91"/>
  <c r="J91"/>
  <c r="J60"/>
  <c i="5" r="J148"/>
  <c r="J65"/>
  <c i="6" r="BK84"/>
  <c r="J84"/>
  <c r="J60"/>
  <c i="7" r="BK82"/>
  <c r="J82"/>
  <c r="J60"/>
  <c i="2" r="F33"/>
  <c i="1" r="AZ55"/>
  <c r="BB54"/>
  <c r="AX54"/>
  <c i="6" r="F33"/>
  <c i="1" r="AZ59"/>
  <c i="5" r="J33"/>
  <c i="1" r="AV58"/>
  <c r="AT58"/>
  <c r="BC54"/>
  <c r="W32"/>
  <c i="2" r="J33"/>
  <c i="1" r="AV55"/>
  <c r="AT55"/>
  <c i="3" r="J33"/>
  <c i="1" r="AV56"/>
  <c r="AT56"/>
  <c i="7" r="J33"/>
  <c i="1" r="AV60"/>
  <c r="AT60"/>
  <c i="4" r="F33"/>
  <c i="1" r="AZ57"/>
  <c i="4" r="J33"/>
  <c i="1" r="AV57"/>
  <c r="AT57"/>
  <c i="6" r="J33"/>
  <c i="1" r="AV59"/>
  <c r="AT59"/>
  <c r="BD54"/>
  <c r="W33"/>
  <c r="BA54"/>
  <c r="W30"/>
  <c i="5" r="F33"/>
  <c i="1" r="AZ58"/>
  <c i="3" r="F33"/>
  <c i="1" r="AZ56"/>
  <c i="2" l="1" r="J88"/>
  <c r="J60"/>
  <c i="6" r="BK83"/>
  <c r="J83"/>
  <c r="J59"/>
  <c i="3" r="BK90"/>
  <c r="J90"/>
  <c i="4" r="BK87"/>
  <c r="J87"/>
  <c r="J59"/>
  <c i="7" r="BK81"/>
  <c r="J81"/>
  <c r="J59"/>
  <c i="1" r="AU54"/>
  <c r="AZ54"/>
  <c r="W29"/>
  <c r="W31"/>
  <c i="3" r="J30"/>
  <c i="1" r="AG56"/>
  <c r="AN56"/>
  <c i="2" r="J30"/>
  <c i="1" r="AG55"/>
  <c r="AN55"/>
  <c r="AY54"/>
  <c i="5" r="J30"/>
  <c i="1" r="AG58"/>
  <c r="AN58"/>
  <c r="AW54"/>
  <c r="AK30"/>
  <c i="3" l="1" r="J59"/>
  <c i="2" r="J39"/>
  <c i="5" r="J39"/>
  <c i="3" r="J39"/>
  <c i="4" r="J30"/>
  <c i="1" r="AG57"/>
  <c r="AN57"/>
  <c i="7" r="J30"/>
  <c i="1" r="AG60"/>
  <c r="AN60"/>
  <c r="AV54"/>
  <c r="AK29"/>
  <c i="6" r="J30"/>
  <c i="1" r="AG59"/>
  <c r="AN59"/>
  <c i="4" l="1" r="J39"/>
  <c i="6" r="J39"/>
  <c i="7" r="J39"/>
  <c i="1" r="AT54"/>
  <c r="AG54"/>
  <c l="1" r="AN54"/>
  <c r="AK26"/>
  <c r="AK35"/>
</calcChain>
</file>

<file path=xl/sharedStrings.xml><?xml version="1.0" encoding="utf-8"?>
<sst xmlns="http://schemas.openxmlformats.org/spreadsheetml/2006/main">
  <si>
    <t>Export Komplet</t>
  </si>
  <si>
    <t>VZ</t>
  </si>
  <si>
    <t>2.0</t>
  </si>
  <si>
    <t>ZAMOK</t>
  </si>
  <si>
    <t>False</t>
  </si>
  <si>
    <t>{24c0c14a-ebcf-4d66-b801-581cb7050030}</t>
  </si>
  <si>
    <t>0,01</t>
  </si>
  <si>
    <t>21</t>
  </si>
  <si>
    <t>15</t>
  </si>
  <si>
    <t>REKAPITULACE STAVBY</t>
  </si>
  <si>
    <t xml:space="preserve">v ---  níže se nacházejí doplnkové a pomocné údaje k sestavám  --- v</t>
  </si>
  <si>
    <t>Návod na vyplnění</t>
  </si>
  <si>
    <t>0,001</t>
  </si>
  <si>
    <t>Kód:</t>
  </si>
  <si>
    <t>16_400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</si>
  <si>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</si>
  <si>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</si>
  <si>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Bílina - Chodník Mostecká</t>
  </si>
  <si>
    <t>KSO:</t>
  </si>
  <si>
    <t/>
  </si>
  <si>
    <t>CC-CZ:</t>
  </si>
  <si>
    <t>Místo:</t>
  </si>
  <si>
    <t>Bílina</t>
  </si>
  <si>
    <t>Datum:</t>
  </si>
  <si>
    <t>9. 5. 2018</t>
  </si>
  <si>
    <t>Zadavatel:</t>
  </si>
  <si>
    <t>IČ:</t>
  </si>
  <si>
    <t>Město Bílina</t>
  </si>
  <si>
    <t>DIČ:</t>
  </si>
  <si>
    <t>Uchazeč:</t>
  </si>
  <si>
    <t>Vyplň údaj</t>
  </si>
  <si>
    <t>Projektant:</t>
  </si>
  <si>
    <t>AZ Consult spol. s r.o.</t>
  </si>
  <si>
    <t>True</t>
  </si>
  <si>
    <t>Zpracovatel:</t>
  </si>
  <si>
    <t>Lucie Wojčiková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</si>
  <si>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</si>
  <si>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</si>
  <si>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</si>
  <si>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</si>
  <si>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</si>
  <si>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</si>
  <si>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</si>
  <si>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</si>
  <si>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</si>
  <si>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</si>
  <si>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</si>
  <si>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</si>
  <si>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</si>
  <si>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</si>
  <si>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</si>
  <si>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</si>
  <si>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</si>
  <si>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</si>
  <si>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</si>
  <si>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</si>
  <si>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</si>
  <si>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</si>
  <si>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</si>
  <si>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</si>
  <si>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</si>
  <si>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</si>
  <si>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</si>
  <si>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</si>
  <si>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</si>
  <si>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</si>
  <si>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</si>
  <si>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</si>
  <si>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</si>
  <si>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</si>
  <si>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</si>
  <si>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</si>
  <si>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</si>
  <si>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</si>
  <si>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</si>
  <si>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</si>
  <si>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</si>
  <si>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</si>
  <si>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Komunikace pro pěší</t>
  </si>
  <si>
    <t>STA</t>
  </si>
  <si>
    <t>1</t>
  </si>
  <si>
    <t>{0b496a04-97cd-45e9-93d6-87fa4a8e8684}</t>
  </si>
  <si>
    <t>2</t>
  </si>
  <si>
    <t>SO 101_V</t>
  </si>
  <si>
    <t>Komunikace pro pěší - vedlejší výdaje</t>
  </si>
  <si>
    <t>{61b3e168-b78d-480e-bf94-2aad6eacb694}</t>
  </si>
  <si>
    <t>SO 301</t>
  </si>
  <si>
    <t>Přeložka vodovodu</t>
  </si>
  <si>
    <t>{7d58e851-f949-44eb-bf05-82445bd3eb15}</t>
  </si>
  <si>
    <t>SO 401</t>
  </si>
  <si>
    <t>Úprava veřejného osvětlení</t>
  </si>
  <si>
    <t>{e1a8c300-d79d-4ae6-b67b-0d2c56d3592e}</t>
  </si>
  <si>
    <t>VON</t>
  </si>
  <si>
    <t>Vedlejší a ostatní náklady</t>
  </si>
  <si>
    <t>{d01e4f2b-84c4-4b65-a348-35f2cccd2389}</t>
  </si>
  <si>
    <t>VON_N</t>
  </si>
  <si>
    <t>Vedlejší a ostatní náklady - nezpůsobilé výdaje</t>
  </si>
  <si>
    <t>{279514be-879e-4246-8c25-69820a0bebf1}</t>
  </si>
  <si>
    <t>KRYCÍ LIST SOUPISU PRACÍ</t>
  </si>
  <si>
    <t>Objekt:</t>
  </si>
  <si>
    <t>SO 101 - Komunikace pro pěší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</si>
  <si>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</si>
  <si>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</si>
  <si>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</si>
  <si>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</si>
  <si>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</si>
  <si>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</si>
  <si>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</si>
  <si>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</si>
  <si>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5 - Komunikace pozemní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</si>
  <si>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</si>
  <si>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</si>
  <si>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</si>
  <si>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</si>
  <si>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</si>
  <si>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</si>
  <si>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</si>
  <si>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</si>
  <si>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</si>
  <si>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</si>
  <si>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</si>
  <si>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</si>
  <si>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</si>
  <si>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</si>
  <si>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</si>
  <si>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</si>
  <si>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</si>
  <si>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</si>
  <si>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</si>
  <si>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</si>
  <si>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</si>
  <si>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111201101</t>
  </si>
  <si>
    <t>Odstranění křovin a stromů s odstraněním kořenů průměru kmene do 100 mm do sklonu terénu 1 : 5, při celkové ploše do 1 000 m2</t>
  </si>
  <si>
    <t>m2</t>
  </si>
  <si>
    <t>CS ÚRS 2019 02</t>
  </si>
  <si>
    <t>4</t>
  </si>
  <si>
    <t>-409487434</t>
  </si>
  <si>
    <t>PSC</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</si>
  <si>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</si>
  <si>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112151311</t>
  </si>
  <si>
    <t>Pokácení stromu postupné bez spouštění částí kmene a koruny o průměru na řezné ploše pařezu přes 100 do 200 mm</t>
  </si>
  <si>
    <t>kus</t>
  </si>
  <si>
    <t>-1616901020</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</si>
  <si>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</si>
  <si>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3</t>
  </si>
  <si>
    <t>112201101</t>
  </si>
  <si>
    <t>Odstranění pařezů s jejich vykopáním, vytrháním nebo odstřelením, s přesekáním kořenů průměru přes 100 do 300 mm</t>
  </si>
  <si>
    <t>1603091019</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</si>
  <si>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</si>
  <si>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113106134</t>
  </si>
  <si>
    <t>Rozebrání dlažeb komunikací pro pěší s přemístěním hmot na skládku na vzdálenost do 3 m nebo s naložením na dopravní prostředek s ložem z kameniva nebo živice a s jakoukoliv výplní spár strojně plochy jednotlivě do 50 m2 ze zámkové dlažby</t>
  </si>
  <si>
    <t>1295362416</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</si>
  <si>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</si>
  <si>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</si>
  <si>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10+29 "rozebrání stáv. vjezdu</t>
  </si>
  <si>
    <t>-17,0 "vyčleněno do vedlejších výdajů</t>
  </si>
  <si>
    <t>15 "chodník</t>
  </si>
  <si>
    <t>Součet</t>
  </si>
  <si>
    <t>5</t>
  </si>
  <si>
    <t>113107171</t>
  </si>
  <si>
    <t>Odstranění podkladů nebo krytů strojně plochy jednotlivě přes 50 m2 do 200 m2 s přemístěním hmot na skládku na vzdálenost do 20 m nebo s naložením na dopravní prostředek z betonu prostého, o tl. vrstvy přes 100 do 150 mm</t>
  </si>
  <si>
    <t>704027062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</si>
  <si>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</si>
  <si>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25+36 "betonový sjezd tl.150mm</t>
  </si>
  <si>
    <t>-25 "vyčleněno do vedlejších výdajů</t>
  </si>
  <si>
    <t>6</t>
  </si>
  <si>
    <t>113107223</t>
  </si>
  <si>
    <t>Odstranění podkladů nebo krytů strojně plochy jednotlivě přes 200 m2 s přemístěním hmot na skládku na vzdálenost do 20 m nebo s naložením na dopravní prostředek z kameniva hrubého drceného, o tl. vrstvy přes 200 do 300 mm</t>
  </si>
  <si>
    <t>1114155789</t>
  </si>
  <si>
    <t>243 "komunikace - ŠD tl. 230mm</t>
  </si>
  <si>
    <t>-198,0 "vyčleněno do vedlejších výdajů</t>
  </si>
  <si>
    <t>7</t>
  </si>
  <si>
    <t>113107231</t>
  </si>
  <si>
    <t>Odstranění podkladů nebo krytů strojně plochy jednotlivě přes 200 m2 s přemístěním hmot na skládku na vzdálenost do 20 m nebo s naložením na dopravní prostředek z betonu prostého, o tl. vrstvy přes 100 do 150 mm</t>
  </si>
  <si>
    <t>1945765030</t>
  </si>
  <si>
    <t>243 "komunikace - vrstva stmel. cementem tl. 120mm</t>
  </si>
  <si>
    <t>8</t>
  </si>
  <si>
    <t>113107241</t>
  </si>
  <si>
    <t>Odstranění podkladů nebo krytů strojně plochy jednotlivě přes 200 m2 s přemístěním hmot na skládku na vzdálenost do 20 m nebo s naložením na dopravní prostředek živičných, o tl. vrstvy do 50 mm</t>
  </si>
  <si>
    <t>988343375</t>
  </si>
  <si>
    <t>243 "komunikace - obrusná vrstva tl. 40mm</t>
  </si>
  <si>
    <t>9</t>
  </si>
  <si>
    <t>113107242</t>
  </si>
  <si>
    <t>Odstranění podkladů nebo krytů strojně plochy jednotlivě přes 200 m2 s přemístěním hmot na skládku na vzdálenost do 20 m nebo s naložením na dopravní prostředek živičných, o tl. vrstvy přes 50 do 100 mm</t>
  </si>
  <si>
    <t>-1312858291</t>
  </si>
  <si>
    <t>243 "komunikace - podkladní vrstva tl. 60mm</t>
  </si>
  <si>
    <t>10</t>
  </si>
  <si>
    <t>113107322</t>
  </si>
  <si>
    <t>Odstranění podkladů nebo krytů strojně plochy jednotlivě do 50 m2 s přemístěním hmot na skládku na vzdálenost do 3 m nebo s naložením na dopravní prostředek z kameniva hrubého drceného, o tl. vrstvy přes 100 do 200 mm</t>
  </si>
  <si>
    <t>-686065514</t>
  </si>
  <si>
    <t>11</t>
  </si>
  <si>
    <t>113107323</t>
  </si>
  <si>
    <t>Odstranění podkladů nebo krytů strojně plochy jednotlivě do 50 m2 s přemístěním hmot na skládku na vzdálenost do 3 m nebo s naložením na dopravní prostředek z kameniva hrubého drceného, o tl. vrstvy přes 200 do 300 mm</t>
  </si>
  <si>
    <t>-29040761</t>
  </si>
  <si>
    <t>10+29 "rozebrání stáv. vjezdu tl. 250mm</t>
  </si>
  <si>
    <t>12</t>
  </si>
  <si>
    <t>113202111</t>
  </si>
  <si>
    <t>Vytrhání obrub s vybouráním lože, s přemístěním hmot na skládku na vzdálenost do 3 m nebo s naložením na dopravní prostředek z krajníků nebo obrubníků stojatých</t>
  </si>
  <si>
    <t>m</t>
  </si>
  <si>
    <t>1549809237</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</si>
  <si>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</si>
  <si>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13</t>
  </si>
  <si>
    <t>121101101</t>
  </si>
  <si>
    <t>Sejmutí ornice nebo lesní půdy s vodorovným přemístěním na hromady v místě upotřebení nebo na dočasné či trvalé skládky se složením, na vzdálenost do 50 m</t>
  </si>
  <si>
    <t>m3</t>
  </si>
  <si>
    <t>84636554</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</si>
  <si>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</si>
  <si>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484*0,15 "odhumusování tl. 150mm</t>
  </si>
  <si>
    <t>14</t>
  </si>
  <si>
    <t>122301101</t>
  </si>
  <si>
    <t>Odkopávky a prokopávky nezapažené s přehozením výkopku na vzdálenost do 3 m nebo s naložením na dopravní prostředek v hornině tř. 4 do 100 m3</t>
  </si>
  <si>
    <t>1463290003</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</si>
  <si>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</si>
  <si>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64,5 "zemina</t>
  </si>
  <si>
    <t>122301109</t>
  </si>
  <si>
    <t>Odkopávky a prokopávky nezapažené s přehozením výkopku na vzdálenost do 3 m nebo s naložením na dopravní prostředek v hornině tř. 4 Příplatek k cenám za lepivost horniny tř. 4</t>
  </si>
  <si>
    <t>-396552310</t>
  </si>
  <si>
    <t>64,5*0,1 'Přepočtené koeficientem množství</t>
  </si>
  <si>
    <t>16</t>
  </si>
  <si>
    <t>132301101</t>
  </si>
  <si>
    <t>Hloubení zapažených i nezapažených rýh šířky do 600 mm s urovnáním dna do předepsaného profilu a spádu v hornině tř. 4 do 100 m3</t>
  </si>
  <si>
    <t>-403441341</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</si>
  <si>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</si>
  <si>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2*1*0,5 "výkop pro zasakovací polštář</t>
  </si>
  <si>
    <t>10,0*0,2*0,8 " výkop pro drenáž za plotovou zdí</t>
  </si>
  <si>
    <t>17</t>
  </si>
  <si>
    <t>162301405</t>
  </si>
  <si>
    <t>Vodorovné přemístění větví, kmenů nebo pařezů s naložením, složením a dopravou do 5000 m větví stromů jehličnatých, průměru kmene přes 100 do 300 mm</t>
  </si>
  <si>
    <t>1981794192</t>
  </si>
  <si>
    <t xml:space="preserve">Poznámka k souboru cen:_x000d_
1. Průměr kmene i pařezu se měří v místě řezu._x000d_
2. Měrná jednotka je 1 strom._x000d_
</t>
  </si>
  <si>
    <t>18</t>
  </si>
  <si>
    <t>162301415</t>
  </si>
  <si>
    <t>Vodorovné přemístění větví, kmenů nebo pařezů s naložením, složením a dopravou do 5000 m kmenů stromů jehličnatých, průměru přes 100 do 300 mm</t>
  </si>
  <si>
    <t>1074170633</t>
  </si>
  <si>
    <t>19</t>
  </si>
  <si>
    <t>162301421</t>
  </si>
  <si>
    <t>Vodorovné přemístění větví, kmenů nebo pařezů s naložením, složením a dopravou do 5000 m pařezů kmenů, průměru přes 100 do 300 mm</t>
  </si>
  <si>
    <t>-1952512267</t>
  </si>
  <si>
    <t>20</t>
  </si>
  <si>
    <t>162301501</t>
  </si>
  <si>
    <t>Vodorovné přemístění smýcených křovin do průměru kmene 100 mm na vzdálenost do 5 000 m</t>
  </si>
  <si>
    <t>-1751356030</t>
  </si>
  <si>
    <t xml:space="preserve">Poznámka k souboru cen:_x000d_
1. Ceny nelze použít pro přemístění křovin do 50 m; toto přemístění je započteno v cenách souboru cen 111 20-11 Odstranění křovin a stromů s odstraněním kořenů této části a 111 20-32 Odstranění křovin a stromů s ponecháním kořenů části A 03 Zemní práce pro objekty oborů 831 až 833._x000d_
2. V cenách jsou započteny i náklady na složení křovin z dopravního prostředku do hromad na vykázaném místě._x000d_
</t>
  </si>
  <si>
    <t>162301905</t>
  </si>
  <si>
    <t>Vodorovné přemístění větví, kmenů nebo pařezů s naložením, složením a dopravou Příplatek k cenám za každých dalších i započatých 5000 m přes 5000 m větví stromů jehličnatých, o průměru kmene přes 100 do 300 mm</t>
  </si>
  <si>
    <t>-1599729229</t>
  </si>
  <si>
    <t>10*3 'Přepočtené koeficientem množství</t>
  </si>
  <si>
    <t>22</t>
  </si>
  <si>
    <t>162301915</t>
  </si>
  <si>
    <t>Vodorovné přemístění větví, kmenů nebo pařezů s naložením, složením a dopravou Příplatek k cenám za každých dalších i započatých 5000 m přes 5000 m kmenů stromů jehličnatých, průměru přes 100 do 300 mm</t>
  </si>
  <si>
    <t>285573673</t>
  </si>
  <si>
    <t>23</t>
  </si>
  <si>
    <t>162301921</t>
  </si>
  <si>
    <t>Vodorovné přemístění větví, kmenů nebo pařezů s naložením, složením a dopravou Příplatek k cenám za každých dalších i započatých 5000 m přes 5000 m pařezů kmenů, průměru přes 100 do 300 mm</t>
  </si>
  <si>
    <t>1548507945</t>
  </si>
  <si>
    <t>24</t>
  </si>
  <si>
    <t>162501102</t>
  </si>
  <si>
    <t>Vodorovné přemístění výkopku nebo sypaniny po suchu na obvyklém dopravním prostředku, bez naložení výkopku, avšak se složením bez rozhrnutí z horniny tř. 1 až 4 na vzdálenost přes 2 500 do 3 000 m</t>
  </si>
  <si>
    <t>-1067500447</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</si>
  <si>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</si>
  <si>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ornice na meziskládku a zpět</t>
  </si>
  <si>
    <t>(123,33*0,15)*2</t>
  </si>
  <si>
    <t>25</t>
  </si>
  <si>
    <t>162701105</t>
  </si>
  <si>
    <t>Vodorovné přemístění výkopku nebo sypaniny po suchu na obvyklém dopravním prostředku, bez naložení výkopku, avšak se složením bez rozhrnutí z horniny tř. 1 až 4 na vzdálenost přes 9 000 do 10 000 m</t>
  </si>
  <si>
    <t>-2013383149</t>
  </si>
  <si>
    <t xml:space="preserve">72,600-(123,33*0,15) "ornice </t>
  </si>
  <si>
    <t>64,50 "zemina</t>
  </si>
  <si>
    <t>1,0 "hloubení</t>
  </si>
  <si>
    <t>26</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</si>
  <si>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</si>
  <si>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</si>
  <si>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-1239139314</t>
  </si>
  <si>
    <t>119,601*10 'Přepočtené koeficientem množství</t>
  </si>
  <si>
    <t>27</t>
  </si>
  <si>
    <t>167101101</t>
  </si>
  <si>
    <t>Nakládání, skládání a překládání neulehlého výkopku nebo sypaniny nakládání, množství do 100 m3, z hornin tř. 1 až 4</t>
  </si>
  <si>
    <t>-1479184889</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</si>
  <si>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</si>
  <si>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123,33*0,15</t>
  </si>
  <si>
    <t>28</t>
  </si>
  <si>
    <t>171201211.</t>
  </si>
  <si>
    <t>Poplatek za uložení stavebního odpadu na skládce (skládkovné) zeminy a kameniva zatříděného do Katalogu odpadů pod kódem 170 504</t>
  </si>
  <si>
    <t>t</t>
  </si>
  <si>
    <t>-1477476383</t>
  </si>
  <si>
    <t xml:space="preserve">Poznámka k souboru cen:_x000d_
1. Ceny uvedené v souboru cen lze po dohodě upravit podle místních podmínek._x000d_
</t>
  </si>
  <si>
    <t>119,601*1,8 'Přepočtené koeficientem množství</t>
  </si>
  <si>
    <t>29</t>
  </si>
  <si>
    <t>174101101</t>
  </si>
  <si>
    <t>Zásyp sypaninou z jakékoliv horniny s uložením výkopku ve vrstvách se zhutněním jam, šachet, rýh nebo kolem objektů v těchto vykopávkách</t>
  </si>
  <si>
    <t>1347986064</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</si>
  <si>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</si>
  <si>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0,08*101 "polštář pod základ svahovek</t>
  </si>
  <si>
    <t>10,0*0,2*0,8 "zásyp původním výkopkem - drenáž za plotovou zdí</t>
  </si>
  <si>
    <t>30</t>
  </si>
  <si>
    <t>M</t>
  </si>
  <si>
    <t>58331202</t>
  </si>
  <si>
    <t>štěrkodrť netříděná do 100mm amfibolit</t>
  </si>
  <si>
    <t>620455580</t>
  </si>
  <si>
    <t>8,08*1,8 'Přepočtené koeficientem množství</t>
  </si>
  <si>
    <t>31</t>
  </si>
  <si>
    <t>181301102</t>
  </si>
  <si>
    <t>Rozprostření a urovnání ornice v rovině nebo ve svahu sklonu do 1:5 při souvislé ploše do 500 m2, tl. vrstvy přes 100 do 150 mm</t>
  </si>
  <si>
    <t>-161739542</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</si>
  <si>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</si>
  <si>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32</t>
  </si>
  <si>
    <t>181411131</t>
  </si>
  <si>
    <t>Založení trávníku na půdě předem připravené plochy do 1000 m2 výsevem včetně utažení parkového v rovině nebo na svahu do 1:5</t>
  </si>
  <si>
    <t>-1443692155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</si>
  <si>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</si>
  <si>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33</t>
  </si>
  <si>
    <t>00572410</t>
  </si>
  <si>
    <t>osivo směs travní parková</t>
  </si>
  <si>
    <t>kg</t>
  </si>
  <si>
    <t>1092628508</t>
  </si>
  <si>
    <t>123,33*0,015 'Přepočtené koeficientem množství</t>
  </si>
  <si>
    <t>34</t>
  </si>
  <si>
    <t>183101213</t>
  </si>
  <si>
    <t>Hloubení jamek pro vysazování rostlin v zemině tř.1 až 4 s výměnou půdy z 50% v rovině nebo na svahu do 1:5, objemu přes 0,02 do 0,05 m3</t>
  </si>
  <si>
    <t>-150925952</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</si>
  <si>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uložení odpadu na skládku,_x000d_
b) substrát, tyto náklady se oceňují ve specifikaci._x000d_
3. V cenách o sklonu svahu přes 1:1 jsou uvažovány podmínky pro svahy běžně schůdné; bez použití lezeckých technik. V případě použití lezeckých technik se tyto náklady oceňují individuálně._x000d_
</t>
  </si>
  <si>
    <t>6 "Thuje Smaragd</t>
  </si>
  <si>
    <t>60 "Buxus</t>
  </si>
  <si>
    <t>35</t>
  </si>
  <si>
    <t>184102111</t>
  </si>
  <si>
    <t>Výsadba dřeviny s balem do předem vyhloubené jamky se zalitím v rovině nebo na svahu do 1:5, při průměru balu přes 100 do 200 mm</t>
  </si>
  <si>
    <t>-225919832</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</si>
  <si>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</si>
  <si>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36</t>
  </si>
  <si>
    <t>T001</t>
  </si>
  <si>
    <t>Zerav západní "Smaragd" (Thuje Smaragd) v. 100-125cm</t>
  </si>
  <si>
    <t>ks</t>
  </si>
  <si>
    <t>1142778005</t>
  </si>
  <si>
    <t>37</t>
  </si>
  <si>
    <t>184102211</t>
  </si>
  <si>
    <t>Výsadba keře bez balu do předem vyhloubené jamky se zalitím v rovině nebo na svahu do 1:5 výšky do 1 m v terénu</t>
  </si>
  <si>
    <t>25573225</t>
  </si>
  <si>
    <t xml:space="preserve">Poznámka k souboru cen:_x000d_
1. Ceny lze použít i pro výsadbu růží._x000d_
2. V cenách nejsou započteny náklady na vysazované dřeviny, tyto se oceňují ve specifikaci._x000d_
3. Výška keře se měří před sestřižením._x000d_
4. V cenách o sklonu svahu přes 1:1 jsou uvažovány podmínky pro svahy běžně schůdné; bez použití lezeckých technik. V případě použití lezeckých technik se tyto náklady oceňují individuálně._x000d_
</t>
  </si>
  <si>
    <t>38</t>
  </si>
  <si>
    <t>B001</t>
  </si>
  <si>
    <t>Zimostráz vždyzelený (Buxus) v. 40-50cm</t>
  </si>
  <si>
    <t>-1428743935</t>
  </si>
  <si>
    <t>39</t>
  </si>
  <si>
    <t>185804311</t>
  </si>
  <si>
    <t>Zalití rostlin vodou plochy záhonů jednotlivě do 20 m2</t>
  </si>
  <si>
    <t>1743225032</t>
  </si>
  <si>
    <t>5*66/1000 "při výsadbě</t>
  </si>
  <si>
    <t>5*66*2*3)/1000 "po výsadbě</t>
  </si>
  <si>
    <t>40</t>
  </si>
  <si>
    <t>185851121</t>
  </si>
  <si>
    <t>Dovoz vody pro zálivku rostlin na vzdálenost do 1000 m</t>
  </si>
  <si>
    <t>348316826</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</si>
  <si>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</si>
  <si>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41</t>
  </si>
  <si>
    <t>185851129</t>
  </si>
  <si>
    <t>Dovoz vody pro zálivku rostlin Příplatek k ceně za každých dalších i započatých 1000 m</t>
  </si>
  <si>
    <t>-97836574</t>
  </si>
  <si>
    <t>0,33*2 'Přepočtené koeficientem množství</t>
  </si>
  <si>
    <t>44</t>
  </si>
  <si>
    <t>997013811R</t>
  </si>
  <si>
    <t xml:space="preserve">Poplatek za uložení dřevěného odpadu na skládce (skládkovné) </t>
  </si>
  <si>
    <t>867539278</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</si>
  <si>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</si>
  <si>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Zakládání</t>
  </si>
  <si>
    <t>45</t>
  </si>
  <si>
    <t>211531111</t>
  </si>
  <si>
    <t>Výplň kamenivem do rýh odvodňovacích žeber nebo trativodů bez zhutnění, s úpravou povrchu výplně kamenivem hrubým drceným frakce 16 až 63 mm</t>
  </si>
  <si>
    <t>1663814629</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</si>
  <si>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</si>
  <si>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 xml:space="preserve">2*1*0,4 </t>
  </si>
  <si>
    <t>46</t>
  </si>
  <si>
    <t>211971121</t>
  </si>
  <si>
    <t>Zřízení opláštění výplně z geotextilie odvodňovacích žeber nebo trativodů v rýze nebo zářezu se stěnami svislými nebo šikmými o sklonu přes 1:2 při rozvinuté šířce opláštění do 2,5 m</t>
  </si>
  <si>
    <t>-63410594</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</si>
  <si>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</si>
  <si>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(2*1*2*3)*0,5</t>
  </si>
  <si>
    <t>47</t>
  </si>
  <si>
    <t>69311060</t>
  </si>
  <si>
    <t>geotextilie netkaná separační, ochranná, filtrační, drenážní PP 200g/m2</t>
  </si>
  <si>
    <t>1128917019</t>
  </si>
  <si>
    <t>6*1,2 'Přepočtené koeficientem množství</t>
  </si>
  <si>
    <t>49</t>
  </si>
  <si>
    <t>212755216</t>
  </si>
  <si>
    <t>Trativody bez lože z drenážních trubek plastových flexibilních D 160 mm</t>
  </si>
  <si>
    <t>-1770825749</t>
  </si>
  <si>
    <t xml:space="preserve">Poznámka k souboru cen:_x000d_
1. Ceny jsou určeny pro uložení drenážních trubek do výkopu bez lože a obsypu._x000d_
2. Trativody včetně lože a obsypu trubek se ocení cenami souboru cen 212 75-2 . Trativody z drenážních trubek katalogu 827-1 Vedení trubní dálková a přípojná – vodovody a kanalizace._x000d_
</t>
  </si>
  <si>
    <t>Svislé a kompletní konstrukce</t>
  </si>
  <si>
    <t>53</t>
  </si>
  <si>
    <t>327111841R</t>
  </si>
  <si>
    <t>Rozebrání svahu z betonových tvarovek v. do 2 m</t>
  </si>
  <si>
    <t>564250501</t>
  </si>
  <si>
    <t xml:space="preserve">Poznámka k souboru cen:_x000d_
1. V cenách prací nejsou započteny náklady na zřízení základového pasu pod konstrukci. Tyto práce se oceňují cenami souboru cen 27*2113 . . Zdivo základové._x000d_
2. V položkách -1121 až -1126 a -1151 až 1156 jsou započteny i náklady na svislé vyztužení._x000d_
</t>
  </si>
  <si>
    <t>10*1 "po rozebrání předat vlastníkovi</t>
  </si>
  <si>
    <t>Komunikace pozemní</t>
  </si>
  <si>
    <t>60</t>
  </si>
  <si>
    <t>564851111</t>
  </si>
  <si>
    <t>Podklad ze štěrkodrti ŠD s rozprostřením a zhutněním, po zhutnění tl. 150 mm</t>
  </si>
  <si>
    <t>-586087447</t>
  </si>
  <si>
    <t>235 "skladba A - komunikace pro pěší</t>
  </si>
  <si>
    <t>"1,5 nový stupeň - vyčleněno do vedlejších výdajů</t>
  </si>
  <si>
    <t>61</t>
  </si>
  <si>
    <t>564861111</t>
  </si>
  <si>
    <t>Podklad ze štěrkodrti ŠD s rozprostřením a zhutněním, po zhutnění tl. 200 mm</t>
  </si>
  <si>
    <t>-159630494</t>
  </si>
  <si>
    <t>243 "skladba B - asfal. vozovka</t>
  </si>
  <si>
    <t>-200,0 "vyčleněno do vedlejších výdajů</t>
  </si>
  <si>
    <t>101 "skladba C - vjezdy</t>
  </si>
  <si>
    <t>-59,0 "vyčleněno do vedlejších výdajů</t>
  </si>
  <si>
    <t>62</t>
  </si>
  <si>
    <t>565145111</t>
  </si>
  <si>
    <t>Asfaltový beton vrstva podkladní ACP 16 (obalované kamenivo střednězrnné - OKS) s rozprostřením a zhutněním v pruhu šířky do 3 m, po zhutnění tl. 60 mm</t>
  </si>
  <si>
    <t>-64467024</t>
  </si>
  <si>
    <t xml:space="preserve">Poznámka k souboru cen:_x000d_
1. ČSN EN 13108-1 připouští pro ACP 16 pouze tl. 50 až 80 mm._x000d_
</t>
  </si>
  <si>
    <t>63</t>
  </si>
  <si>
    <t>567122111</t>
  </si>
  <si>
    <t>Podklad ze směsi stmelené cementem SC bez dilatačních spár, s rozprostřením a zhutněním SC C 8/10 (KSC I), po zhutnění tl. 120 mm</t>
  </si>
  <si>
    <t>499257777</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</si>
  <si>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</si>
  <si>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64</t>
  </si>
  <si>
    <t>573231107</t>
  </si>
  <si>
    <t>Postřik spojovací PS bez posypu kamenivem ze silniční emulze, v množství 0,40 kg/m2</t>
  </si>
  <si>
    <t>-304553791</t>
  </si>
  <si>
    <t>243 "skladba B - asfal. vozovka 0,35 kg/m2</t>
  </si>
  <si>
    <t>-200 "vyčleněno do vedlejších výdajů</t>
  </si>
  <si>
    <t>65</t>
  </si>
  <si>
    <t>577134111</t>
  </si>
  <si>
    <t>Asfaltový beton vrstva obrusná ACO 11 (ABS) s rozprostřením a se zhutněním z nemodifikovaného asfaltu v pruhu šířky do 3 m tř. I, po zhutnění tl. 40 mm</t>
  </si>
  <si>
    <t>-861077610</t>
  </si>
  <si>
    <t xml:space="preserve">Poznámka k souboru cen:_x000d_
1. ČSN EN 13108-1 připouští pro ACO 11 pouze tl. 35 až 50 mm._x000d_
</t>
  </si>
  <si>
    <t>66</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</si>
  <si>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</si>
  <si>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</si>
  <si>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-930262560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</si>
  <si>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</si>
  <si>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"1,5 zřízení nového stupně - vyčleněno do vedlejších výdajů</t>
  </si>
  <si>
    <t>67</t>
  </si>
  <si>
    <t>592453091</t>
  </si>
  <si>
    <t>dlažba skladebná betonová základní pro nevidomé 20 x 10 x 6 cm přírodní</t>
  </si>
  <si>
    <t>-1243153256</t>
  </si>
  <si>
    <t>11 "skladba A - komunikace pro pěší - varovný pás - červená</t>
  </si>
  <si>
    <t>11*1,02 'Přepočtené koeficientem množství</t>
  </si>
  <si>
    <t>68</t>
  </si>
  <si>
    <t>59245018</t>
  </si>
  <si>
    <t>dlažba tvar obdélník betonová 200x100x60mm přírodní</t>
  </si>
  <si>
    <t>1202751912</t>
  </si>
  <si>
    <t>235-11 "skladba A - komunikace pro pěší</t>
  </si>
  <si>
    <t>224*1,02 'Přepočtené koeficientem množství</t>
  </si>
  <si>
    <t>69</t>
  </si>
  <si>
    <t>596211212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</si>
  <si>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</si>
  <si>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241149211</t>
  </si>
  <si>
    <t>70</t>
  </si>
  <si>
    <t>59245020</t>
  </si>
  <si>
    <t>dlažba tvar obdélník betonová 200x100x80mm přírodní</t>
  </si>
  <si>
    <t>-1937292893</t>
  </si>
  <si>
    <t>101-14</t>
  </si>
  <si>
    <t>28*1,02 'Přepočtené koeficientem množství</t>
  </si>
  <si>
    <t>71</t>
  </si>
  <si>
    <t>592452671</t>
  </si>
  <si>
    <t>dlažba pro nevidomé 20 x 10 x 8 cm barevná</t>
  </si>
  <si>
    <t>54860375</t>
  </si>
  <si>
    <t>14 "skladba C - vjezdy (červená)</t>
  </si>
  <si>
    <t>14*1,02 'Přepočtené koeficientem množství</t>
  </si>
  <si>
    <t>Ostatní konstrukce a práce, bourání</t>
  </si>
  <si>
    <t>74</t>
  </si>
  <si>
    <t>916131213R</t>
  </si>
  <si>
    <t>Osazení silničního obrubníku betonového se zřízením lože, s vyplněním a zatřením spár cementovou maltou stojatého s boční opěrou z betonu prostého, do lože z betonu prostého C 20/25 XF3</t>
  </si>
  <si>
    <t>1042587541</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</si>
  <si>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</si>
  <si>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162,5 "silniční obrubník</t>
  </si>
  <si>
    <t>3,5+4+7+8+4+4,5+6,5 "nájezdový obrubník</t>
  </si>
  <si>
    <t>15 "náběhový obrubník</t>
  </si>
  <si>
    <t>75</t>
  </si>
  <si>
    <t>59217031</t>
  </si>
  <si>
    <t>obrubník betonový silniční 1000x150x250mm</t>
  </si>
  <si>
    <t>196325268</t>
  </si>
  <si>
    <t>76</t>
  </si>
  <si>
    <t>59217028</t>
  </si>
  <si>
    <t>obrubník betonový silniční nájezdový 500x150x150mm</t>
  </si>
  <si>
    <t>1359860070</t>
  </si>
  <si>
    <t>77</t>
  </si>
  <si>
    <t>59217029</t>
  </si>
  <si>
    <t>obrubník betonový silniční nájezdový 1000x150x150mm</t>
  </si>
  <si>
    <t>1352311515</t>
  </si>
  <si>
    <t>78</t>
  </si>
  <si>
    <t>59217030</t>
  </si>
  <si>
    <t>obrubník betonový silniční přechodový 1000x150x150-250mm</t>
  </si>
  <si>
    <t>863346206</t>
  </si>
  <si>
    <t>79</t>
  </si>
  <si>
    <t>916231212R</t>
  </si>
  <si>
    <t>Osazení chodníkového obrubníku betonového se zřízením lože, s vyplněním a zatřením spár cementovou maltou stojatého bez boční opěry, do lože z betonu prostého C 16/20 XF1</t>
  </si>
  <si>
    <t>-781118408</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</si>
  <si>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</si>
  <si>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10+17+30+6+28+74+28 "zahradní obrubník</t>
  </si>
  <si>
    <t>5,5 "zřízení nového stupně</t>
  </si>
  <si>
    <t>80</t>
  </si>
  <si>
    <t>59217011</t>
  </si>
  <si>
    <t>obrubník betonový zahradní 500x50x200mm</t>
  </si>
  <si>
    <t>-157155727</t>
  </si>
  <si>
    <t>81</t>
  </si>
  <si>
    <t>919112213</t>
  </si>
  <si>
    <t>Řezání dilatačních spár v živičném krytu vytvoření komůrky pro těsnící zálivku šířky 10 mm, hloubky 25 mm</t>
  </si>
  <si>
    <t>-997300399</t>
  </si>
  <si>
    <t xml:space="preserve">Poznámka k souboru cen:_x000d_
1. V cenách jsou započteny i náklady na vyčištění spár po řezání._x000d_
</t>
  </si>
  <si>
    <t>(14+200)*2</t>
  </si>
  <si>
    <t>82</t>
  </si>
  <si>
    <t>919122112</t>
  </si>
  <si>
    <t>Utěsnění dilatačních spár zálivkou za tepla v cementobetonovém nebo živičném krytu včetně adhezního nátěru s těsnicím profilem pod zálivkou, pro komůrky šířky 10 mm, hloubky 25 mm</t>
  </si>
  <si>
    <t>558172558</t>
  </si>
  <si>
    <t xml:space="preserve">Poznámka k souboru cen:_x000d_
1. V cenách jsou započteny i náklady na vyčištění spár před těsněním a zalitím a náklady na impregnaci, těsnění a zalití spár včetně dodání hmot._x000d_
</t>
  </si>
  <si>
    <t>83</t>
  </si>
  <si>
    <t>919123121R</t>
  </si>
  <si>
    <t>Těsnění pracovních spár asfaltovou spojovací páskou</t>
  </si>
  <si>
    <t>1053236758</t>
  </si>
  <si>
    <t>84</t>
  </si>
  <si>
    <t>919735111</t>
  </si>
  <si>
    <t>Řezání stávajícího živičného krytu nebo podkladu hloubky do 50 mm</t>
  </si>
  <si>
    <t>894682465</t>
  </si>
  <si>
    <t xml:space="preserve">Poznámka k souboru cen:_x000d_
1. V cenách jsou započteny i náklady na spotřebu vody._x000d_
</t>
  </si>
  <si>
    <t>85</t>
  </si>
  <si>
    <t>961021311</t>
  </si>
  <si>
    <t>Bourání základů ze zdiva kamenného nebo smíšeného kamenného</t>
  </si>
  <si>
    <t>-1952195659</t>
  </si>
  <si>
    <t>1*0,3*20 "kamenná zeď</t>
  </si>
  <si>
    <t>86</t>
  </si>
  <si>
    <t>961044111</t>
  </si>
  <si>
    <t>Bourání základů z betonu prostého</t>
  </si>
  <si>
    <t>-1498148144</t>
  </si>
  <si>
    <t>základ pod plotovou zídkou</t>
  </si>
  <si>
    <t>"10,0*0,4*0,8 vyčleněno do vedlejších výdajů</t>
  </si>
  <si>
    <t>odstranění stupně</t>
  </si>
  <si>
    <t>1,5*0,15 "m2 x tl.</t>
  </si>
  <si>
    <t>997</t>
  </si>
  <si>
    <t>Přesun sutě</t>
  </si>
  <si>
    <t>89</t>
  </si>
  <si>
    <t>997013501</t>
  </si>
  <si>
    <t>Odvoz suti a vybouraných hmot na skládku nebo meziskládku se složením, na vzdálenost do 1 km</t>
  </si>
  <si>
    <t>116857263</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</si>
  <si>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</si>
  <si>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15,00+6,850+7,043 "bourání</t>
  </si>
  <si>
    <t>-6,40-7,043 "vyčleněno do vedlejších výdajů</t>
  </si>
  <si>
    <t>"-0,600 oplocení - vyčleněno do vedlejších výdajů</t>
  </si>
  <si>
    <t>90</t>
  </si>
  <si>
    <t>997013509</t>
  </si>
  <si>
    <t>Odvoz suti a vybouraných hmot na skládku nebo meziskládku se složením, na vzdálenost Příplatek k ceně za každý další i započatý 1 km přes 1 km</t>
  </si>
  <si>
    <t>-391101745</t>
  </si>
  <si>
    <t>15,45*19 'Přepočtené koeficientem množství</t>
  </si>
  <si>
    <t>92</t>
  </si>
  <si>
    <t>997221551</t>
  </si>
  <si>
    <t>Vodorovná doprava suti bez naložení, ale se složením a s hrubým urovnáním ze sypkých materiálů, na vzdálenost do 1 km</t>
  </si>
  <si>
    <t>-554563629</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</si>
  <si>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</si>
  <si>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106,920+4,350+17,160 "drcené kamenivo</t>
  </si>
  <si>
    <t>-87,120-7,48 "vyčleněno do vedlejších výdajů</t>
  </si>
  <si>
    <t>93</t>
  </si>
  <si>
    <t>997221559</t>
  </si>
  <si>
    <t>Vodorovná doprava suti bez naložení, ale se složením a s hrubým urovnáním Příplatek k ceně za každý další i započatý 1 km přes 1 km</t>
  </si>
  <si>
    <t>-713013083</t>
  </si>
  <si>
    <t>33,83*19 'Přepočtené koeficientem množství</t>
  </si>
  <si>
    <t>94</t>
  </si>
  <si>
    <t>997221561</t>
  </si>
  <si>
    <t>Vodorovná doprava suti bez naložení, ale se složením a s hrubým urovnáním z kusových materiálů, na vzdálenost do 1 km</t>
  </si>
  <si>
    <t>-1912658214</t>
  </si>
  <si>
    <t>14,040 "dlažba</t>
  </si>
  <si>
    <t>-4,420 "vyčleněno do vedlejších výdajů</t>
  </si>
  <si>
    <t xml:space="preserve">19,825+78,975 "beton </t>
  </si>
  <si>
    <t>-8,125-64,350 "vyčleněno do vedlejších výdajů</t>
  </si>
  <si>
    <t>-8,125 "vyčleněno do vedlejších výdajů</t>
  </si>
  <si>
    <t>23,814+53,460 "živičné</t>
  </si>
  <si>
    <t>-19,404-43,560 "vyčleněno do vedlejších výdajů</t>
  </si>
  <si>
    <t>2,050 "obruby</t>
  </si>
  <si>
    <t>95</t>
  </si>
  <si>
    <t>997221569</t>
  </si>
  <si>
    <t>52529853</t>
  </si>
  <si>
    <t>44,18*19 'Přepočtené koeficientem množství</t>
  </si>
  <si>
    <t>96</t>
  </si>
  <si>
    <t>997221815.</t>
  </si>
  <si>
    <t>Poplatek za uložení stavebního odpadu na skládce (skládkovné) z prostého betonu zatříděného do Katalogu odpadů pod kódem 170 101.</t>
  </si>
  <si>
    <t>-1303597443</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</si>
  <si>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</si>
  <si>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97</t>
  </si>
  <si>
    <t>997221845.</t>
  </si>
  <si>
    <t>Poplatek za uložení stavebního odpadu na skládce (skládkovné) asfaltového bez obsahu dehtu zatříděného do Katalogu odpadů pod kódem 170 302.</t>
  </si>
  <si>
    <t>-397302026</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</si>
  <si>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</si>
  <si>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98</t>
  </si>
  <si>
    <t>997221855.</t>
  </si>
  <si>
    <t>Poplatek za uložení stavebního odpadu na skládce (skládkovné) zeminy a kameniva zatříděného do Katalogu odpadů pod kódem 170 504.</t>
  </si>
  <si>
    <t>-1286735325</t>
  </si>
  <si>
    <t>998</t>
  </si>
  <si>
    <t>Přesun hmot</t>
  </si>
  <si>
    <t>99</t>
  </si>
  <si>
    <t>998225111</t>
  </si>
  <si>
    <t>Přesun hmot pro komunikace s krytem z kameniva, monolitickým betonovým nebo živičným dopravní vzdálenost do 200 m jakékoliv délky objektu</t>
  </si>
  <si>
    <t>-1176471044</t>
  </si>
  <si>
    <t xml:space="preserve">Poznámka k souboru cen:_x000d_
1. Ceny lze použít i pro plochy letišť s krytem monolitickým betonovým nebo živičným._x000d_
</t>
  </si>
  <si>
    <t>SO 101_V - Komunikace pro pěší - vedlejší výdaje</t>
  </si>
  <si>
    <t xml:space="preserve">    8 - Trubní vedení</t>
  </si>
  <si>
    <t>PSV - Práce a dodávky PSV</t>
  </si>
  <si>
    <t xml:space="preserve">    711 - Izolace proti vodě, vlhkosti a plynům</t>
  </si>
  <si>
    <t>17 "rozebrání stáv. vjezdu</t>
  </si>
  <si>
    <t>25 "betonový sjezd tl.150mm</t>
  </si>
  <si>
    <t>-710625452</t>
  </si>
  <si>
    <t>198,0 "komunikace - ŠD tl. 230mm</t>
  </si>
  <si>
    <t>-1842341342</t>
  </si>
  <si>
    <t>198,0 "komunikace - vrstva stmel. cementem tl. 120mm</t>
  </si>
  <si>
    <t>-105344161</t>
  </si>
  <si>
    <t>198,0 "komunikace - obrusná vrstva tl. 40mm</t>
  </si>
  <si>
    <t>-1127314145</t>
  </si>
  <si>
    <t>198,0 "komunikace - podkladní vrstva tl. 60mm</t>
  </si>
  <si>
    <t>17,0 "rozebrání stáv. vjezdu tl. 250mm</t>
  </si>
  <si>
    <t>42</t>
  </si>
  <si>
    <t>23020010R</t>
  </si>
  <si>
    <t xml:space="preserve">Montáž chrániček podélně půlených </t>
  </si>
  <si>
    <t>-1894804707</t>
  </si>
  <si>
    <t>12 "vedení CETIN - křížení s křižovatkou pro pěší</t>
  </si>
  <si>
    <t xml:space="preserve">25 "vedení ČEZ D </t>
  </si>
  <si>
    <t>43</t>
  </si>
  <si>
    <t>1383579</t>
  </si>
  <si>
    <t>Úložný materiál Chráničky Pevné CHRANICKA DELENA 110mm</t>
  </si>
  <si>
    <t>256</t>
  </si>
  <si>
    <t>220029139</t>
  </si>
  <si>
    <t>48</t>
  </si>
  <si>
    <t>212752212</t>
  </si>
  <si>
    <t>Trativody z drenážních trubek se zřízením štěrkopískového lože pod trubky a s jejich obsypem v průměrném celkovém množství do 0,15 m3/m v otevřeném výkopu z trubek plastových flexibilních D přes 65 do 100 mm</t>
  </si>
  <si>
    <t>-1015507997</t>
  </si>
  <si>
    <t>12 "za plotovou zdí</t>
  </si>
  <si>
    <t>50</t>
  </si>
  <si>
    <t>273313611</t>
  </si>
  <si>
    <t>Základy z betonu prostého desky z betonu kamenem neprokládaného tř. C 16/20</t>
  </si>
  <si>
    <t>1892006784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</si>
  <si>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</si>
  <si>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0,5*101*0,1 "betonové lože pod svahovky</t>
  </si>
  <si>
    <t>51</t>
  </si>
  <si>
    <t>274313611</t>
  </si>
  <si>
    <t>Základy z betonu prostého pasy betonu kamenem neprokládaného tř. C 16/20</t>
  </si>
  <si>
    <t>2143059715</t>
  </si>
  <si>
    <t>10,0*0,4*0,8 "základ pod plotovou zídku</t>
  </si>
  <si>
    <t>52</t>
  </si>
  <si>
    <t>327111141R</t>
  </si>
  <si>
    <t>Betonové svahovky vyplněné zeminou zpevněný svah výšky do 2 m tloušťka stěny 320 mm přírodní</t>
  </si>
  <si>
    <t>-1691759987</t>
  </si>
  <si>
    <t>(53+3+27+18)*0,66 "svahovky 130/320/370</t>
  </si>
  <si>
    <t>54</t>
  </si>
  <si>
    <t>348181110</t>
  </si>
  <si>
    <t>Montáž oplocení z dílců dřevěných na předem osazené sloupky, výšky do 1 m</t>
  </si>
  <si>
    <t>-1937792433</t>
  </si>
  <si>
    <t xml:space="preserve">Poznámka k souboru cen:_x000d_
1. V cenách nejsou započteny náklady na dodávku dílců, tyto se oceňují ve specifikaci._x000d_
</t>
  </si>
  <si>
    <t>8,8*1,0</t>
  </si>
  <si>
    <t>55</t>
  </si>
  <si>
    <t>612311R</t>
  </si>
  <si>
    <t>plot dřevěný s příčníky ze svislých fošen, seříznutých nahoře dle tvaru původního plotu vč. povrchové úpravy</t>
  </si>
  <si>
    <t>-611849374</t>
  </si>
  <si>
    <t>56</t>
  </si>
  <si>
    <t>348272213</t>
  </si>
  <si>
    <t>Ploty z tvárnic betonových plotová zeď na maltu cementovou včetně spárování současně při zdění z tvarovek oboustranně štípaných, dutých přírodních, tloušťka zdiva 195 mm</t>
  </si>
  <si>
    <t>-1438497435</t>
  </si>
  <si>
    <t xml:space="preserve">Poznámka k souboru cen:_x000d_
1. Množství jednotek se u:_x000d_
a) plotových zdí určuje v m2 plochy zdiva,_x000d_
b) příplatku za vyztužení sloupku průběžných plotových zdí určuje v m2 plochy zdiva,_x000d_
c) ztužujících věnců průběžných plotových zdí určuje v m délky zdiva,_x000d_
d) plotové stříšky určuje v m délky zdiva,_x000d_
e) plotových sloupků určuje v m výšky jednotlivých sloupků,_x000d_
f) sloupových hlavic určuje v kusech jednotlivých sloupů,_x000d_
g) kovových doplňků plotového zdiva určuje v kusech jednotlivých dílů._x000d_
2. Položky -229. jsou určeny pro ocenění ztužujících sloupků u průběžných plotových zdí, jedná se o tzv. ztracené sloupky._x000d_
3. Položky -23.. jsou určeny pro ocenění ztužujících věnců u průběžných plotových zdí výšky přes 2 m._x000d_
</t>
  </si>
  <si>
    <t xml:space="preserve">(1,6*10,0)+(1,0*0,4*3) </t>
  </si>
  <si>
    <t>57</t>
  </si>
  <si>
    <t>348272293</t>
  </si>
  <si>
    <t>Ploty z tvárnic betonových plotová zeď Příplatek k cenám plotového zdiva za provedení ztužujícího sloupku šířky 400 mm, osové vzdálenosti do 3200 mm vylitím betonu C 16/20, včetně výztuže 2x BSt 500 Ø 10 mm, tloušťka zdiva 195 mm</t>
  </si>
  <si>
    <t>964244192</t>
  </si>
  <si>
    <t>58</t>
  </si>
  <si>
    <t>348272613</t>
  </si>
  <si>
    <t>Ploty z tvárnic betonových plotová stříška lepená mrazuvzdorným lepidlem z tvarovek broušených, plochých přírodních, tloušťka zdiva 195 mm</t>
  </si>
  <si>
    <t>1794868358</t>
  </si>
  <si>
    <t>59</t>
  </si>
  <si>
    <t>564762111</t>
  </si>
  <si>
    <t>Podklad nebo kryt z vibrovaného štěrku VŠ s rozprostřením, vlhčením a zhutněním, po zhutnění tl. 200 mm</t>
  </si>
  <si>
    <t>-857684021</t>
  </si>
  <si>
    <t>8 "část sjezdu</t>
  </si>
  <si>
    <t>1,5 "nový stupeň</t>
  </si>
  <si>
    <t>59,0 "skladba C - vjezdy</t>
  </si>
  <si>
    <t>200,0 "skladba B - asfal. vozovka</t>
  </si>
  <si>
    <t>2004085233</t>
  </si>
  <si>
    <t>1758990115</t>
  </si>
  <si>
    <t>-241071563</t>
  </si>
  <si>
    <t>200,0 "skladba B - asfal. vozovka 0,35 kg/m2</t>
  </si>
  <si>
    <t>-713086576</t>
  </si>
  <si>
    <t>1,5 "zřízení nového stupně</t>
  </si>
  <si>
    <t>1,5*1,02 'Přepočtené koeficientem množství</t>
  </si>
  <si>
    <t>59*1,02 'Přepočtené koeficientem množství</t>
  </si>
  <si>
    <t>Trubní vedení</t>
  </si>
  <si>
    <t>72</t>
  </si>
  <si>
    <t>899331111</t>
  </si>
  <si>
    <t>Výšková úprava uličního vstupu nebo vpusti do 200 mm zvýšením poklopu</t>
  </si>
  <si>
    <t>-1093581167</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</si>
  <si>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</si>
  <si>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73</t>
  </si>
  <si>
    <t>899431111</t>
  </si>
  <si>
    <t>Výšková úprava uličního vstupu nebo vpusti do 200 mm zvýšením krycího hrnce, šoupěte nebo hydrantu bez úpravy armatur</t>
  </si>
  <si>
    <t>866651491</t>
  </si>
  <si>
    <t xml:space="preserve">10,0*0,4*0,8 </t>
  </si>
  <si>
    <t>87</t>
  </si>
  <si>
    <t>962033121</t>
  </si>
  <si>
    <t>Bourání zdiva nadzákladového z tvárnic ztraceného bednění včetně výplně z betonu a výztuže objemu přes 1 m3</t>
  </si>
  <si>
    <t>606017532</t>
  </si>
  <si>
    <t>((1,6*10,0)+(1,0*0,4*3))*0,195 "odstranění podezdívky oplocení</t>
  </si>
  <si>
    <t>88</t>
  </si>
  <si>
    <t>966003818</t>
  </si>
  <si>
    <t>Rozebrání dřevěného oplocení se sloupky osové vzdálenosti do 4,00 m, výšky do 2,50 m, osazených do hloubky 1,00 m s příčníky a ocelovými sloupky z prken a latí</t>
  </si>
  <si>
    <t>1615928095</t>
  </si>
  <si>
    <t xml:space="preserve">Poznámka k souboru cen:_x000d_
1. V cenách jsou započteny i náklady na odklizení materiálu na vzdálenost do 20 m nebo naložení na dopravní prostředek._x000d_
</t>
  </si>
  <si>
    <t>6,40+7,043 "bourání</t>
  </si>
  <si>
    <t>0,600 "oplocení</t>
  </si>
  <si>
    <t>14,043*19 'Přepočtené koeficientem množství</t>
  </si>
  <si>
    <t>91</t>
  </si>
  <si>
    <t>997013811.</t>
  </si>
  <si>
    <t>Poplatek za uložení stavebního odpadu na skládce (skládkovné) dřevěného zatříděného do Katalogu odpadů pod kódem 170 201</t>
  </si>
  <si>
    <t>528239905</t>
  </si>
  <si>
    <t>87,120+7,48 "drcené kamenivo</t>
  </si>
  <si>
    <t>94,6*19 'Přepočtené koeficientem množství</t>
  </si>
  <si>
    <t>4,420 "dlažba</t>
  </si>
  <si>
    <t xml:space="preserve">8,125+64,350 "beton </t>
  </si>
  <si>
    <t>19,404+43,560 "živičné</t>
  </si>
  <si>
    <t>139,859*19 'Přepočtené koeficientem množství</t>
  </si>
  <si>
    <t>-955426172</t>
  </si>
  <si>
    <t>PSV</t>
  </si>
  <si>
    <t>Práce a dodávky PSV</t>
  </si>
  <si>
    <t>711</t>
  </si>
  <si>
    <t>Izolace proti vodě, vlhkosti a plynům</t>
  </si>
  <si>
    <t>100</t>
  </si>
  <si>
    <t>711462103</t>
  </si>
  <si>
    <t>Provedení izolace proti povrchové a podpovrchové tlakové vodě fóliemi na ploše svislé S přilepenou v plné ploše</t>
  </si>
  <si>
    <t>1825765757</t>
  </si>
  <si>
    <t xml:space="preserve">Poznámka k souboru cen:_x000d_
1. Izolace plochy jednotlivě do 10 m2 se oceňují skladebně cenou příslušné izolace a cenou 711 49-9097 Příplatek za plochu do 10 m2._x000d_
2. Cenami lze oceňovat i montáž izolací proti zemní vlhkosti._x000d_
</t>
  </si>
  <si>
    <t>10*1,5</t>
  </si>
  <si>
    <t>101</t>
  </si>
  <si>
    <t>28323043</t>
  </si>
  <si>
    <t>fólie profilovaná (nopová) drenážní HDPE s výškou nopů 8mm</t>
  </si>
  <si>
    <t>-527790607</t>
  </si>
  <si>
    <t>15*1,05 'Přepočtené koeficientem množství</t>
  </si>
  <si>
    <t>102</t>
  </si>
  <si>
    <t>998711101</t>
  </si>
  <si>
    <t>Přesun hmot pro izolace proti vodě, vlhkosti a plynům stanovený z hmotnosti přesunovaného materiálu vodorovná dopravní vzdálenost do 50 m v objektech výšky do 6 m</t>
  </si>
  <si>
    <t>2066839691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</si>
  <si>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</si>
  <si>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lo</t>
  </si>
  <si>
    <t>lože pod potrubí 150mm</t>
  </si>
  <si>
    <t>3,3</t>
  </si>
  <si>
    <t>obc</t>
  </si>
  <si>
    <t>obsyp celý</t>
  </si>
  <si>
    <t>11,88</t>
  </si>
  <si>
    <t xml:space="preserve">výkop kanalizace </t>
  </si>
  <si>
    <t>35,19</t>
  </si>
  <si>
    <t>zá</t>
  </si>
  <si>
    <t>zásyp</t>
  </si>
  <si>
    <t>20,01</t>
  </si>
  <si>
    <t>SO 301 - Přeložka vodovodu</t>
  </si>
  <si>
    <t xml:space="preserve">    4 - Vodorovné konstrukce</t>
  </si>
  <si>
    <t xml:space="preserve">    99 - Přesun hmot</t>
  </si>
  <si>
    <t>115101201</t>
  </si>
  <si>
    <t>Čerpání vody na dopravní výšku do 10 m s uvažovaným průměrným přítokem do 500 l/min</t>
  </si>
  <si>
    <t>hod</t>
  </si>
  <si>
    <t>982218504</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</si>
  <si>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</si>
  <si>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5*24 'Přepočtené koeficientem množství</t>
  </si>
  <si>
    <t>115101301</t>
  </si>
  <si>
    <t>Pohotovost záložní čerpací soupravy pro dopravní výšku do 10 m s uvažovaným průměrným přítokem do 500 l/min</t>
  </si>
  <si>
    <t>den</t>
  </si>
  <si>
    <t>-1734551248</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</si>
  <si>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</si>
  <si>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119001412</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</si>
  <si>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betonového, kameninového nebo železobetonového, světlosti DN přes 200 do 500 mm</t>
  </si>
  <si>
    <t>989961722</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</si>
  <si>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</si>
  <si>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1*1,1 "kanalizace</t>
  </si>
  <si>
    <t>119001421</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</si>
  <si>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</si>
  <si>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-1201633034</t>
  </si>
  <si>
    <t>1*1,1 "CETIN optika</t>
  </si>
  <si>
    <t>130001101</t>
  </si>
  <si>
    <t>Příplatek k cenám hloubených vykopávek za ztížení vykopávky v blízkosti podzemního vedení nebo výbušnin pro jakoukoliv třídu horniny</t>
  </si>
  <si>
    <t>1680346802</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</si>
  <si>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</si>
  <si>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1*1,1*(1,4*1,9) "kanalizace"</t>
  </si>
  <si>
    <t>1*1,1*(1,1*1,6) "CETIN optika</t>
  </si>
  <si>
    <t>26,33*0,5*1,6 "podélně kanalizace</t>
  </si>
  <si>
    <t>132301202</t>
  </si>
  <si>
    <t>Hloubení zapažených i nezapažených rýh šířky přes 600 do 2 000 mm s urovnáním dna do předepsaného profilu a spádu v hornině tř. 4 přes 100 do 1 000 m3</t>
  </si>
  <si>
    <t>-1086324377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</si>
  <si>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</si>
  <si>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30,0*1,1*1,35</t>
  </si>
  <si>
    <t>30,0*0,15 "rýha pro dočasnou drenáž</t>
  </si>
  <si>
    <t>"POVRCHY</t>
  </si>
  <si>
    <t>-30*1,1*0,42 "komunikace asfalt"</t>
  </si>
  <si>
    <t>132301209</t>
  </si>
  <si>
    <t>Hloubení zapažených i nezapažených rýh šířky přes 600 do 2 000 mm s urovnáním dna do předepsaného profilu a spádu v hornině tř. 4 Příplatek k cenám za lepivost horniny tř. 4</t>
  </si>
  <si>
    <t>-569136169</t>
  </si>
  <si>
    <t>v*0,3</t>
  </si>
  <si>
    <t>151101101</t>
  </si>
  <si>
    <t>Zřízení pažení a rozepření stěn rýh pro podzemní vedení pro všechny šířky rýhy příložné pro jakoukoliv mezerovitost, hloubky do 2 m</t>
  </si>
  <si>
    <t>1962851054</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</si>
  <si>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</si>
  <si>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30,0*2*1,35</t>
  </si>
  <si>
    <t>151101111</t>
  </si>
  <si>
    <t>Odstranění pažení a rozepření stěn rýh pro podzemní vedení s uložením materiálu na vzdálenost do 3 m od kraje výkopu příložné, hloubky do 2 m</t>
  </si>
  <si>
    <t>1955326444</t>
  </si>
  <si>
    <t>161101101</t>
  </si>
  <si>
    <t>Svislé přemístění výkopku bez naložení do dopravní nádoby avšak s vyprázdněním dopravní nádoby na hromadu nebo do dopravního prostředku z horniny tř. 1 až 4, při hloubce výkopu přes 1 do 2,5 m</t>
  </si>
  <si>
    <t>771920452</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</si>
  <si>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</si>
  <si>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162401102</t>
  </si>
  <si>
    <t>Vodorovné přemístění výkopku nebo sypaniny po suchu na obvyklém dopravním prostředku, bez naložení výkopku, avšak se složením bez rozhrnutí z horniny tř. 1 až 4 na vzdálenost přes 1 500 do 2 000 m</t>
  </si>
  <si>
    <t>1075412798</t>
  </si>
  <si>
    <t>lo+obc "z meziskládky"</t>
  </si>
  <si>
    <t>1620738188</t>
  </si>
  <si>
    <t>-2043064620</t>
  </si>
  <si>
    <t>35,19*10 'Přepočtené koeficientem množství</t>
  </si>
  <si>
    <t>167101102</t>
  </si>
  <si>
    <t>Nakládání, skládání a překládání neulehlého výkopku nebo sypaniny nakládání, množství přes 100 m3, z hornin tř. 1 až 4</t>
  </si>
  <si>
    <t>-117862484</t>
  </si>
  <si>
    <t>lo+obc "meziskládka</t>
  </si>
  <si>
    <t>171201201</t>
  </si>
  <si>
    <t>Uložení sypaniny na skládky</t>
  </si>
  <si>
    <t>850720333</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</si>
  <si>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</si>
  <si>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171201211</t>
  </si>
  <si>
    <t>780645664</t>
  </si>
  <si>
    <t>35,19*1,8 'Přepočtené koeficientem množství</t>
  </si>
  <si>
    <t>1415013283</t>
  </si>
  <si>
    <t>v-lo-obc</t>
  </si>
  <si>
    <t>583439321</t>
  </si>
  <si>
    <t>nesedavý nenamrzavý materiál vhodný do zásypu</t>
  </si>
  <si>
    <t>-1105341440</t>
  </si>
  <si>
    <t>zá*1,8</t>
  </si>
  <si>
    <t>175111101</t>
  </si>
  <si>
    <t>Obsypání potrubí ručně sypaninou z vhodných hornin tř. 1 až 4 nebo materiálem připraveným podél výkopu ve vzdálenosti do 3 m od jeho kraje, pro jakoukoliv hloubku výkopu a míru zhutnění bez prohození sypaniny sítem</t>
  </si>
  <si>
    <t>-871386218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</si>
  <si>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</si>
  <si>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30,0*1,1*0,36</t>
  </si>
  <si>
    <t>583373020</t>
  </si>
  <si>
    <t>štěrkopísek frakce 0/16</t>
  </si>
  <si>
    <t>-645146059</t>
  </si>
  <si>
    <t>obc*1,8</t>
  </si>
  <si>
    <t>-1098915150</t>
  </si>
  <si>
    <t>30,0</t>
  </si>
  <si>
    <t>Vodorovné konstrukce</t>
  </si>
  <si>
    <t>451573111</t>
  </si>
  <si>
    <t>Lože pod potrubí, stoky a drobné objekty v otevřeném výkopu z písku a štěrkopísku do 63 mm</t>
  </si>
  <si>
    <t>-1279376152</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</si>
  <si>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</si>
  <si>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30,0*1,1*0,10</t>
  </si>
  <si>
    <t>452313141</t>
  </si>
  <si>
    <t>Podkladní a zajišťovací konstrukce z betonu prostého v otevřeném výkopu bloky pro potrubí z betonu tř. C 16/20</t>
  </si>
  <si>
    <t>1105554041</t>
  </si>
  <si>
    <t xml:space="preserve">Poznámka k souboru cen:_x000d_
1. Ceny -1121 až -1191 a -1192 lze použít i pro ochrannou vrstvu pod železobetonové konstrukce._x000d_
2. Ceny -2121 až -2191 a -2192 jsou určeny pro jakékoliv úkosy sedel._x000d_
</t>
  </si>
  <si>
    <t>(0,5*0,5*0,3)*1 "podkladní blok</t>
  </si>
  <si>
    <t>452353101</t>
  </si>
  <si>
    <t>Bednění podkladních a zajišťovacích konstrukcí v otevřeném výkopu bloků pro potrubí</t>
  </si>
  <si>
    <t>-390439510</t>
  </si>
  <si>
    <t>(0,5*0,3*4)*1 "podkladní blok</t>
  </si>
  <si>
    <t>850245121</t>
  </si>
  <si>
    <t>Výřez nebo výsek na potrubí z trub litinových tlakových nebo plasických hmot DN 80</t>
  </si>
  <si>
    <t>1252840042</t>
  </si>
  <si>
    <t xml:space="preserve">Poznámka k souboru cen:_x000d_
1. Ceny výřezu nebo výseku na potrubí z trub litinových tlakových nebo plastických hmot jsou určeny pro dva řezy nebo seky prováděné na potrubí dodatečně._x000d_
2. V cenách jsou započteny náklady na:_x000d_
a) ohlášení uzavíraní vody,_x000d_
b) uzavření a otevření šoupat,_x000d_
c) vypuštění a napuštění vody,_x000d_
d) odvzdušnění potrubí,_x000d_
e) strojní nebo ruční výřez potrubí,_x000d_
f) nutné úpravy výkopu v prostoru provádění._x000d_
</t>
  </si>
  <si>
    <t>871211211</t>
  </si>
  <si>
    <t>Montáž vodovodního potrubí z plastů v otevřeném výkopu z polyetylenu PE 100 svařovaných elektrotvarovkou SDR 11/PN16 D 63 x 5,8 mm</t>
  </si>
  <si>
    <t>-1521869702</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</si>
  <si>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</si>
  <si>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30,0 "Přeložka</t>
  </si>
  <si>
    <t>101374</t>
  </si>
  <si>
    <t>vodovodní potrubí - roura PE100 RC+ dle předpisu PAS 1075 Typ 2, d63x5,8mm SDR11/PN16, návin 100m</t>
  </si>
  <si>
    <t>-167881061</t>
  </si>
  <si>
    <t>30*1,015 'Přepočtené koeficientem množství</t>
  </si>
  <si>
    <t>877211101</t>
  </si>
  <si>
    <t>Montáž tvarovek na vodovodním plastovém potrubí z polyetylenu PE 100 elektrotvarovek SDR 11/PN16 spojek, oblouků nebo redukcí d 63</t>
  </si>
  <si>
    <t>1647508602</t>
  </si>
  <si>
    <t xml:space="preserve">Poznámka k souboru cen:_x000d_
1. V cenách montáže tvarovek nejsou započteny náklady na dodání tvarovek. Tyto náklady se oceňují ve specifikaci._x000d_
</t>
  </si>
  <si>
    <t>2+1+1</t>
  </si>
  <si>
    <t>612685</t>
  </si>
  <si>
    <t xml:space="preserve">elektrospojka s dorazem d63 PN 16  PE 100 SDR 11</t>
  </si>
  <si>
    <t>798937857</t>
  </si>
  <si>
    <t>2+1</t>
  </si>
  <si>
    <t>190614511</t>
  </si>
  <si>
    <t>oblouk na tupo 11° PEHD d63 PN 10 PE 100 SDR 11</t>
  </si>
  <si>
    <t>-1467509240</t>
  </si>
  <si>
    <t>1 "napojení na původní řad</t>
  </si>
  <si>
    <t>470604511</t>
  </si>
  <si>
    <t>lemový nákružek PEHD d63 PN 16 PE 100 SDR 11</t>
  </si>
  <si>
    <t>437983329</t>
  </si>
  <si>
    <t>470609010</t>
  </si>
  <si>
    <t>PP příruba s ocelovou výztuhou d63 PN 16</t>
  </si>
  <si>
    <t>-28194948</t>
  </si>
  <si>
    <t>883001608000</t>
  </si>
  <si>
    <t>ŠROUB S MATICÍ NEREZ DN A2 M16/80</t>
  </si>
  <si>
    <t>KS</t>
  </si>
  <si>
    <t>-885188633</t>
  </si>
  <si>
    <t xml:space="preserve">1*4 "pro přírubový spoj DN 50 </t>
  </si>
  <si>
    <t>470613710</t>
  </si>
  <si>
    <t>ploché těsnění k lemovému nákružku s ocel. výztuhou d63</t>
  </si>
  <si>
    <t>-469055101</t>
  </si>
  <si>
    <t>877211110</t>
  </si>
  <si>
    <t>Montáž tvarovek na vodovodním plastovém potrubí z polyetylenu PE 100 elektrotvarovek SDR 11/PN16 kolen 45° d 63</t>
  </si>
  <si>
    <t>-1586613011</t>
  </si>
  <si>
    <t>612098</t>
  </si>
  <si>
    <t>elektrokoleno 45° PEHD d63 PN 16 SDR11</t>
  </si>
  <si>
    <t>-33871240</t>
  </si>
  <si>
    <t>3 "vystrojení</t>
  </si>
  <si>
    <t>892241111</t>
  </si>
  <si>
    <t>Tlakové zkoušky vodou na potrubí DN do 80</t>
  </si>
  <si>
    <t>368069481</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</si>
  <si>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</si>
  <si>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899712111</t>
  </si>
  <si>
    <t>Orientační tabulky na vodovodních a kanalizačních řadech na zdivu</t>
  </si>
  <si>
    <t>967730107</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</si>
  <si>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 ocelových s betonovými patkami); sloupky se oceňují ve specifikaci._x000d_
</t>
  </si>
  <si>
    <t>899721111</t>
  </si>
  <si>
    <t>Signalizační vodič na potrubí DN do 150 mm</t>
  </si>
  <si>
    <t>1049239616</t>
  </si>
  <si>
    <t>899722114</t>
  </si>
  <si>
    <t>Krytí potrubí z plastů výstražnou fólií z PVC šířky 40 cm</t>
  </si>
  <si>
    <t>-55731829</t>
  </si>
  <si>
    <t>969011121</t>
  </si>
  <si>
    <t>Vybourání vodovodního, plynového a pod. vedení DN do 52 mm</t>
  </si>
  <si>
    <t>1664341911</t>
  </si>
  <si>
    <t xml:space="preserve">29 "stávající potrubí </t>
  </si>
  <si>
    <t>998276101</t>
  </si>
  <si>
    <t>Přesun hmot pro trubní vedení hloubené z trub z plastických hmot nebo sklolaminátových pro vodovody nebo kanalizace v otevřeném výkopu dopravní vzdálenost do 15 m</t>
  </si>
  <si>
    <t>446084408</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</si>
  <si>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</si>
  <si>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364938301</t>
  </si>
  <si>
    <t>1448126557</t>
  </si>
  <si>
    <t>P</t>
  </si>
  <si>
    <t>Poznámka k položce:_x000d_
km - identifikováno koeficientem množství</t>
  </si>
  <si>
    <t>0,377*10 'Přepočtené koeficientem množství</t>
  </si>
  <si>
    <t>SO 401 - Úprava veřejného osvětlení</t>
  </si>
  <si>
    <t>DP - Demontáže, přepojování</t>
  </si>
  <si>
    <t>ZPP - Zemní, pomocné práce,</t>
  </si>
  <si>
    <t xml:space="preserve">    VCH - Výkopy chodník-rozsah podle ř.0), krytí 35-50cm,</t>
  </si>
  <si>
    <t xml:space="preserve">SS - Stožáry,  svítidla</t>
  </si>
  <si>
    <t>KPU - Kabelové propojení, uzemnění:</t>
  </si>
  <si>
    <t xml:space="preserve">    SK - Silový kabel</t>
  </si>
  <si>
    <t>PDČ - přípravné a doplňující činnosti</t>
  </si>
  <si>
    <t>DP</t>
  </si>
  <si>
    <t>Demontáže, přepojování</t>
  </si>
  <si>
    <t>1001</t>
  </si>
  <si>
    <t>Odkopání a zához rýhy 35/60cm ke sloupu k přepojení</t>
  </si>
  <si>
    <t>1002</t>
  </si>
  <si>
    <t>Odkopání dosavadního základu</t>
  </si>
  <si>
    <t>1003</t>
  </si>
  <si>
    <t>Bourání betonového základu stožárů 0,84m3/ks- 7ks</t>
  </si>
  <si>
    <t>1004</t>
  </si>
  <si>
    <t>Odvoz odpadu ze stavby do 20km</t>
  </si>
  <si>
    <t>1005</t>
  </si>
  <si>
    <t>Demontáž dílů stožáru do skladu</t>
  </si>
  <si>
    <t>1006</t>
  </si>
  <si>
    <t>Doprava dílů stožáru do skladu provozovatele</t>
  </si>
  <si>
    <t>1007</t>
  </si>
  <si>
    <t>Odpojení kabelu a uzemnění</t>
  </si>
  <si>
    <t>1008</t>
  </si>
  <si>
    <t>Demontáž elektrovýzbroje stožárů</t>
  </si>
  <si>
    <t>1009</t>
  </si>
  <si>
    <t>Demontáž svítidel s výložníky</t>
  </si>
  <si>
    <t>1010</t>
  </si>
  <si>
    <t>Demontáž stožárů</t>
  </si>
  <si>
    <t>1011</t>
  </si>
  <si>
    <t>Zásyp jámy, hutnění 1,3m3/ks</t>
  </si>
  <si>
    <t>1012</t>
  </si>
  <si>
    <t>Mechanismy</t>
  </si>
  <si>
    <t>soub</t>
  </si>
  <si>
    <t>ZPP</t>
  </si>
  <si>
    <t>Zemní, pomocné práce,</t>
  </si>
  <si>
    <t>1013</t>
  </si>
  <si>
    <t>vynesení vytyčovacího systému do terénu</t>
  </si>
  <si>
    <t>km</t>
  </si>
  <si>
    <t>1014</t>
  </si>
  <si>
    <t>Vytýčení dosavadních podzemních sítí v trase</t>
  </si>
  <si>
    <t>1015</t>
  </si>
  <si>
    <t>Vytýčení trasy v terénu</t>
  </si>
  <si>
    <t>1016</t>
  </si>
  <si>
    <t>Vytýčení pozice osvětlovacího bodu</t>
  </si>
  <si>
    <t>VCH</t>
  </si>
  <si>
    <t>Výkopy chodník-rozsah podle ř.0), krytí 35-50cm,</t>
  </si>
  <si>
    <t>1017</t>
  </si>
  <si>
    <t>Výkop do š. rýhy 35x hl.40cm, v chodníku zem tř.3,</t>
  </si>
  <si>
    <t>1018</t>
  </si>
  <si>
    <t>Zásyp do š. rýhy 35x hl.40cm, v chodníku zem tř.3,</t>
  </si>
  <si>
    <t>1019</t>
  </si>
  <si>
    <t>Urovnání dna,odstranění kamenů, š.35cm</t>
  </si>
  <si>
    <t>1020</t>
  </si>
  <si>
    <t>Krytí trasy folií výstražnou š.33cm, hl.0,2m</t>
  </si>
  <si>
    <t>1021</t>
  </si>
  <si>
    <t>Hutnění zeminy při zásypu 218 x 0,35 x 0,4m</t>
  </si>
  <si>
    <t>1022</t>
  </si>
  <si>
    <t>Vodorovné přemístění zeminy 218x 0,35 x 0,4</t>
  </si>
  <si>
    <t>1023</t>
  </si>
  <si>
    <t>Trubka HDPE 110 mimo křížení vozovek/ k sítím</t>
  </si>
  <si>
    <t>1024</t>
  </si>
  <si>
    <t>Řezání spáry v asfaltu silnice</t>
  </si>
  <si>
    <t>1025</t>
  </si>
  <si>
    <t>Bourání asf. povrchu a podkl.vrstev silnice š.50cm</t>
  </si>
  <si>
    <t>1026</t>
  </si>
  <si>
    <t>Překop vozovky na dvě poloviny š.50,hl do 90cm krytí kabelu 1m, zásyp, hutnění, folie v hl 0,6m ; podmínky překopu vydá správní úřad</t>
  </si>
  <si>
    <t>1027</t>
  </si>
  <si>
    <t>Vodorovné přemístění zeminy 8x 0,5 x 0,9</t>
  </si>
  <si>
    <t>1028</t>
  </si>
  <si>
    <t>Podkladní vrstvy silnice, asfaltový kryt š.50cm</t>
  </si>
  <si>
    <t>1029</t>
  </si>
  <si>
    <t>Ošetření spáry teplou zálivkou a posypem</t>
  </si>
  <si>
    <t>1030</t>
  </si>
  <si>
    <t>Odvoz přebytečné zeminy, odpadu ze stavby do 20km</t>
  </si>
  <si>
    <t>1031</t>
  </si>
  <si>
    <t>Trubka HDPE 110 s krytím 1m,</t>
  </si>
  <si>
    <t>1032</t>
  </si>
  <si>
    <t>Obetonování trubky 20x50cm</t>
  </si>
  <si>
    <t>1033</t>
  </si>
  <si>
    <t>Žlaby plastové v trase v kříženích, víko</t>
  </si>
  <si>
    <t>1034</t>
  </si>
  <si>
    <t>Výkop jámy pro základ stožáru do 0,8x0,8x1,3m/9ks</t>
  </si>
  <si>
    <t>1035</t>
  </si>
  <si>
    <t>Bet.základ dělený s otvorem pro stožár, 2-3 kabely, zemnič, pouzdrový základ, do 0,8x0,8x1,3m/9ks</t>
  </si>
  <si>
    <t>1036</t>
  </si>
  <si>
    <t>Zhotovení horního okraje základu z betonu proti vodě</t>
  </si>
  <si>
    <t>1037</t>
  </si>
  <si>
    <t>Poznámka k položce:_x000d_
Dopravní značení je v celkové stavbě</t>
  </si>
  <si>
    <t>SS</t>
  </si>
  <si>
    <t xml:space="preserve">Stožáry,  svítidla</t>
  </si>
  <si>
    <t>1038</t>
  </si>
  <si>
    <t>Montáž dosavadního stožáru zdemontovaného, přivezeného ze skladu, očištění</t>
  </si>
  <si>
    <t>1039</t>
  </si>
  <si>
    <t>Ochranná manžeta na dřík stožárů d159</t>
  </si>
  <si>
    <t>1040</t>
  </si>
  <si>
    <t>Osvětlovací stožár pozinkovaný, bezpaticový, třístupňový d1-159,d2-133,d3-114mm, typ např. PC6 k přechodům,; s otvory pro kabely a elektrovýzbroj, zemnící svorka; dvířka kovová, výška nad zemí 6,0m, v zemi 1,0m</t>
  </si>
  <si>
    <t>Poznámka k položce:_x000d_
d1-159,d2-133,d3-114mm, typ např. PC6 k přechodům,; s otvory pro kabely a elektrovýzbroj, zemnící svorka; dvířka kovová, výška nad zemí 6,0m, v zemi 1,0m</t>
  </si>
  <si>
    <t>1041</t>
  </si>
  <si>
    <t>1042</t>
  </si>
  <si>
    <t>Elektrovýzbroj stožáru pro 2 kabely, 1 svítidlo 10xRS16, 1xIJV/6A, propojení CYKY 3Cx1,5</t>
  </si>
  <si>
    <t>1043</t>
  </si>
  <si>
    <t>Elektrovýzbroj stožáru pro 3 kabely, 1 svítidlo 10xRS16, 2xIJV/6A, propojení CYKY 3Cx1,5</t>
  </si>
  <si>
    <t>1044</t>
  </si>
  <si>
    <t>Vyrovnání stožárů</t>
  </si>
  <si>
    <t>1045</t>
  </si>
  <si>
    <t>Montáž dosavadního výložníku zdemontovaného, přivezeného ze skladu, očištění</t>
  </si>
  <si>
    <t>1046</t>
  </si>
  <si>
    <t>Výložník pozinkovaný, kolmý rovný, s přechodem d114/d60, L=2,5m - PDC1-2500/114</t>
  </si>
  <si>
    <t>1047</t>
  </si>
  <si>
    <t>Výložník pozinkovaný, kolmý rovný, s přechodem d114/d60, L=1,5m - PDC1-1500/114</t>
  </si>
  <si>
    <t>1048</t>
  </si>
  <si>
    <t>Montáž dosavadního svítidla zdemontovaného,</t>
  </si>
  <si>
    <t>Poznámka k položce:_x000d_
přivezeného ze skladu, očištění, nová výbojka</t>
  </si>
  <si>
    <t>1049</t>
  </si>
  <si>
    <t>Svítidlo se zdroji LED např.1323075048, schréder AMPERA MIDI ZEBRA/5145/48LED/ CW/500mA/75W.; pravostranná charakteristika, cool white, AKZO900</t>
  </si>
  <si>
    <t>1050</t>
  </si>
  <si>
    <t>Redukce d60/d48</t>
  </si>
  <si>
    <t>1051</t>
  </si>
  <si>
    <t>Číslovací štítek z nerezu, gravírované číslo, lepení</t>
  </si>
  <si>
    <t>1052</t>
  </si>
  <si>
    <t>Kompletace stožáru, výstražný štítek, číslování</t>
  </si>
  <si>
    <t>104</t>
  </si>
  <si>
    <t>1053</t>
  </si>
  <si>
    <t>Označovací štítek svítidla, lepení</t>
  </si>
  <si>
    <t>106</t>
  </si>
  <si>
    <t>KPU</t>
  </si>
  <si>
    <t>Kabelové propojení, uzemnění:</t>
  </si>
  <si>
    <t>SK</t>
  </si>
  <si>
    <t>Silový kabel</t>
  </si>
  <si>
    <t>1054</t>
  </si>
  <si>
    <t>CYKY 4B x 16 (218mx1,03 zvlnění)+48 prořez,konce</t>
  </si>
  <si>
    <t>108</t>
  </si>
  <si>
    <t>1055</t>
  </si>
  <si>
    <t>Ukončení kabelů do 4 x 16, koncovka SKELDO</t>
  </si>
  <si>
    <t>110</t>
  </si>
  <si>
    <t>1056</t>
  </si>
  <si>
    <t>Spojka na kabel CYKY 4Bx16</t>
  </si>
  <si>
    <t>112</t>
  </si>
  <si>
    <t>1057</t>
  </si>
  <si>
    <t>Trubka KOPODUR 50/41</t>
  </si>
  <si>
    <t>114</t>
  </si>
  <si>
    <t>1058</t>
  </si>
  <si>
    <t>Vodič uzemňovací FeZn d10 do rostlé země, 10cm od</t>
  </si>
  <si>
    <t>116</t>
  </si>
  <si>
    <t>1059</t>
  </si>
  <si>
    <t>Svorka na uzemňovací vodič-dvojtě,</t>
  </si>
  <si>
    <t>118</t>
  </si>
  <si>
    <t>1060</t>
  </si>
  <si>
    <t>Izolování spojů na uzemnění v zemi</t>
  </si>
  <si>
    <t>120</t>
  </si>
  <si>
    <t>1061</t>
  </si>
  <si>
    <t>Ukončení vodiče FeZn</t>
  </si>
  <si>
    <t>122</t>
  </si>
  <si>
    <t>1062</t>
  </si>
  <si>
    <t>Zprovoznění a převzetí rozvodu VO provozovatelem</t>
  </si>
  <si>
    <t>124</t>
  </si>
  <si>
    <t>PDČ</t>
  </si>
  <si>
    <t>přípravné a doplňující činnosti</t>
  </si>
  <si>
    <t>1063</t>
  </si>
  <si>
    <t>doprava a manipulace s materiálem, odpady</t>
  </si>
  <si>
    <t>126</t>
  </si>
  <si>
    <t>1064</t>
  </si>
  <si>
    <t>Použití jeřábu, mechanismy</t>
  </si>
  <si>
    <t>128</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</si>
  <si>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</si>
  <si>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</si>
  <si>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</si>
  <si>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</si>
  <si>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</si>
  <si>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</si>
  <si>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</si>
  <si>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</si>
  <si>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</si>
  <si>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012103000</t>
  </si>
  <si>
    <t>Geodetické práce před výstavbou</t>
  </si>
  <si>
    <t>Kč</t>
  </si>
  <si>
    <t>-497857434</t>
  </si>
  <si>
    <t>"vytyčení inženýrských sítí</t>
  </si>
  <si>
    <t>"vytyčení stavby</t>
  </si>
  <si>
    <t>012203000</t>
  </si>
  <si>
    <t>Geodetické práce při provádění stavby</t>
  </si>
  <si>
    <t>32413067</t>
  </si>
  <si>
    <t>012303000</t>
  </si>
  <si>
    <t>Geodetické práce po výstavbě</t>
  </si>
  <si>
    <t>154648785</t>
  </si>
  <si>
    <t>013203001</t>
  </si>
  <si>
    <t>Fotodokumentace stavby</t>
  </si>
  <si>
    <t>336415644</t>
  </si>
  <si>
    <t>013203002</t>
  </si>
  <si>
    <t>Pasportizace staveb a pozemků dotčených výstavbou</t>
  </si>
  <si>
    <t>-632936623</t>
  </si>
  <si>
    <t>013244000</t>
  </si>
  <si>
    <t>Dokumentace pro provádění stavby</t>
  </si>
  <si>
    <t>-1822770364</t>
  </si>
  <si>
    <t>013254000</t>
  </si>
  <si>
    <t>Dokumentace skutečného provedení stavby</t>
  </si>
  <si>
    <t>-1552573858</t>
  </si>
  <si>
    <t>1 "SO 101, SO 301, SO 401</t>
  </si>
  <si>
    <t>VRN3</t>
  </si>
  <si>
    <t>Zařízení staveniště</t>
  </si>
  <si>
    <t>034303000</t>
  </si>
  <si>
    <t>Dopravní značení na staveništi</t>
  </si>
  <si>
    <t>-784162044</t>
  </si>
  <si>
    <t>"veškerá přechodná dopravní značení pro regulaci a ochranu dopravy</t>
  </si>
  <si>
    <t>"vč. čištění stávající dopravní infrastruktury v průběhu stavby</t>
  </si>
  <si>
    <t>VRN4</t>
  </si>
  <si>
    <t>Inženýrská činnost</t>
  </si>
  <si>
    <t>043002000</t>
  </si>
  <si>
    <t>Zkoušky a ostatní měření</t>
  </si>
  <si>
    <t>196424058</t>
  </si>
  <si>
    <t>"výchozí revize, měření osvětlení</t>
  </si>
  <si>
    <t>VON_N - Vedlejší a ostatní náklady - nezpůsobilé výdaje</t>
  </si>
  <si>
    <t>030001000</t>
  </si>
  <si>
    <t>127760897</t>
  </si>
  <si>
    <t>"veškeré náklady spojené s vybudováním, provozem a odstraněním zařízení staveniště</t>
  </si>
  <si>
    <t>"oplocení, WC, zázemí stavby</t>
  </si>
  <si>
    <t>"dočasné zajištění stávajícího oplocení v dl. 10bm</t>
  </si>
  <si>
    <t>SEZNAM FIGUR</t>
  </si>
  <si>
    <t>Výměra</t>
  </si>
  <si>
    <t xml:space="preserve"> SO 301</t>
  </si>
  <si>
    <t>Použití figury:</t>
  </si>
  <si>
    <t>Lože pod potrubí otevřený výkop ze štěrkopísku</t>
  </si>
  <si>
    <t>Vodorovné přemístění do 2000 m výkopku/sypaniny z horniny tř. 1 až 4</t>
  </si>
  <si>
    <t>Nakládání výkopku z hornin tř. 1 až 4 přes 100 m3</t>
  </si>
  <si>
    <t>Zásyp jam, šachet rýh nebo kolem objektů sypaninou se zhutněním</t>
  </si>
  <si>
    <t>Obsypání potrubí ručně sypaninou bez prohození sítem, uloženou do 3 m</t>
  </si>
  <si>
    <t>Hloubení rýh š do 2000 mm v hornině tř. 4 objemu do 1000 m3</t>
  </si>
  <si>
    <t>Příplatek za lepivost k hloubení rýh š do 2000 mm v hornině tř. 4</t>
  </si>
  <si>
    <t>Svislé přemístění výkopku z horniny tř. 1 až 4 hl výkopu do 2,5 m</t>
  </si>
  <si>
    <t>Vodorovné přemístění do 10000 m výkopku/sypaniny z horniny tř. 1 až 4</t>
  </si>
  <si>
    <t>Příplatek k vodorovnému přemístění výkopku/sypaniny z horniny tř. 1 až 4 ZKD 1000 m přes 10000 m</t>
  </si>
  <si>
    <t>Poplatek za uložení stavebního odpadu - zeminy a kameniva na skládce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</si>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</sst>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8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8"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39" fillId="0" borderId="17" xfId="0"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left" vertical="center"/>
    </xf>
    <xf numFmtId="167" fontId="39"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3" fillId="0" borderId="0" xfId="0" applyFont="1" applyAlignment="1">
      <alignment horizontal="lef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4"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5"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3" fillId="0" borderId="1" xfId="0" applyFont="1" applyBorder="1" applyAlignment="1">
      <alignment horizontal="center" vertical="center"/>
    </xf>
    <xf numFmtId="0" fontId="43"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4"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40" fillId="0" borderId="1" xfId="0" applyFont="1" applyBorder="1" applyAlignment="1">
      <alignment horizontal="left" vertical="center" wrapText="1"/>
    </xf>
    <xf numFmtId="0" fontId="43"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5" fillId="0" borderId="0" xfId="0" applyFont="1" applyAlignment="1">
      <alignment vertical="center"/>
    </xf>
    <xf numFmtId="0" fontId="42" fillId="0" borderId="1" xfId="0" applyFont="1" applyBorder="1" applyAlignment="1">
      <alignment vertical="center"/>
    </xf>
    <xf numFmtId="0" fontId="45" fillId="0" borderId="29" xfId="0" applyFont="1" applyBorder="1" applyAlignment="1">
      <alignment vertical="center"/>
    </xf>
    <xf numFmtId="0" fontId="42" fillId="0" borderId="29" xfId="0" applyFont="1" applyBorder="1" applyAlignment="1">
      <alignment vertical="center"/>
    </xf>
    <xf numFmtId="0" fontId="0" fillId="0" borderId="1" xfId="0"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5"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1" xfId="0" applyFont="1" applyBorder="1" applyAlignment="1">
      <alignment horizontal="center" vertical="center"/>
    </xf>
    <xf numFmtId="0" fontId="40" fillId="0" borderId="1" xfId="0" applyFont="1" applyBorder="1" applyAlignment="1">
      <alignment horizontal="lef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16_400</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Bílina - Chodník Mostecká</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Bílina</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9. 5. 2018</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Město Bílina</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AZ Consult spol. s r.o.</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Lucie Wojčiková</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ROUND(SUM(AG55:AG60),2)</f>
        <v>0</v>
      </c>
      <c r="AH54" s="102"/>
      <c r="AI54" s="102"/>
      <c r="AJ54" s="102"/>
      <c r="AK54" s="102"/>
      <c r="AL54" s="102"/>
      <c r="AM54" s="102"/>
      <c r="AN54" s="103">
        <f>SUM(AG54,AT54)</f>
        <v>0</v>
      </c>
      <c r="AO54" s="103"/>
      <c r="AP54" s="103"/>
      <c r="AQ54" s="104" t="s">
        <v>19</v>
      </c>
      <c r="AR54" s="105"/>
      <c r="AS54" s="106">
        <f>ROUND(SUM(AS55:AS60),2)</f>
        <v>0</v>
      </c>
      <c r="AT54" s="107">
        <f>ROUND(SUM(AV54:AW54),2)</f>
        <v>0</v>
      </c>
      <c r="AU54" s="108">
        <f>ROUND(SUM(AU55:AU60),5)</f>
        <v>0</v>
      </c>
      <c r="AV54" s="107">
        <f>ROUND(AZ54*L29,2)</f>
        <v>0</v>
      </c>
      <c r="AW54" s="107">
        <f>ROUND(BA54*L30,2)</f>
        <v>0</v>
      </c>
      <c r="AX54" s="107">
        <f>ROUND(BB54*L29,2)</f>
        <v>0</v>
      </c>
      <c r="AY54" s="107">
        <f>ROUND(BC54*L30,2)</f>
        <v>0</v>
      </c>
      <c r="AZ54" s="107">
        <f>ROUND(SUM(AZ55:AZ60),2)</f>
        <v>0</v>
      </c>
      <c r="BA54" s="107">
        <f>ROUND(SUM(BA55:BA60),2)</f>
        <v>0</v>
      </c>
      <c r="BB54" s="107">
        <f>ROUND(SUM(BB55:BB60),2)</f>
        <v>0</v>
      </c>
      <c r="BC54" s="107">
        <f>ROUND(SUM(BC55:BC60),2)</f>
        <v>0</v>
      </c>
      <c r="BD54" s="109">
        <f>ROUND(SUM(BD55:BD60),2)</f>
        <v>0</v>
      </c>
      <c r="BE54" s="6"/>
      <c r="BS54" s="110" t="s">
        <v>71</v>
      </c>
      <c r="BT54" s="110" t="s">
        <v>72</v>
      </c>
      <c r="BU54" s="111" t="s">
        <v>73</v>
      </c>
      <c r="BV54" s="110" t="s">
        <v>74</v>
      </c>
      <c r="BW54" s="110" t="s">
        <v>5</v>
      </c>
      <c r="BX54" s="110" t="s">
        <v>75</v>
      </c>
      <c r="CL54" s="110" t="s">
        <v>19</v>
      </c>
    </row>
    <row r="55" s="7" customFormat="1" ht="16.5" customHeight="1">
      <c r="A55" s="112" t="s">
        <v>76</v>
      </c>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101 - Komunikace pro pěší'!J30</f>
        <v>0</v>
      </c>
      <c r="AH55" s="116"/>
      <c r="AI55" s="116"/>
      <c r="AJ55" s="116"/>
      <c r="AK55" s="116"/>
      <c r="AL55" s="116"/>
      <c r="AM55" s="116"/>
      <c r="AN55" s="117">
        <f>SUM(AG55,AT55)</f>
        <v>0</v>
      </c>
      <c r="AO55" s="116"/>
      <c r="AP55" s="116"/>
      <c r="AQ55" s="118" t="s">
        <v>79</v>
      </c>
      <c r="AR55" s="119"/>
      <c r="AS55" s="120">
        <v>0</v>
      </c>
      <c r="AT55" s="121">
        <f>ROUND(SUM(AV55:AW55),2)</f>
        <v>0</v>
      </c>
      <c r="AU55" s="122">
        <f>'SO 101 - Komunikace pro pěší'!P87</f>
        <v>0</v>
      </c>
      <c r="AV55" s="121">
        <f>'SO 101 - Komunikace pro pěší'!J33</f>
        <v>0</v>
      </c>
      <c r="AW55" s="121">
        <f>'SO 101 - Komunikace pro pěší'!J34</f>
        <v>0</v>
      </c>
      <c r="AX55" s="121">
        <f>'SO 101 - Komunikace pro pěší'!J35</f>
        <v>0</v>
      </c>
      <c r="AY55" s="121">
        <f>'SO 101 - Komunikace pro pěší'!J36</f>
        <v>0</v>
      </c>
      <c r="AZ55" s="121">
        <f>'SO 101 - Komunikace pro pěší'!F33</f>
        <v>0</v>
      </c>
      <c r="BA55" s="121">
        <f>'SO 101 - Komunikace pro pěší'!F34</f>
        <v>0</v>
      </c>
      <c r="BB55" s="121">
        <f>'SO 101 - Komunikace pro pěší'!F35</f>
        <v>0</v>
      </c>
      <c r="BC55" s="121">
        <f>'SO 101 - Komunikace pro pěší'!F36</f>
        <v>0</v>
      </c>
      <c r="BD55" s="123">
        <f>'SO 101 - Komunikace pro pěší'!F37</f>
        <v>0</v>
      </c>
      <c r="BE55" s="7"/>
      <c r="BT55" s="124" t="s">
        <v>80</v>
      </c>
      <c r="BV55" s="124" t="s">
        <v>74</v>
      </c>
      <c r="BW55" s="124" t="s">
        <v>81</v>
      </c>
      <c r="BX55" s="124" t="s">
        <v>5</v>
      </c>
      <c r="CL55" s="124" t="s">
        <v>19</v>
      </c>
      <c r="CM55" s="124" t="s">
        <v>82</v>
      </c>
    </row>
    <row r="56" s="7" customFormat="1" ht="24.75" customHeight="1">
      <c r="A56" s="112" t="s">
        <v>76</v>
      </c>
      <c r="B56" s="113"/>
      <c r="C56" s="114"/>
      <c r="D56" s="115" t="s">
        <v>83</v>
      </c>
      <c r="E56" s="115"/>
      <c r="F56" s="115"/>
      <c r="G56" s="115"/>
      <c r="H56" s="115"/>
      <c r="I56" s="116"/>
      <c r="J56" s="115" t="s">
        <v>84</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101_V - Komunikace pro...'!J30</f>
        <v>0</v>
      </c>
      <c r="AH56" s="116"/>
      <c r="AI56" s="116"/>
      <c r="AJ56" s="116"/>
      <c r="AK56" s="116"/>
      <c r="AL56" s="116"/>
      <c r="AM56" s="116"/>
      <c r="AN56" s="117">
        <f>SUM(AG56,AT56)</f>
        <v>0</v>
      </c>
      <c r="AO56" s="116"/>
      <c r="AP56" s="116"/>
      <c r="AQ56" s="118" t="s">
        <v>79</v>
      </c>
      <c r="AR56" s="119"/>
      <c r="AS56" s="120">
        <v>0</v>
      </c>
      <c r="AT56" s="121">
        <f>ROUND(SUM(AV56:AW56),2)</f>
        <v>0</v>
      </c>
      <c r="AU56" s="122">
        <f>'SO 101_V - Komunikace pro...'!P90</f>
        <v>0</v>
      </c>
      <c r="AV56" s="121">
        <f>'SO 101_V - Komunikace pro...'!J33</f>
        <v>0</v>
      </c>
      <c r="AW56" s="121">
        <f>'SO 101_V - Komunikace pro...'!J34</f>
        <v>0</v>
      </c>
      <c r="AX56" s="121">
        <f>'SO 101_V - Komunikace pro...'!J35</f>
        <v>0</v>
      </c>
      <c r="AY56" s="121">
        <f>'SO 101_V - Komunikace pro...'!J36</f>
        <v>0</v>
      </c>
      <c r="AZ56" s="121">
        <f>'SO 101_V - Komunikace pro...'!F33</f>
        <v>0</v>
      </c>
      <c r="BA56" s="121">
        <f>'SO 101_V - Komunikace pro...'!F34</f>
        <v>0</v>
      </c>
      <c r="BB56" s="121">
        <f>'SO 101_V - Komunikace pro...'!F35</f>
        <v>0</v>
      </c>
      <c r="BC56" s="121">
        <f>'SO 101_V - Komunikace pro...'!F36</f>
        <v>0</v>
      </c>
      <c r="BD56" s="123">
        <f>'SO 101_V - Komunikace pro...'!F37</f>
        <v>0</v>
      </c>
      <c r="BE56" s="7"/>
      <c r="BT56" s="124" t="s">
        <v>80</v>
      </c>
      <c r="BV56" s="124" t="s">
        <v>74</v>
      </c>
      <c r="BW56" s="124" t="s">
        <v>85</v>
      </c>
      <c r="BX56" s="124" t="s">
        <v>5</v>
      </c>
      <c r="CL56" s="124" t="s">
        <v>19</v>
      </c>
      <c r="CM56" s="124" t="s">
        <v>82</v>
      </c>
    </row>
    <row r="57" s="7" customFormat="1" ht="16.5" customHeight="1">
      <c r="A57" s="112" t="s">
        <v>76</v>
      </c>
      <c r="B57" s="113"/>
      <c r="C57" s="114"/>
      <c r="D57" s="115" t="s">
        <v>86</v>
      </c>
      <c r="E57" s="115"/>
      <c r="F57" s="115"/>
      <c r="G57" s="115"/>
      <c r="H57" s="115"/>
      <c r="I57" s="116"/>
      <c r="J57" s="115" t="s">
        <v>87</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'SO 301 - Přeložka vodovodu'!J30</f>
        <v>0</v>
      </c>
      <c r="AH57" s="116"/>
      <c r="AI57" s="116"/>
      <c r="AJ57" s="116"/>
      <c r="AK57" s="116"/>
      <c r="AL57" s="116"/>
      <c r="AM57" s="116"/>
      <c r="AN57" s="117">
        <f>SUM(AG57,AT57)</f>
        <v>0</v>
      </c>
      <c r="AO57" s="116"/>
      <c r="AP57" s="116"/>
      <c r="AQ57" s="118" t="s">
        <v>79</v>
      </c>
      <c r="AR57" s="119"/>
      <c r="AS57" s="120">
        <v>0</v>
      </c>
      <c r="AT57" s="121">
        <f>ROUND(SUM(AV57:AW57),2)</f>
        <v>0</v>
      </c>
      <c r="AU57" s="122">
        <f>'SO 301 - Přeložka vodovodu'!P87</f>
        <v>0</v>
      </c>
      <c r="AV57" s="121">
        <f>'SO 301 - Přeložka vodovodu'!J33</f>
        <v>0</v>
      </c>
      <c r="AW57" s="121">
        <f>'SO 301 - Přeložka vodovodu'!J34</f>
        <v>0</v>
      </c>
      <c r="AX57" s="121">
        <f>'SO 301 - Přeložka vodovodu'!J35</f>
        <v>0</v>
      </c>
      <c r="AY57" s="121">
        <f>'SO 301 - Přeložka vodovodu'!J36</f>
        <v>0</v>
      </c>
      <c r="AZ57" s="121">
        <f>'SO 301 - Přeložka vodovodu'!F33</f>
        <v>0</v>
      </c>
      <c r="BA57" s="121">
        <f>'SO 301 - Přeložka vodovodu'!F34</f>
        <v>0</v>
      </c>
      <c r="BB57" s="121">
        <f>'SO 301 - Přeložka vodovodu'!F35</f>
        <v>0</v>
      </c>
      <c r="BC57" s="121">
        <f>'SO 301 - Přeložka vodovodu'!F36</f>
        <v>0</v>
      </c>
      <c r="BD57" s="123">
        <f>'SO 301 - Přeložka vodovodu'!F37</f>
        <v>0</v>
      </c>
      <c r="BE57" s="7"/>
      <c r="BT57" s="124" t="s">
        <v>80</v>
      </c>
      <c r="BV57" s="124" t="s">
        <v>74</v>
      </c>
      <c r="BW57" s="124" t="s">
        <v>88</v>
      </c>
      <c r="BX57" s="124" t="s">
        <v>5</v>
      </c>
      <c r="CL57" s="124" t="s">
        <v>19</v>
      </c>
      <c r="CM57" s="124" t="s">
        <v>82</v>
      </c>
    </row>
    <row r="58" s="7" customFormat="1" ht="16.5" customHeight="1">
      <c r="A58" s="112" t="s">
        <v>76</v>
      </c>
      <c r="B58" s="113"/>
      <c r="C58" s="114"/>
      <c r="D58" s="115" t="s">
        <v>89</v>
      </c>
      <c r="E58" s="115"/>
      <c r="F58" s="115"/>
      <c r="G58" s="115"/>
      <c r="H58" s="115"/>
      <c r="I58" s="116"/>
      <c r="J58" s="115" t="s">
        <v>90</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'SO 401 - Úprava veřejného...'!J30</f>
        <v>0</v>
      </c>
      <c r="AH58" s="116"/>
      <c r="AI58" s="116"/>
      <c r="AJ58" s="116"/>
      <c r="AK58" s="116"/>
      <c r="AL58" s="116"/>
      <c r="AM58" s="116"/>
      <c r="AN58" s="117">
        <f>SUM(AG58,AT58)</f>
        <v>0</v>
      </c>
      <c r="AO58" s="116"/>
      <c r="AP58" s="116"/>
      <c r="AQ58" s="118" t="s">
        <v>79</v>
      </c>
      <c r="AR58" s="119"/>
      <c r="AS58" s="120">
        <v>0</v>
      </c>
      <c r="AT58" s="121">
        <f>ROUND(SUM(AV58:AW58),2)</f>
        <v>0</v>
      </c>
      <c r="AU58" s="122">
        <f>'SO 401 - Úprava veřejného...'!P86</f>
        <v>0</v>
      </c>
      <c r="AV58" s="121">
        <f>'SO 401 - Úprava veřejného...'!J33</f>
        <v>0</v>
      </c>
      <c r="AW58" s="121">
        <f>'SO 401 - Úprava veřejného...'!J34</f>
        <v>0</v>
      </c>
      <c r="AX58" s="121">
        <f>'SO 401 - Úprava veřejného...'!J35</f>
        <v>0</v>
      </c>
      <c r="AY58" s="121">
        <f>'SO 401 - Úprava veřejného...'!J36</f>
        <v>0</v>
      </c>
      <c r="AZ58" s="121">
        <f>'SO 401 - Úprava veřejného...'!F33</f>
        <v>0</v>
      </c>
      <c r="BA58" s="121">
        <f>'SO 401 - Úprava veřejného...'!F34</f>
        <v>0</v>
      </c>
      <c r="BB58" s="121">
        <f>'SO 401 - Úprava veřejného...'!F35</f>
        <v>0</v>
      </c>
      <c r="BC58" s="121">
        <f>'SO 401 - Úprava veřejného...'!F36</f>
        <v>0</v>
      </c>
      <c r="BD58" s="123">
        <f>'SO 401 - Úprava veřejného...'!F37</f>
        <v>0</v>
      </c>
      <c r="BE58" s="7"/>
      <c r="BT58" s="124" t="s">
        <v>80</v>
      </c>
      <c r="BV58" s="124" t="s">
        <v>74</v>
      </c>
      <c r="BW58" s="124" t="s">
        <v>91</v>
      </c>
      <c r="BX58" s="124" t="s">
        <v>5</v>
      </c>
      <c r="CL58" s="124" t="s">
        <v>19</v>
      </c>
      <c r="CM58" s="124" t="s">
        <v>82</v>
      </c>
    </row>
    <row r="59" s="7" customFormat="1" ht="16.5" customHeight="1">
      <c r="A59" s="112" t="s">
        <v>76</v>
      </c>
      <c r="B59" s="113"/>
      <c r="C59" s="114"/>
      <c r="D59" s="115" t="s">
        <v>92</v>
      </c>
      <c r="E59" s="115"/>
      <c r="F59" s="115"/>
      <c r="G59" s="115"/>
      <c r="H59" s="115"/>
      <c r="I59" s="116"/>
      <c r="J59" s="115" t="s">
        <v>93</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'VON - Vedlejší a ostatní ...'!J30</f>
        <v>0</v>
      </c>
      <c r="AH59" s="116"/>
      <c r="AI59" s="116"/>
      <c r="AJ59" s="116"/>
      <c r="AK59" s="116"/>
      <c r="AL59" s="116"/>
      <c r="AM59" s="116"/>
      <c r="AN59" s="117">
        <f>SUM(AG59,AT59)</f>
        <v>0</v>
      </c>
      <c r="AO59" s="116"/>
      <c r="AP59" s="116"/>
      <c r="AQ59" s="118" t="s">
        <v>92</v>
      </c>
      <c r="AR59" s="119"/>
      <c r="AS59" s="120">
        <v>0</v>
      </c>
      <c r="AT59" s="121">
        <f>ROUND(SUM(AV59:AW59),2)</f>
        <v>0</v>
      </c>
      <c r="AU59" s="122">
        <f>'VON - Vedlejší a ostatní ...'!P83</f>
        <v>0</v>
      </c>
      <c r="AV59" s="121">
        <f>'VON - Vedlejší a ostatní ...'!J33</f>
        <v>0</v>
      </c>
      <c r="AW59" s="121">
        <f>'VON - Vedlejší a ostatní ...'!J34</f>
        <v>0</v>
      </c>
      <c r="AX59" s="121">
        <f>'VON - Vedlejší a ostatní ...'!J35</f>
        <v>0</v>
      </c>
      <c r="AY59" s="121">
        <f>'VON - Vedlejší a ostatní ...'!J36</f>
        <v>0</v>
      </c>
      <c r="AZ59" s="121">
        <f>'VON - Vedlejší a ostatní ...'!F33</f>
        <v>0</v>
      </c>
      <c r="BA59" s="121">
        <f>'VON - Vedlejší a ostatní ...'!F34</f>
        <v>0</v>
      </c>
      <c r="BB59" s="121">
        <f>'VON - Vedlejší a ostatní ...'!F35</f>
        <v>0</v>
      </c>
      <c r="BC59" s="121">
        <f>'VON - Vedlejší a ostatní ...'!F36</f>
        <v>0</v>
      </c>
      <c r="BD59" s="123">
        <f>'VON - Vedlejší a ostatní ...'!F37</f>
        <v>0</v>
      </c>
      <c r="BE59" s="7"/>
      <c r="BT59" s="124" t="s">
        <v>80</v>
      </c>
      <c r="BV59" s="124" t="s">
        <v>74</v>
      </c>
      <c r="BW59" s="124" t="s">
        <v>94</v>
      </c>
      <c r="BX59" s="124" t="s">
        <v>5</v>
      </c>
      <c r="CL59" s="124" t="s">
        <v>19</v>
      </c>
      <c r="CM59" s="124" t="s">
        <v>82</v>
      </c>
    </row>
    <row r="60" s="7" customFormat="1" ht="24.75" customHeight="1">
      <c r="A60" s="112" t="s">
        <v>76</v>
      </c>
      <c r="B60" s="113"/>
      <c r="C60" s="114"/>
      <c r="D60" s="115" t="s">
        <v>95</v>
      </c>
      <c r="E60" s="115"/>
      <c r="F60" s="115"/>
      <c r="G60" s="115"/>
      <c r="H60" s="115"/>
      <c r="I60" s="116"/>
      <c r="J60" s="115" t="s">
        <v>96</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'VON_N - Vedlejší a ostatn...'!J30</f>
        <v>0</v>
      </c>
      <c r="AH60" s="116"/>
      <c r="AI60" s="116"/>
      <c r="AJ60" s="116"/>
      <c r="AK60" s="116"/>
      <c r="AL60" s="116"/>
      <c r="AM60" s="116"/>
      <c r="AN60" s="117">
        <f>SUM(AG60,AT60)</f>
        <v>0</v>
      </c>
      <c r="AO60" s="116"/>
      <c r="AP60" s="116"/>
      <c r="AQ60" s="118" t="s">
        <v>92</v>
      </c>
      <c r="AR60" s="119"/>
      <c r="AS60" s="125">
        <v>0</v>
      </c>
      <c r="AT60" s="126">
        <f>ROUND(SUM(AV60:AW60),2)</f>
        <v>0</v>
      </c>
      <c r="AU60" s="127">
        <f>'VON_N - Vedlejší a ostatn...'!P81</f>
        <v>0</v>
      </c>
      <c r="AV60" s="126">
        <f>'VON_N - Vedlejší a ostatn...'!J33</f>
        <v>0</v>
      </c>
      <c r="AW60" s="126">
        <f>'VON_N - Vedlejší a ostatn...'!J34</f>
        <v>0</v>
      </c>
      <c r="AX60" s="126">
        <f>'VON_N - Vedlejší a ostatn...'!J35</f>
        <v>0</v>
      </c>
      <c r="AY60" s="126">
        <f>'VON_N - Vedlejší a ostatn...'!J36</f>
        <v>0</v>
      </c>
      <c r="AZ60" s="126">
        <f>'VON_N - Vedlejší a ostatn...'!F33</f>
        <v>0</v>
      </c>
      <c r="BA60" s="126">
        <f>'VON_N - Vedlejší a ostatn...'!F34</f>
        <v>0</v>
      </c>
      <c r="BB60" s="126">
        <f>'VON_N - Vedlejší a ostatn...'!F35</f>
        <v>0</v>
      </c>
      <c r="BC60" s="126">
        <f>'VON_N - Vedlejší a ostatn...'!F36</f>
        <v>0</v>
      </c>
      <c r="BD60" s="128">
        <f>'VON_N - Vedlejší a ostatn...'!F37</f>
        <v>0</v>
      </c>
      <c r="BE60" s="7"/>
      <c r="BT60" s="124" t="s">
        <v>80</v>
      </c>
      <c r="BV60" s="124" t="s">
        <v>74</v>
      </c>
      <c r="BW60" s="124" t="s">
        <v>97</v>
      </c>
      <c r="BX60" s="124" t="s">
        <v>5</v>
      </c>
      <c r="CL60" s="124" t="s">
        <v>19</v>
      </c>
      <c r="CM60" s="124" t="s">
        <v>82</v>
      </c>
    </row>
    <row r="61" s="2" customFormat="1" ht="30" customHeight="1">
      <c r="A61" s="39"/>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5"/>
      <c r="AS61" s="39"/>
      <c r="AT61" s="39"/>
      <c r="AU61" s="39"/>
      <c r="AV61" s="39"/>
      <c r="AW61" s="39"/>
      <c r="AX61" s="39"/>
      <c r="AY61" s="39"/>
      <c r="AZ61" s="39"/>
      <c r="BA61" s="39"/>
      <c r="BB61" s="39"/>
      <c r="BC61" s="39"/>
      <c r="BD61" s="39"/>
      <c r="BE61" s="39"/>
    </row>
    <row r="62" s="2" customFormat="1" ht="6.96" customHeight="1">
      <c r="A62" s="39"/>
      <c r="B62" s="60"/>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45"/>
      <c r="AS62" s="39"/>
      <c r="AT62" s="39"/>
      <c r="AU62" s="39"/>
      <c r="AV62" s="39"/>
      <c r="AW62" s="39"/>
      <c r="AX62" s="39"/>
      <c r="AY62" s="39"/>
      <c r="AZ62" s="39"/>
      <c r="BA62" s="39"/>
      <c r="BB62" s="39"/>
      <c r="BC62" s="39"/>
      <c r="BD62" s="39"/>
      <c r="BE62" s="39"/>
    </row>
  </sheetData>
  <sheetProtection sheet="1" formatColumns="0" formatRows="0" objects="1" scenarios="1" spinCount="100000" saltValue="k4ft1Xadec54Yukq+exf5fl98tuvddQOoDvCRQRfG1DH1JbDl3WtpPDI5LrU41M3s76GeZpogUs7xY3nle5Kbw==" hashValue="ChyScAbFfexEUwKjpxkcHjvNPTwM9GH9AbenxAQPg2YoJnwWzBPzPYA1x8dL/X/RdEHGs9NvBNf6hJ7yjVfH6g==" algorithmName="SHA-512" password="CC35"/>
  <mergeCells count="62">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 101 - Komunikace pro pěší'!C2" display="/"/>
    <hyperlink ref="A56" location="'SO 101_V - Komunikace pro...'!C2" display="/"/>
    <hyperlink ref="A57" location="'SO 301 - Přeložka vodovodu'!C2" display="/"/>
    <hyperlink ref="A58" location="'SO 401 - Úprava veřejného...'!C2" display="/"/>
    <hyperlink ref="A59" location="'VON - Vedlejší a ostatní ...'!C2" display="/"/>
    <hyperlink ref="A60" location="'VON_N - Vedlejší a ostat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81</v>
      </c>
    </row>
    <row r="3" s="1" customFormat="1" ht="6.96" customHeight="1">
      <c r="B3" s="130"/>
      <c r="C3" s="131"/>
      <c r="D3" s="131"/>
      <c r="E3" s="131"/>
      <c r="F3" s="131"/>
      <c r="G3" s="131"/>
      <c r="H3" s="131"/>
      <c r="I3" s="132"/>
      <c r="J3" s="131"/>
      <c r="K3" s="131"/>
      <c r="L3" s="21"/>
      <c r="AT3" s="18" t="s">
        <v>82</v>
      </c>
    </row>
    <row r="4" s="1" customFormat="1" ht="24.96" customHeight="1">
      <c r="B4" s="21"/>
      <c r="D4" s="133" t="s">
        <v>98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Bílina - Chodník Mostecká</v>
      </c>
      <c r="F7" s="135"/>
      <c r="G7" s="135"/>
      <c r="H7" s="135"/>
      <c r="I7" s="129"/>
      <c r="L7" s="21"/>
    </row>
    <row r="8" s="2" customFormat="1" ht="12" customHeight="1">
      <c r="A8" s="39"/>
      <c r="B8" s="45"/>
      <c r="C8" s="39"/>
      <c r="D8" s="135" t="s">
        <v>99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100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9. 5. 2018</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ROUND(J87,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ROUND((SUM(BE87:BE384)),  2)</f>
        <v>0</v>
      </c>
      <c r="G33" s="39"/>
      <c r="H33" s="39"/>
      <c r="I33" s="156">
        <v>0.20999999999999999</v>
      </c>
      <c r="J33" s="155">
        <f>ROUND(((SUM(BE87:BE384))*I33),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ROUND((SUM(BF87:BF384)),  2)</f>
        <v>0</v>
      </c>
      <c r="G34" s="39"/>
      <c r="H34" s="39"/>
      <c r="I34" s="156">
        <v>0.14999999999999999</v>
      </c>
      <c r="J34" s="155">
        <f>ROUND(((SUM(BF87:BF384))*I34),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ROUND((SUM(BG87:BG384)),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ROUND((SUM(BH87:BH384)),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ROUND((SUM(BI87:BI384)),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Bílina - Chodník Mostecká</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101 - Komunikace pro pěší</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Bílina</v>
      </c>
      <c r="G52" s="41"/>
      <c r="H52" s="41"/>
      <c r="I52" s="141" t="s">
        <v>23</v>
      </c>
      <c r="J52" s="73" t="str">
        <f>IF(J12="","",J12)</f>
        <v>9. 5. 2018</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Bílina</v>
      </c>
      <c r="G54" s="41"/>
      <c r="H54" s="41"/>
      <c r="I54" s="141" t="s">
        <v>31</v>
      </c>
      <c r="J54" s="37" t="str">
        <f>E21</f>
        <v>AZ Consult spol. s r.o.</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Lucie Wojčiková</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102</v>
      </c>
      <c r="D57" s="173"/>
      <c r="E57" s="173"/>
      <c r="F57" s="173"/>
      <c r="G57" s="173"/>
      <c r="H57" s="173"/>
      <c r="I57" s="174"/>
      <c r="J57" s="175" t="s">
        <v>103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J87</f>
        <v>0</v>
      </c>
      <c r="K59" s="41"/>
      <c r="L59" s="138"/>
      <c r="S59" s="39"/>
      <c r="T59" s="39"/>
      <c r="U59" s="39"/>
      <c r="V59" s="39"/>
      <c r="W59" s="39"/>
      <c r="X59" s="39"/>
      <c r="Y59" s="39"/>
      <c r="Z59" s="39"/>
      <c r="AA59" s="39"/>
      <c r="AB59" s="39"/>
      <c r="AC59" s="39"/>
      <c r="AD59" s="39"/>
      <c r="AE59" s="39"/>
      <c r="AU59" s="18" t="s">
        <v>104</v>
      </c>
    </row>
    <row r="60" s="9" customFormat="1" ht="24.96" customHeight="1">
      <c r="A60" s="9"/>
      <c r="B60" s="177"/>
      <c r="C60" s="178"/>
      <c r="D60" s="179" t="s">
        <v>105</v>
      </c>
      <c r="E60" s="180"/>
      <c r="F60" s="180"/>
      <c r="G60" s="180"/>
      <c r="H60" s="180"/>
      <c r="I60" s="181"/>
      <c r="J60" s="182">
        <f>J88</f>
        <v>0</v>
      </c>
      <c r="K60" s="178"/>
      <c r="L60" s="183"/>
      <c r="S60" s="9"/>
      <c r="T60" s="9"/>
      <c r="U60" s="9"/>
      <c r="V60" s="9"/>
      <c r="W60" s="9"/>
      <c r="X60" s="9"/>
      <c r="Y60" s="9"/>
      <c r="Z60" s="9"/>
      <c r="AA60" s="9"/>
      <c r="AB60" s="9"/>
      <c r="AC60" s="9"/>
      <c r="AD60" s="9"/>
      <c r="AE60" s="9"/>
    </row>
    <row r="61" s="10" customFormat="1" ht="19.92" customHeight="1">
      <c r="A61" s="10"/>
      <c r="B61" s="184"/>
      <c r="C61" s="185"/>
      <c r="D61" s="186" t="s">
        <v>106</v>
      </c>
      <c r="E61" s="187"/>
      <c r="F61" s="187"/>
      <c r="G61" s="187"/>
      <c r="H61" s="187"/>
      <c r="I61" s="188"/>
      <c r="J61" s="189">
        <f>J89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107</v>
      </c>
      <c r="E62" s="187"/>
      <c r="F62" s="187"/>
      <c r="G62" s="187"/>
      <c r="H62" s="187"/>
      <c r="I62" s="188"/>
      <c r="J62" s="189">
        <f>J225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108</v>
      </c>
      <c r="E63" s="187"/>
      <c r="F63" s="187"/>
      <c r="G63" s="187"/>
      <c r="H63" s="187"/>
      <c r="I63" s="188"/>
      <c r="J63" s="189">
        <f>J236</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109</v>
      </c>
      <c r="E64" s="187"/>
      <c r="F64" s="187"/>
      <c r="G64" s="187"/>
      <c r="H64" s="187"/>
      <c r="I64" s="188"/>
      <c r="J64" s="189">
        <f>J240</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110</v>
      </c>
      <c r="E65" s="187"/>
      <c r="F65" s="187"/>
      <c r="G65" s="187"/>
      <c r="H65" s="187"/>
      <c r="I65" s="188"/>
      <c r="J65" s="189">
        <f>J296</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111</v>
      </c>
      <c r="E66" s="187"/>
      <c r="F66" s="187"/>
      <c r="G66" s="187"/>
      <c r="H66" s="187"/>
      <c r="I66" s="188"/>
      <c r="J66" s="189">
        <f>J330</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112</v>
      </c>
      <c r="E67" s="187"/>
      <c r="F67" s="187"/>
      <c r="G67" s="187"/>
      <c r="H67" s="187"/>
      <c r="I67" s="188"/>
      <c r="J67" s="189">
        <f>J382</f>
        <v>0</v>
      </c>
      <c r="K67" s="185"/>
      <c r="L67" s="190"/>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167"/>
      <c r="J69" s="61"/>
      <c r="K69" s="61"/>
      <c r="L69" s="13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170"/>
      <c r="J73" s="63"/>
      <c r="K73" s="63"/>
      <c r="L73" s="138"/>
      <c r="S73" s="39"/>
      <c r="T73" s="39"/>
      <c r="U73" s="39"/>
      <c r="V73" s="39"/>
      <c r="W73" s="39"/>
      <c r="X73" s="39"/>
      <c r="Y73" s="39"/>
      <c r="Z73" s="39"/>
      <c r="AA73" s="39"/>
      <c r="AB73" s="39"/>
      <c r="AC73" s="39"/>
      <c r="AD73" s="39"/>
      <c r="AE73" s="39"/>
    </row>
    <row r="74" s="2" customFormat="1" ht="24.96" customHeight="1">
      <c r="A74" s="39"/>
      <c r="B74" s="40"/>
      <c r="C74" s="24" t="s">
        <v>113</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171" t="str">
        <f>E7</f>
        <v>Bílina - Chodník Mostecká</v>
      </c>
      <c r="F77" s="33"/>
      <c r="G77" s="33"/>
      <c r="H77" s="33"/>
      <c r="I77" s="137"/>
      <c r="J77" s="41"/>
      <c r="K77" s="41"/>
      <c r="L77" s="138"/>
      <c r="S77" s="39"/>
      <c r="T77" s="39"/>
      <c r="U77" s="39"/>
      <c r="V77" s="39"/>
      <c r="W77" s="39"/>
      <c r="X77" s="39"/>
      <c r="Y77" s="39"/>
      <c r="Z77" s="39"/>
      <c r="AA77" s="39"/>
      <c r="AB77" s="39"/>
      <c r="AC77" s="39"/>
      <c r="AD77" s="39"/>
      <c r="AE77" s="39"/>
    </row>
    <row r="78" s="2" customFormat="1" ht="12" customHeight="1">
      <c r="A78" s="39"/>
      <c r="B78" s="40"/>
      <c r="C78" s="33" t="s">
        <v>99</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6.5" customHeight="1">
      <c r="A79" s="39"/>
      <c r="B79" s="40"/>
      <c r="C79" s="41"/>
      <c r="D79" s="41"/>
      <c r="E79" s="70" t="str">
        <f>E9</f>
        <v>SO 101 - Komunikace pro pěší</v>
      </c>
      <c r="F79" s="41"/>
      <c r="G79" s="41"/>
      <c r="H79" s="41"/>
      <c r="I79" s="137"/>
      <c r="J79" s="41"/>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Bílina</v>
      </c>
      <c r="G81" s="41"/>
      <c r="H81" s="41"/>
      <c r="I81" s="141" t="s">
        <v>23</v>
      </c>
      <c r="J81" s="73" t="str">
        <f>IF(J12="","",J12)</f>
        <v>9. 5. 2018</v>
      </c>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25.65" customHeight="1">
      <c r="A83" s="39"/>
      <c r="B83" s="40"/>
      <c r="C83" s="33" t="s">
        <v>25</v>
      </c>
      <c r="D83" s="41"/>
      <c r="E83" s="41"/>
      <c r="F83" s="28" t="str">
        <f>E15</f>
        <v>Město Bílina</v>
      </c>
      <c r="G83" s="41"/>
      <c r="H83" s="41"/>
      <c r="I83" s="141" t="s">
        <v>31</v>
      </c>
      <c r="J83" s="37" t="str">
        <f>E21</f>
        <v>AZ Consult spol. s r.o.</v>
      </c>
      <c r="K83" s="41"/>
      <c r="L83" s="138"/>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141" t="s">
        <v>34</v>
      </c>
      <c r="J84" s="37" t="str">
        <f>E24</f>
        <v>Lucie Wojčiková</v>
      </c>
      <c r="K84" s="41"/>
      <c r="L84" s="138"/>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137"/>
      <c r="J85" s="41"/>
      <c r="K85" s="41"/>
      <c r="L85" s="138"/>
      <c r="S85" s="39"/>
      <c r="T85" s="39"/>
      <c r="U85" s="39"/>
      <c r="V85" s="39"/>
      <c r="W85" s="39"/>
      <c r="X85" s="39"/>
      <c r="Y85" s="39"/>
      <c r="Z85" s="39"/>
      <c r="AA85" s="39"/>
      <c r="AB85" s="39"/>
      <c r="AC85" s="39"/>
      <c r="AD85" s="39"/>
      <c r="AE85" s="39"/>
    </row>
    <row r="86" s="11" customFormat="1" ht="29.28" customHeight="1">
      <c r="A86" s="191"/>
      <c r="B86" s="192"/>
      <c r="C86" s="193" t="s">
        <v>114</v>
      </c>
      <c r="D86" s="194" t="s">
        <v>57</v>
      </c>
      <c r="E86" s="194" t="s">
        <v>53</v>
      </c>
      <c r="F86" s="194" t="s">
        <v>54</v>
      </c>
      <c r="G86" s="194" t="s">
        <v>115</v>
      </c>
      <c r="H86" s="194" t="s">
        <v>116</v>
      </c>
      <c r="I86" s="195" t="s">
        <v>117</v>
      </c>
      <c r="J86" s="194" t="s">
        <v>103</v>
      </c>
      <c r="K86" s="196" t="s">
        <v>118</v>
      </c>
      <c r="L86" s="197"/>
      <c r="M86" s="93" t="s">
        <v>19</v>
      </c>
      <c r="N86" s="94" t="s">
        <v>42</v>
      </c>
      <c r="O86" s="94" t="s">
        <v>119</v>
      </c>
      <c r="P86" s="94" t="s">
        <v>120</v>
      </c>
      <c r="Q86" s="94" t="s">
        <v>121</v>
      </c>
      <c r="R86" s="94" t="s">
        <v>122</v>
      </c>
      <c r="S86" s="94" t="s">
        <v>123</v>
      </c>
      <c r="T86" s="95" t="s">
        <v>124</v>
      </c>
      <c r="U86" s="191"/>
      <c r="V86" s="191"/>
      <c r="W86" s="191"/>
      <c r="X86" s="191"/>
      <c r="Y86" s="191"/>
      <c r="Z86" s="191"/>
      <c r="AA86" s="191"/>
      <c r="AB86" s="191"/>
      <c r="AC86" s="191"/>
      <c r="AD86" s="191"/>
      <c r="AE86" s="191"/>
    </row>
    <row r="87" s="2" customFormat="1" ht="22.8" customHeight="1">
      <c r="A87" s="39"/>
      <c r="B87" s="40"/>
      <c r="C87" s="100" t="s">
        <v>125</v>
      </c>
      <c r="D87" s="41"/>
      <c r="E87" s="41"/>
      <c r="F87" s="41"/>
      <c r="G87" s="41"/>
      <c r="H87" s="41"/>
      <c r="I87" s="137"/>
      <c r="J87" s="198">
        <f>BK87</f>
        <v>0</v>
      </c>
      <c r="K87" s="41"/>
      <c r="L87" s="45"/>
      <c r="M87" s="96"/>
      <c r="N87" s="199"/>
      <c r="O87" s="97"/>
      <c r="P87" s="200">
        <f>P88</f>
        <v>0</v>
      </c>
      <c r="Q87" s="97"/>
      <c r="R87" s="200">
        <f>R88</f>
        <v>138.97827050000001</v>
      </c>
      <c r="S87" s="97"/>
      <c r="T87" s="201">
        <f>T88</f>
        <v>101.58500000000001</v>
      </c>
      <c r="U87" s="39"/>
      <c r="V87" s="39"/>
      <c r="W87" s="39"/>
      <c r="X87" s="39"/>
      <c r="Y87" s="39"/>
      <c r="Z87" s="39"/>
      <c r="AA87" s="39"/>
      <c r="AB87" s="39"/>
      <c r="AC87" s="39"/>
      <c r="AD87" s="39"/>
      <c r="AE87" s="39"/>
      <c r="AT87" s="18" t="s">
        <v>71</v>
      </c>
      <c r="AU87" s="18" t="s">
        <v>104</v>
      </c>
      <c r="BK87" s="202">
        <f>BK88</f>
        <v>0</v>
      </c>
    </row>
    <row r="88" s="12" customFormat="1" ht="25.92" customHeight="1">
      <c r="A88" s="12"/>
      <c r="B88" s="203"/>
      <c r="C88" s="204"/>
      <c r="D88" s="205" t="s">
        <v>71</v>
      </c>
      <c r="E88" s="206" t="s">
        <v>126</v>
      </c>
      <c r="F88" s="206" t="s">
        <v>127</v>
      </c>
      <c r="G88" s="204"/>
      <c r="H88" s="204"/>
      <c r="I88" s="207"/>
      <c r="J88" s="208">
        <f>BK88</f>
        <v>0</v>
      </c>
      <c r="K88" s="204"/>
      <c r="L88" s="209"/>
      <c r="M88" s="210"/>
      <c r="N88" s="211"/>
      <c r="O88" s="211"/>
      <c r="P88" s="212">
        <f>P89+P225+P236+P240+P296+P330+P382</f>
        <v>0</v>
      </c>
      <c r="Q88" s="211"/>
      <c r="R88" s="212">
        <f>R89+R225+R236+R240+R296+R330+R382</f>
        <v>138.97827050000001</v>
      </c>
      <c r="S88" s="211"/>
      <c r="T88" s="213">
        <f>T89+T225+T236+T240+T296+T330+T382</f>
        <v>101.58500000000001</v>
      </c>
      <c r="U88" s="12"/>
      <c r="V88" s="12"/>
      <c r="W88" s="12"/>
      <c r="X88" s="12"/>
      <c r="Y88" s="12"/>
      <c r="Z88" s="12"/>
      <c r="AA88" s="12"/>
      <c r="AB88" s="12"/>
      <c r="AC88" s="12"/>
      <c r="AD88" s="12"/>
      <c r="AE88" s="12"/>
      <c r="AR88" s="214" t="s">
        <v>80</v>
      </c>
      <c r="AT88" s="215" t="s">
        <v>71</v>
      </c>
      <c r="AU88" s="215" t="s">
        <v>72</v>
      </c>
      <c r="AY88" s="214" t="s">
        <v>128</v>
      </c>
      <c r="BK88" s="216">
        <f>BK89+BK225+BK236+BK240+BK296+BK330+BK382</f>
        <v>0</v>
      </c>
    </row>
    <row r="89" s="12" customFormat="1" ht="22.8" customHeight="1">
      <c r="A89" s="12"/>
      <c r="B89" s="203"/>
      <c r="C89" s="204"/>
      <c r="D89" s="205" t="s">
        <v>71</v>
      </c>
      <c r="E89" s="217" t="s">
        <v>80</v>
      </c>
      <c r="F89" s="217" t="s">
        <v>129</v>
      </c>
      <c r="G89" s="204"/>
      <c r="H89" s="204"/>
      <c r="I89" s="207"/>
      <c r="J89" s="218">
        <f>BK89</f>
        <v>0</v>
      </c>
      <c r="K89" s="204"/>
      <c r="L89" s="209"/>
      <c r="M89" s="210"/>
      <c r="N89" s="211"/>
      <c r="O89" s="211"/>
      <c r="P89" s="212">
        <f>SUM(P90:P224)</f>
        <v>0</v>
      </c>
      <c r="Q89" s="211"/>
      <c r="R89" s="212">
        <f>SUM(R90:R224)</f>
        <v>0.0023500000000000001</v>
      </c>
      <c r="S89" s="211"/>
      <c r="T89" s="213">
        <f>SUM(T90:T224)</f>
        <v>86.135000000000005</v>
      </c>
      <c r="U89" s="12"/>
      <c r="V89" s="12"/>
      <c r="W89" s="12"/>
      <c r="X89" s="12"/>
      <c r="Y89" s="12"/>
      <c r="Z89" s="12"/>
      <c r="AA89" s="12"/>
      <c r="AB89" s="12"/>
      <c r="AC89" s="12"/>
      <c r="AD89" s="12"/>
      <c r="AE89" s="12"/>
      <c r="AR89" s="214" t="s">
        <v>80</v>
      </c>
      <c r="AT89" s="215" t="s">
        <v>71</v>
      </c>
      <c r="AU89" s="215" t="s">
        <v>80</v>
      </c>
      <c r="AY89" s="214" t="s">
        <v>128</v>
      </c>
      <c r="BK89" s="216">
        <f>SUM(BK90:BK224)</f>
        <v>0</v>
      </c>
    </row>
    <row r="90" s="2" customFormat="1" ht="21.75" customHeight="1">
      <c r="A90" s="39"/>
      <c r="B90" s="40"/>
      <c r="C90" s="219" t="s">
        <v>80</v>
      </c>
      <c r="D90" s="219" t="s">
        <v>130</v>
      </c>
      <c r="E90" s="220" t="s">
        <v>131</v>
      </c>
      <c r="F90" s="221" t="s">
        <v>132</v>
      </c>
      <c r="G90" s="222" t="s">
        <v>133</v>
      </c>
      <c r="H90" s="223">
        <v>44</v>
      </c>
      <c r="I90" s="224"/>
      <c r="J90" s="225">
        <f>ROUND(I90*H90,2)</f>
        <v>0</v>
      </c>
      <c r="K90" s="221" t="s">
        <v>134</v>
      </c>
      <c r="L90" s="45"/>
      <c r="M90" s="226" t="s">
        <v>19</v>
      </c>
      <c r="N90" s="227" t="s">
        <v>43</v>
      </c>
      <c r="O90" s="85"/>
      <c r="P90" s="228">
        <f>O90*H90</f>
        <v>0</v>
      </c>
      <c r="Q90" s="228">
        <v>0</v>
      </c>
      <c r="R90" s="228">
        <f>Q90*H90</f>
        <v>0</v>
      </c>
      <c r="S90" s="228">
        <v>0</v>
      </c>
      <c r="T90" s="229">
        <f>S90*H90</f>
        <v>0</v>
      </c>
      <c r="U90" s="39"/>
      <c r="V90" s="39"/>
      <c r="W90" s="39"/>
      <c r="X90" s="39"/>
      <c r="Y90" s="39"/>
      <c r="Z90" s="39"/>
      <c r="AA90" s="39"/>
      <c r="AB90" s="39"/>
      <c r="AC90" s="39"/>
      <c r="AD90" s="39"/>
      <c r="AE90" s="39"/>
      <c r="AR90" s="230" t="s">
        <v>135</v>
      </c>
      <c r="AT90" s="230" t="s">
        <v>130</v>
      </c>
      <c r="AU90" s="230" t="s">
        <v>82</v>
      </c>
      <c r="AY90" s="18" t="s">
        <v>128</v>
      </c>
      <c r="BE90" s="231">
        <f>IF(N90="základní",J90,0)</f>
        <v>0</v>
      </c>
      <c r="BF90" s="231">
        <f>IF(N90="snížená",J90,0)</f>
        <v>0</v>
      </c>
      <c r="BG90" s="231">
        <f>IF(N90="zákl. přenesená",J90,0)</f>
        <v>0</v>
      </c>
      <c r="BH90" s="231">
        <f>IF(N90="sníž. přenesená",J90,0)</f>
        <v>0</v>
      </c>
      <c r="BI90" s="231">
        <f>IF(N90="nulová",J90,0)</f>
        <v>0</v>
      </c>
      <c r="BJ90" s="18" t="s">
        <v>80</v>
      </c>
      <c r="BK90" s="231">
        <f>ROUND(I90*H90,2)</f>
        <v>0</v>
      </c>
      <c r="BL90" s="18" t="s">
        <v>135</v>
      </c>
      <c r="BM90" s="230" t="s">
        <v>136</v>
      </c>
    </row>
    <row r="91" s="2" customFormat="1">
      <c r="A91" s="39"/>
      <c r="B91" s="40"/>
      <c r="C91" s="41"/>
      <c r="D91" s="232" t="s">
        <v>137</v>
      </c>
      <c r="E91" s="41"/>
      <c r="F91" s="233" t="s">
        <v>138</v>
      </c>
      <c r="G91" s="41"/>
      <c r="H91" s="41"/>
      <c r="I91" s="137"/>
      <c r="J91" s="41"/>
      <c r="K91" s="41"/>
      <c r="L91" s="45"/>
      <c r="M91" s="234"/>
      <c r="N91" s="235"/>
      <c r="O91" s="85"/>
      <c r="P91" s="85"/>
      <c r="Q91" s="85"/>
      <c r="R91" s="85"/>
      <c r="S91" s="85"/>
      <c r="T91" s="86"/>
      <c r="U91" s="39"/>
      <c r="V91" s="39"/>
      <c r="W91" s="39"/>
      <c r="X91" s="39"/>
      <c r="Y91" s="39"/>
      <c r="Z91" s="39"/>
      <c r="AA91" s="39"/>
      <c r="AB91" s="39"/>
      <c r="AC91" s="39"/>
      <c r="AD91" s="39"/>
      <c r="AE91" s="39"/>
      <c r="AT91" s="18" t="s">
        <v>137</v>
      </c>
      <c r="AU91" s="18" t="s">
        <v>82</v>
      </c>
    </row>
    <row r="92" s="2" customFormat="1" ht="21.75" customHeight="1">
      <c r="A92" s="39"/>
      <c r="B92" s="40"/>
      <c r="C92" s="219" t="s">
        <v>82</v>
      </c>
      <c r="D92" s="219" t="s">
        <v>130</v>
      </c>
      <c r="E92" s="220" t="s">
        <v>139</v>
      </c>
      <c r="F92" s="221" t="s">
        <v>140</v>
      </c>
      <c r="G92" s="222" t="s">
        <v>141</v>
      </c>
      <c r="H92" s="223">
        <v>10</v>
      </c>
      <c r="I92" s="224"/>
      <c r="J92" s="225">
        <f>ROUND(I92*H92,2)</f>
        <v>0</v>
      </c>
      <c r="K92" s="221" t="s">
        <v>134</v>
      </c>
      <c r="L92" s="45"/>
      <c r="M92" s="226" t="s">
        <v>19</v>
      </c>
      <c r="N92" s="227" t="s">
        <v>43</v>
      </c>
      <c r="O92" s="85"/>
      <c r="P92" s="228">
        <f>O92*H92</f>
        <v>0</v>
      </c>
      <c r="Q92" s="228">
        <v>0</v>
      </c>
      <c r="R92" s="228">
        <f>Q92*H92</f>
        <v>0</v>
      </c>
      <c r="S92" s="228">
        <v>0</v>
      </c>
      <c r="T92" s="229">
        <f>S92*H92</f>
        <v>0</v>
      </c>
      <c r="U92" s="39"/>
      <c r="V92" s="39"/>
      <c r="W92" s="39"/>
      <c r="X92" s="39"/>
      <c r="Y92" s="39"/>
      <c r="Z92" s="39"/>
      <c r="AA92" s="39"/>
      <c r="AB92" s="39"/>
      <c r="AC92" s="39"/>
      <c r="AD92" s="39"/>
      <c r="AE92" s="39"/>
      <c r="AR92" s="230" t="s">
        <v>135</v>
      </c>
      <c r="AT92" s="230" t="s">
        <v>130</v>
      </c>
      <c r="AU92" s="230" t="s">
        <v>82</v>
      </c>
      <c r="AY92" s="18" t="s">
        <v>128</v>
      </c>
      <c r="BE92" s="231">
        <f>IF(N92="základní",J92,0)</f>
        <v>0</v>
      </c>
      <c r="BF92" s="231">
        <f>IF(N92="snížená",J92,0)</f>
        <v>0</v>
      </c>
      <c r="BG92" s="231">
        <f>IF(N92="zákl. přenesená",J92,0)</f>
        <v>0</v>
      </c>
      <c r="BH92" s="231">
        <f>IF(N92="sníž. přenesená",J92,0)</f>
        <v>0</v>
      </c>
      <c r="BI92" s="231">
        <f>IF(N92="nulová",J92,0)</f>
        <v>0</v>
      </c>
      <c r="BJ92" s="18" t="s">
        <v>80</v>
      </c>
      <c r="BK92" s="231">
        <f>ROUND(I92*H92,2)</f>
        <v>0</v>
      </c>
      <c r="BL92" s="18" t="s">
        <v>135</v>
      </c>
      <c r="BM92" s="230" t="s">
        <v>142</v>
      </c>
    </row>
    <row r="93" s="2" customFormat="1">
      <c r="A93" s="39"/>
      <c r="B93" s="40"/>
      <c r="C93" s="41"/>
      <c r="D93" s="232" t="s">
        <v>137</v>
      </c>
      <c r="E93" s="41"/>
      <c r="F93" s="233" t="s">
        <v>143</v>
      </c>
      <c r="G93" s="41"/>
      <c r="H93" s="41"/>
      <c r="I93" s="137"/>
      <c r="J93" s="41"/>
      <c r="K93" s="41"/>
      <c r="L93" s="45"/>
      <c r="M93" s="234"/>
      <c r="N93" s="235"/>
      <c r="O93" s="85"/>
      <c r="P93" s="85"/>
      <c r="Q93" s="85"/>
      <c r="R93" s="85"/>
      <c r="S93" s="85"/>
      <c r="T93" s="86"/>
      <c r="U93" s="39"/>
      <c r="V93" s="39"/>
      <c r="W93" s="39"/>
      <c r="X93" s="39"/>
      <c r="Y93" s="39"/>
      <c r="Z93" s="39"/>
      <c r="AA93" s="39"/>
      <c r="AB93" s="39"/>
      <c r="AC93" s="39"/>
      <c r="AD93" s="39"/>
      <c r="AE93" s="39"/>
      <c r="AT93" s="18" t="s">
        <v>137</v>
      </c>
      <c r="AU93" s="18" t="s">
        <v>82</v>
      </c>
    </row>
    <row r="94" s="2" customFormat="1" ht="21.75" customHeight="1">
      <c r="A94" s="39"/>
      <c r="B94" s="40"/>
      <c r="C94" s="219" t="s">
        <v>144</v>
      </c>
      <c r="D94" s="219" t="s">
        <v>130</v>
      </c>
      <c r="E94" s="220" t="s">
        <v>145</v>
      </c>
      <c r="F94" s="221" t="s">
        <v>146</v>
      </c>
      <c r="G94" s="222" t="s">
        <v>141</v>
      </c>
      <c r="H94" s="223">
        <v>10</v>
      </c>
      <c r="I94" s="224"/>
      <c r="J94" s="225">
        <f>ROUND(I94*H94,2)</f>
        <v>0</v>
      </c>
      <c r="K94" s="221" t="s">
        <v>134</v>
      </c>
      <c r="L94" s="45"/>
      <c r="M94" s="226" t="s">
        <v>19</v>
      </c>
      <c r="N94" s="227" t="s">
        <v>43</v>
      </c>
      <c r="O94" s="85"/>
      <c r="P94" s="228">
        <f>O94*H94</f>
        <v>0</v>
      </c>
      <c r="Q94" s="228">
        <v>5.0000000000000002E-05</v>
      </c>
      <c r="R94" s="228">
        <f>Q94*H94</f>
        <v>0.00050000000000000001</v>
      </c>
      <c r="S94" s="228">
        <v>0</v>
      </c>
      <c r="T94" s="229">
        <f>S94*H94</f>
        <v>0</v>
      </c>
      <c r="U94" s="39"/>
      <c r="V94" s="39"/>
      <c r="W94" s="39"/>
      <c r="X94" s="39"/>
      <c r="Y94" s="39"/>
      <c r="Z94" s="39"/>
      <c r="AA94" s="39"/>
      <c r="AB94" s="39"/>
      <c r="AC94" s="39"/>
      <c r="AD94" s="39"/>
      <c r="AE94" s="39"/>
      <c r="AR94" s="230" t="s">
        <v>135</v>
      </c>
      <c r="AT94" s="230" t="s">
        <v>130</v>
      </c>
      <c r="AU94" s="230" t="s">
        <v>82</v>
      </c>
      <c r="AY94" s="18" t="s">
        <v>128</v>
      </c>
      <c r="BE94" s="231">
        <f>IF(N94="základní",J94,0)</f>
        <v>0</v>
      </c>
      <c r="BF94" s="231">
        <f>IF(N94="snížená",J94,0)</f>
        <v>0</v>
      </c>
      <c r="BG94" s="231">
        <f>IF(N94="zákl. přenesená",J94,0)</f>
        <v>0</v>
      </c>
      <c r="BH94" s="231">
        <f>IF(N94="sníž. přenesená",J94,0)</f>
        <v>0</v>
      </c>
      <c r="BI94" s="231">
        <f>IF(N94="nulová",J94,0)</f>
        <v>0</v>
      </c>
      <c r="BJ94" s="18" t="s">
        <v>80</v>
      </c>
      <c r="BK94" s="231">
        <f>ROUND(I94*H94,2)</f>
        <v>0</v>
      </c>
      <c r="BL94" s="18" t="s">
        <v>135</v>
      </c>
      <c r="BM94" s="230" t="s">
        <v>147</v>
      </c>
    </row>
    <row r="95" s="2" customFormat="1">
      <c r="A95" s="39"/>
      <c r="B95" s="40"/>
      <c r="C95" s="41"/>
      <c r="D95" s="232" t="s">
        <v>137</v>
      </c>
      <c r="E95" s="41"/>
      <c r="F95" s="233" t="s">
        <v>148</v>
      </c>
      <c r="G95" s="41"/>
      <c r="H95" s="41"/>
      <c r="I95" s="137"/>
      <c r="J95" s="41"/>
      <c r="K95" s="41"/>
      <c r="L95" s="45"/>
      <c r="M95" s="234"/>
      <c r="N95" s="235"/>
      <c r="O95" s="85"/>
      <c r="P95" s="85"/>
      <c r="Q95" s="85"/>
      <c r="R95" s="85"/>
      <c r="S95" s="85"/>
      <c r="T95" s="86"/>
      <c r="U95" s="39"/>
      <c r="V95" s="39"/>
      <c r="W95" s="39"/>
      <c r="X95" s="39"/>
      <c r="Y95" s="39"/>
      <c r="Z95" s="39"/>
      <c r="AA95" s="39"/>
      <c r="AB95" s="39"/>
      <c r="AC95" s="39"/>
      <c r="AD95" s="39"/>
      <c r="AE95" s="39"/>
      <c r="AT95" s="18" t="s">
        <v>137</v>
      </c>
      <c r="AU95" s="18" t="s">
        <v>82</v>
      </c>
    </row>
    <row r="96" s="2" customFormat="1" ht="33" customHeight="1">
      <c r="A96" s="39"/>
      <c r="B96" s="40"/>
      <c r="C96" s="219" t="s">
        <v>135</v>
      </c>
      <c r="D96" s="219" t="s">
        <v>130</v>
      </c>
      <c r="E96" s="220" t="s">
        <v>149</v>
      </c>
      <c r="F96" s="221" t="s">
        <v>150</v>
      </c>
      <c r="G96" s="222" t="s">
        <v>133</v>
      </c>
      <c r="H96" s="223">
        <v>37</v>
      </c>
      <c r="I96" s="224"/>
      <c r="J96" s="225">
        <f>ROUND(I96*H96,2)</f>
        <v>0</v>
      </c>
      <c r="K96" s="221" t="s">
        <v>134</v>
      </c>
      <c r="L96" s="45"/>
      <c r="M96" s="226" t="s">
        <v>19</v>
      </c>
      <c r="N96" s="227" t="s">
        <v>43</v>
      </c>
      <c r="O96" s="85"/>
      <c r="P96" s="228">
        <f>O96*H96</f>
        <v>0</v>
      </c>
      <c r="Q96" s="228">
        <v>0</v>
      </c>
      <c r="R96" s="228">
        <f>Q96*H96</f>
        <v>0</v>
      </c>
      <c r="S96" s="228">
        <v>0.26000000000000001</v>
      </c>
      <c r="T96" s="229">
        <f>S96*H96</f>
        <v>9.620000000000001</v>
      </c>
      <c r="U96" s="39"/>
      <c r="V96" s="39"/>
      <c r="W96" s="39"/>
      <c r="X96" s="39"/>
      <c r="Y96" s="39"/>
      <c r="Z96" s="39"/>
      <c r="AA96" s="39"/>
      <c r="AB96" s="39"/>
      <c r="AC96" s="39"/>
      <c r="AD96" s="39"/>
      <c r="AE96" s="39"/>
      <c r="AR96" s="230" t="s">
        <v>135</v>
      </c>
      <c r="AT96" s="230" t="s">
        <v>130</v>
      </c>
      <c r="AU96" s="230" t="s">
        <v>82</v>
      </c>
      <c r="AY96" s="18" t="s">
        <v>128</v>
      </c>
      <c r="BE96" s="231">
        <f>IF(N96="základní",J96,0)</f>
        <v>0</v>
      </c>
      <c r="BF96" s="231">
        <f>IF(N96="snížená",J96,0)</f>
        <v>0</v>
      </c>
      <c r="BG96" s="231">
        <f>IF(N96="zákl. přenesená",J96,0)</f>
        <v>0</v>
      </c>
      <c r="BH96" s="231">
        <f>IF(N96="sníž. přenesená",J96,0)</f>
        <v>0</v>
      </c>
      <c r="BI96" s="231">
        <f>IF(N96="nulová",J96,0)</f>
        <v>0</v>
      </c>
      <c r="BJ96" s="18" t="s">
        <v>80</v>
      </c>
      <c r="BK96" s="231">
        <f>ROUND(I96*H96,2)</f>
        <v>0</v>
      </c>
      <c r="BL96" s="18" t="s">
        <v>135</v>
      </c>
      <c r="BM96" s="230" t="s">
        <v>151</v>
      </c>
    </row>
    <row r="97" s="2" customFormat="1">
      <c r="A97" s="39"/>
      <c r="B97" s="40"/>
      <c r="C97" s="41"/>
      <c r="D97" s="232" t="s">
        <v>137</v>
      </c>
      <c r="E97" s="41"/>
      <c r="F97" s="233" t="s">
        <v>152</v>
      </c>
      <c r="G97" s="41"/>
      <c r="H97" s="41"/>
      <c r="I97" s="137"/>
      <c r="J97" s="41"/>
      <c r="K97" s="41"/>
      <c r="L97" s="45"/>
      <c r="M97" s="234"/>
      <c r="N97" s="235"/>
      <c r="O97" s="85"/>
      <c r="P97" s="85"/>
      <c r="Q97" s="85"/>
      <c r="R97" s="85"/>
      <c r="S97" s="85"/>
      <c r="T97" s="86"/>
      <c r="U97" s="39"/>
      <c r="V97" s="39"/>
      <c r="W97" s="39"/>
      <c r="X97" s="39"/>
      <c r="Y97" s="39"/>
      <c r="Z97" s="39"/>
      <c r="AA97" s="39"/>
      <c r="AB97" s="39"/>
      <c r="AC97" s="39"/>
      <c r="AD97" s="39"/>
      <c r="AE97" s="39"/>
      <c r="AT97" s="18" t="s">
        <v>137</v>
      </c>
      <c r="AU97" s="18" t="s">
        <v>82</v>
      </c>
    </row>
    <row r="98" s="13" customFormat="1">
      <c r="A98" s="13"/>
      <c r="B98" s="236"/>
      <c r="C98" s="237"/>
      <c r="D98" s="232" t="s">
        <v>153</v>
      </c>
      <c r="E98" s="238" t="s">
        <v>19</v>
      </c>
      <c r="F98" s="239" t="s">
        <v>154</v>
      </c>
      <c r="G98" s="237"/>
      <c r="H98" s="240">
        <v>39</v>
      </c>
      <c r="I98" s="241"/>
      <c r="J98" s="237"/>
      <c r="K98" s="237"/>
      <c r="L98" s="242"/>
      <c r="M98" s="243"/>
      <c r="N98" s="244"/>
      <c r="O98" s="244"/>
      <c r="P98" s="244"/>
      <c r="Q98" s="244"/>
      <c r="R98" s="244"/>
      <c r="S98" s="244"/>
      <c r="T98" s="245"/>
      <c r="U98" s="13"/>
      <c r="V98" s="13"/>
      <c r="W98" s="13"/>
      <c r="X98" s="13"/>
      <c r="Y98" s="13"/>
      <c r="Z98" s="13"/>
      <c r="AA98" s="13"/>
      <c r="AB98" s="13"/>
      <c r="AC98" s="13"/>
      <c r="AD98" s="13"/>
      <c r="AE98" s="13"/>
      <c r="AT98" s="246" t="s">
        <v>153</v>
      </c>
      <c r="AU98" s="246" t="s">
        <v>82</v>
      </c>
      <c r="AV98" s="13" t="s">
        <v>82</v>
      </c>
      <c r="AW98" s="13" t="s">
        <v>33</v>
      </c>
      <c r="AX98" s="13" t="s">
        <v>72</v>
      </c>
      <c r="AY98" s="246" t="s">
        <v>128</v>
      </c>
    </row>
    <row r="99" s="13" customFormat="1">
      <c r="A99" s="13"/>
      <c r="B99" s="236"/>
      <c r="C99" s="237"/>
      <c r="D99" s="232" t="s">
        <v>153</v>
      </c>
      <c r="E99" s="238" t="s">
        <v>19</v>
      </c>
      <c r="F99" s="239" t="s">
        <v>155</v>
      </c>
      <c r="G99" s="237"/>
      <c r="H99" s="240">
        <v>-17</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153</v>
      </c>
      <c r="AU99" s="246" t="s">
        <v>82</v>
      </c>
      <c r="AV99" s="13" t="s">
        <v>82</v>
      </c>
      <c r="AW99" s="13" t="s">
        <v>33</v>
      </c>
      <c r="AX99" s="13" t="s">
        <v>72</v>
      </c>
      <c r="AY99" s="246" t="s">
        <v>128</v>
      </c>
    </row>
    <row r="100" s="13" customFormat="1">
      <c r="A100" s="13"/>
      <c r="B100" s="236"/>
      <c r="C100" s="237"/>
      <c r="D100" s="232" t="s">
        <v>153</v>
      </c>
      <c r="E100" s="238" t="s">
        <v>19</v>
      </c>
      <c r="F100" s="239" t="s">
        <v>156</v>
      </c>
      <c r="G100" s="237"/>
      <c r="H100" s="240">
        <v>15</v>
      </c>
      <c r="I100" s="241"/>
      <c r="J100" s="237"/>
      <c r="K100" s="237"/>
      <c r="L100" s="242"/>
      <c r="M100" s="243"/>
      <c r="N100" s="244"/>
      <c r="O100" s="244"/>
      <c r="P100" s="244"/>
      <c r="Q100" s="244"/>
      <c r="R100" s="244"/>
      <c r="S100" s="244"/>
      <c r="T100" s="245"/>
      <c r="U100" s="13"/>
      <c r="V100" s="13"/>
      <c r="W100" s="13"/>
      <c r="X100" s="13"/>
      <c r="Y100" s="13"/>
      <c r="Z100" s="13"/>
      <c r="AA100" s="13"/>
      <c r="AB100" s="13"/>
      <c r="AC100" s="13"/>
      <c r="AD100" s="13"/>
      <c r="AE100" s="13"/>
      <c r="AT100" s="246" t="s">
        <v>153</v>
      </c>
      <c r="AU100" s="246" t="s">
        <v>82</v>
      </c>
      <c r="AV100" s="13" t="s">
        <v>82</v>
      </c>
      <c r="AW100" s="13" t="s">
        <v>33</v>
      </c>
      <c r="AX100" s="13" t="s">
        <v>72</v>
      </c>
      <c r="AY100" s="246" t="s">
        <v>128</v>
      </c>
    </row>
    <row r="101" s="14" customFormat="1">
      <c r="A101" s="14"/>
      <c r="B101" s="247"/>
      <c r="C101" s="248"/>
      <c r="D101" s="232" t="s">
        <v>153</v>
      </c>
      <c r="E101" s="249" t="s">
        <v>19</v>
      </c>
      <c r="F101" s="250" t="s">
        <v>157</v>
      </c>
      <c r="G101" s="248"/>
      <c r="H101" s="251">
        <v>37</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153</v>
      </c>
      <c r="AU101" s="257" t="s">
        <v>82</v>
      </c>
      <c r="AV101" s="14" t="s">
        <v>135</v>
      </c>
      <c r="AW101" s="14" t="s">
        <v>33</v>
      </c>
      <c r="AX101" s="14" t="s">
        <v>80</v>
      </c>
      <c r="AY101" s="257" t="s">
        <v>128</v>
      </c>
    </row>
    <row r="102" s="2" customFormat="1" ht="33" customHeight="1">
      <c r="A102" s="39"/>
      <c r="B102" s="40"/>
      <c r="C102" s="219" t="s">
        <v>158</v>
      </c>
      <c r="D102" s="219" t="s">
        <v>130</v>
      </c>
      <c r="E102" s="220" t="s">
        <v>159</v>
      </c>
      <c r="F102" s="221" t="s">
        <v>160</v>
      </c>
      <c r="G102" s="222" t="s">
        <v>133</v>
      </c>
      <c r="H102" s="223">
        <v>36</v>
      </c>
      <c r="I102" s="224"/>
      <c r="J102" s="225">
        <f>ROUND(I102*H102,2)</f>
        <v>0</v>
      </c>
      <c r="K102" s="221" t="s">
        <v>134</v>
      </c>
      <c r="L102" s="45"/>
      <c r="M102" s="226" t="s">
        <v>19</v>
      </c>
      <c r="N102" s="227" t="s">
        <v>43</v>
      </c>
      <c r="O102" s="85"/>
      <c r="P102" s="228">
        <f>O102*H102</f>
        <v>0</v>
      </c>
      <c r="Q102" s="228">
        <v>0</v>
      </c>
      <c r="R102" s="228">
        <f>Q102*H102</f>
        <v>0</v>
      </c>
      <c r="S102" s="228">
        <v>0.32500000000000001</v>
      </c>
      <c r="T102" s="229">
        <f>S102*H102</f>
        <v>11.700000000000001</v>
      </c>
      <c r="U102" s="39"/>
      <c r="V102" s="39"/>
      <c r="W102" s="39"/>
      <c r="X102" s="39"/>
      <c r="Y102" s="39"/>
      <c r="Z102" s="39"/>
      <c r="AA102" s="39"/>
      <c r="AB102" s="39"/>
      <c r="AC102" s="39"/>
      <c r="AD102" s="39"/>
      <c r="AE102" s="39"/>
      <c r="AR102" s="230" t="s">
        <v>135</v>
      </c>
      <c r="AT102" s="230" t="s">
        <v>130</v>
      </c>
      <c r="AU102" s="230" t="s">
        <v>82</v>
      </c>
      <c r="AY102" s="18" t="s">
        <v>128</v>
      </c>
      <c r="BE102" s="231">
        <f>IF(N102="základní",J102,0)</f>
        <v>0</v>
      </c>
      <c r="BF102" s="231">
        <f>IF(N102="snížená",J102,0)</f>
        <v>0</v>
      </c>
      <c r="BG102" s="231">
        <f>IF(N102="zákl. přenesená",J102,0)</f>
        <v>0</v>
      </c>
      <c r="BH102" s="231">
        <f>IF(N102="sníž. přenesená",J102,0)</f>
        <v>0</v>
      </c>
      <c r="BI102" s="231">
        <f>IF(N102="nulová",J102,0)</f>
        <v>0</v>
      </c>
      <c r="BJ102" s="18" t="s">
        <v>80</v>
      </c>
      <c r="BK102" s="231">
        <f>ROUND(I102*H102,2)</f>
        <v>0</v>
      </c>
      <c r="BL102" s="18" t="s">
        <v>135</v>
      </c>
      <c r="BM102" s="230" t="s">
        <v>161</v>
      </c>
    </row>
    <row r="103" s="2" customFormat="1">
      <c r="A103" s="39"/>
      <c r="B103" s="40"/>
      <c r="C103" s="41"/>
      <c r="D103" s="232" t="s">
        <v>137</v>
      </c>
      <c r="E103" s="41"/>
      <c r="F103" s="233" t="s">
        <v>162</v>
      </c>
      <c r="G103" s="41"/>
      <c r="H103" s="41"/>
      <c r="I103" s="137"/>
      <c r="J103" s="41"/>
      <c r="K103" s="41"/>
      <c r="L103" s="45"/>
      <c r="M103" s="234"/>
      <c r="N103" s="235"/>
      <c r="O103" s="85"/>
      <c r="P103" s="85"/>
      <c r="Q103" s="85"/>
      <c r="R103" s="85"/>
      <c r="S103" s="85"/>
      <c r="T103" s="86"/>
      <c r="U103" s="39"/>
      <c r="V103" s="39"/>
      <c r="W103" s="39"/>
      <c r="X103" s="39"/>
      <c r="Y103" s="39"/>
      <c r="Z103" s="39"/>
      <c r="AA103" s="39"/>
      <c r="AB103" s="39"/>
      <c r="AC103" s="39"/>
      <c r="AD103" s="39"/>
      <c r="AE103" s="39"/>
      <c r="AT103" s="18" t="s">
        <v>137</v>
      </c>
      <c r="AU103" s="18" t="s">
        <v>82</v>
      </c>
    </row>
    <row r="104" s="13" customFormat="1">
      <c r="A104" s="13"/>
      <c r="B104" s="236"/>
      <c r="C104" s="237"/>
      <c r="D104" s="232" t="s">
        <v>153</v>
      </c>
      <c r="E104" s="238" t="s">
        <v>19</v>
      </c>
      <c r="F104" s="239" t="s">
        <v>163</v>
      </c>
      <c r="G104" s="237"/>
      <c r="H104" s="240">
        <v>61</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153</v>
      </c>
      <c r="AU104" s="246" t="s">
        <v>82</v>
      </c>
      <c r="AV104" s="13" t="s">
        <v>82</v>
      </c>
      <c r="AW104" s="13" t="s">
        <v>33</v>
      </c>
      <c r="AX104" s="13" t="s">
        <v>72</v>
      </c>
      <c r="AY104" s="246" t="s">
        <v>128</v>
      </c>
    </row>
    <row r="105" s="13" customFormat="1">
      <c r="A105" s="13"/>
      <c r="B105" s="236"/>
      <c r="C105" s="237"/>
      <c r="D105" s="232" t="s">
        <v>153</v>
      </c>
      <c r="E105" s="238" t="s">
        <v>19</v>
      </c>
      <c r="F105" s="239" t="s">
        <v>164</v>
      </c>
      <c r="G105" s="237"/>
      <c r="H105" s="240">
        <v>-25</v>
      </c>
      <c r="I105" s="241"/>
      <c r="J105" s="237"/>
      <c r="K105" s="237"/>
      <c r="L105" s="242"/>
      <c r="M105" s="243"/>
      <c r="N105" s="244"/>
      <c r="O105" s="244"/>
      <c r="P105" s="244"/>
      <c r="Q105" s="244"/>
      <c r="R105" s="244"/>
      <c r="S105" s="244"/>
      <c r="T105" s="245"/>
      <c r="U105" s="13"/>
      <c r="V105" s="13"/>
      <c r="W105" s="13"/>
      <c r="X105" s="13"/>
      <c r="Y105" s="13"/>
      <c r="Z105" s="13"/>
      <c r="AA105" s="13"/>
      <c r="AB105" s="13"/>
      <c r="AC105" s="13"/>
      <c r="AD105" s="13"/>
      <c r="AE105" s="13"/>
      <c r="AT105" s="246" t="s">
        <v>153</v>
      </c>
      <c r="AU105" s="246" t="s">
        <v>82</v>
      </c>
      <c r="AV105" s="13" t="s">
        <v>82</v>
      </c>
      <c r="AW105" s="13" t="s">
        <v>33</v>
      </c>
      <c r="AX105" s="13" t="s">
        <v>72</v>
      </c>
      <c r="AY105" s="246" t="s">
        <v>128</v>
      </c>
    </row>
    <row r="106" s="14" customFormat="1">
      <c r="A106" s="14"/>
      <c r="B106" s="247"/>
      <c r="C106" s="248"/>
      <c r="D106" s="232" t="s">
        <v>153</v>
      </c>
      <c r="E106" s="249" t="s">
        <v>19</v>
      </c>
      <c r="F106" s="250" t="s">
        <v>157</v>
      </c>
      <c r="G106" s="248"/>
      <c r="H106" s="251">
        <v>36</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153</v>
      </c>
      <c r="AU106" s="257" t="s">
        <v>82</v>
      </c>
      <c r="AV106" s="14" t="s">
        <v>135</v>
      </c>
      <c r="AW106" s="14" t="s">
        <v>33</v>
      </c>
      <c r="AX106" s="14" t="s">
        <v>80</v>
      </c>
      <c r="AY106" s="257" t="s">
        <v>128</v>
      </c>
    </row>
    <row r="107" s="2" customFormat="1" ht="33" customHeight="1">
      <c r="A107" s="39"/>
      <c r="B107" s="40"/>
      <c r="C107" s="219" t="s">
        <v>165</v>
      </c>
      <c r="D107" s="219" t="s">
        <v>130</v>
      </c>
      <c r="E107" s="220" t="s">
        <v>166</v>
      </c>
      <c r="F107" s="221" t="s">
        <v>167</v>
      </c>
      <c r="G107" s="222" t="s">
        <v>133</v>
      </c>
      <c r="H107" s="223">
        <v>45</v>
      </c>
      <c r="I107" s="224"/>
      <c r="J107" s="225">
        <f>ROUND(I107*H107,2)</f>
        <v>0</v>
      </c>
      <c r="K107" s="221" t="s">
        <v>134</v>
      </c>
      <c r="L107" s="45"/>
      <c r="M107" s="226" t="s">
        <v>19</v>
      </c>
      <c r="N107" s="227" t="s">
        <v>43</v>
      </c>
      <c r="O107" s="85"/>
      <c r="P107" s="228">
        <f>O107*H107</f>
        <v>0</v>
      </c>
      <c r="Q107" s="228">
        <v>0</v>
      </c>
      <c r="R107" s="228">
        <f>Q107*H107</f>
        <v>0</v>
      </c>
      <c r="S107" s="228">
        <v>0.44</v>
      </c>
      <c r="T107" s="229">
        <f>S107*H107</f>
        <v>19.800000000000001</v>
      </c>
      <c r="U107" s="39"/>
      <c r="V107" s="39"/>
      <c r="W107" s="39"/>
      <c r="X107" s="39"/>
      <c r="Y107" s="39"/>
      <c r="Z107" s="39"/>
      <c r="AA107" s="39"/>
      <c r="AB107" s="39"/>
      <c r="AC107" s="39"/>
      <c r="AD107" s="39"/>
      <c r="AE107" s="39"/>
      <c r="AR107" s="230" t="s">
        <v>135</v>
      </c>
      <c r="AT107" s="230" t="s">
        <v>130</v>
      </c>
      <c r="AU107" s="230" t="s">
        <v>82</v>
      </c>
      <c r="AY107" s="18" t="s">
        <v>128</v>
      </c>
      <c r="BE107" s="231">
        <f>IF(N107="základní",J107,0)</f>
        <v>0</v>
      </c>
      <c r="BF107" s="231">
        <f>IF(N107="snížená",J107,0)</f>
        <v>0</v>
      </c>
      <c r="BG107" s="231">
        <f>IF(N107="zákl. přenesená",J107,0)</f>
        <v>0</v>
      </c>
      <c r="BH107" s="231">
        <f>IF(N107="sníž. přenesená",J107,0)</f>
        <v>0</v>
      </c>
      <c r="BI107" s="231">
        <f>IF(N107="nulová",J107,0)</f>
        <v>0</v>
      </c>
      <c r="BJ107" s="18" t="s">
        <v>80</v>
      </c>
      <c r="BK107" s="231">
        <f>ROUND(I107*H107,2)</f>
        <v>0</v>
      </c>
      <c r="BL107" s="18" t="s">
        <v>135</v>
      </c>
      <c r="BM107" s="230" t="s">
        <v>168</v>
      </c>
    </row>
    <row r="108" s="2" customFormat="1">
      <c r="A108" s="39"/>
      <c r="B108" s="40"/>
      <c r="C108" s="41"/>
      <c r="D108" s="232" t="s">
        <v>137</v>
      </c>
      <c r="E108" s="41"/>
      <c r="F108" s="233" t="s">
        <v>162</v>
      </c>
      <c r="G108" s="41"/>
      <c r="H108" s="41"/>
      <c r="I108" s="137"/>
      <c r="J108" s="41"/>
      <c r="K108" s="41"/>
      <c r="L108" s="45"/>
      <c r="M108" s="234"/>
      <c r="N108" s="235"/>
      <c r="O108" s="85"/>
      <c r="P108" s="85"/>
      <c r="Q108" s="85"/>
      <c r="R108" s="85"/>
      <c r="S108" s="85"/>
      <c r="T108" s="86"/>
      <c r="U108" s="39"/>
      <c r="V108" s="39"/>
      <c r="W108" s="39"/>
      <c r="X108" s="39"/>
      <c r="Y108" s="39"/>
      <c r="Z108" s="39"/>
      <c r="AA108" s="39"/>
      <c r="AB108" s="39"/>
      <c r="AC108" s="39"/>
      <c r="AD108" s="39"/>
      <c r="AE108" s="39"/>
      <c r="AT108" s="18" t="s">
        <v>137</v>
      </c>
      <c r="AU108" s="18" t="s">
        <v>82</v>
      </c>
    </row>
    <row r="109" s="13" customFormat="1">
      <c r="A109" s="13"/>
      <c r="B109" s="236"/>
      <c r="C109" s="237"/>
      <c r="D109" s="232" t="s">
        <v>153</v>
      </c>
      <c r="E109" s="238" t="s">
        <v>19</v>
      </c>
      <c r="F109" s="239" t="s">
        <v>169</v>
      </c>
      <c r="G109" s="237"/>
      <c r="H109" s="240">
        <v>243</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153</v>
      </c>
      <c r="AU109" s="246" t="s">
        <v>82</v>
      </c>
      <c r="AV109" s="13" t="s">
        <v>82</v>
      </c>
      <c r="AW109" s="13" t="s">
        <v>33</v>
      </c>
      <c r="AX109" s="13" t="s">
        <v>72</v>
      </c>
      <c r="AY109" s="246" t="s">
        <v>128</v>
      </c>
    </row>
    <row r="110" s="13" customFormat="1">
      <c r="A110" s="13"/>
      <c r="B110" s="236"/>
      <c r="C110" s="237"/>
      <c r="D110" s="232" t="s">
        <v>153</v>
      </c>
      <c r="E110" s="238" t="s">
        <v>19</v>
      </c>
      <c r="F110" s="239" t="s">
        <v>170</v>
      </c>
      <c r="G110" s="237"/>
      <c r="H110" s="240">
        <v>-198</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153</v>
      </c>
      <c r="AU110" s="246" t="s">
        <v>82</v>
      </c>
      <c r="AV110" s="13" t="s">
        <v>82</v>
      </c>
      <c r="AW110" s="13" t="s">
        <v>33</v>
      </c>
      <c r="AX110" s="13" t="s">
        <v>72</v>
      </c>
      <c r="AY110" s="246" t="s">
        <v>128</v>
      </c>
    </row>
    <row r="111" s="14" customFormat="1">
      <c r="A111" s="14"/>
      <c r="B111" s="247"/>
      <c r="C111" s="248"/>
      <c r="D111" s="232" t="s">
        <v>153</v>
      </c>
      <c r="E111" s="249" t="s">
        <v>19</v>
      </c>
      <c r="F111" s="250" t="s">
        <v>157</v>
      </c>
      <c r="G111" s="248"/>
      <c r="H111" s="251">
        <v>45</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153</v>
      </c>
      <c r="AU111" s="257" t="s">
        <v>82</v>
      </c>
      <c r="AV111" s="14" t="s">
        <v>135</v>
      </c>
      <c r="AW111" s="14" t="s">
        <v>33</v>
      </c>
      <c r="AX111" s="14" t="s">
        <v>80</v>
      </c>
      <c r="AY111" s="257" t="s">
        <v>128</v>
      </c>
    </row>
    <row r="112" s="2" customFormat="1" ht="33" customHeight="1">
      <c r="A112" s="39"/>
      <c r="B112" s="40"/>
      <c r="C112" s="219" t="s">
        <v>171</v>
      </c>
      <c r="D112" s="219" t="s">
        <v>130</v>
      </c>
      <c r="E112" s="220" t="s">
        <v>172</v>
      </c>
      <c r="F112" s="221" t="s">
        <v>173</v>
      </c>
      <c r="G112" s="222" t="s">
        <v>133</v>
      </c>
      <c r="H112" s="223">
        <v>45</v>
      </c>
      <c r="I112" s="224"/>
      <c r="J112" s="225">
        <f>ROUND(I112*H112,2)</f>
        <v>0</v>
      </c>
      <c r="K112" s="221" t="s">
        <v>134</v>
      </c>
      <c r="L112" s="45"/>
      <c r="M112" s="226" t="s">
        <v>19</v>
      </c>
      <c r="N112" s="227" t="s">
        <v>43</v>
      </c>
      <c r="O112" s="85"/>
      <c r="P112" s="228">
        <f>O112*H112</f>
        <v>0</v>
      </c>
      <c r="Q112" s="228">
        <v>0</v>
      </c>
      <c r="R112" s="228">
        <f>Q112*H112</f>
        <v>0</v>
      </c>
      <c r="S112" s="228">
        <v>0.32500000000000001</v>
      </c>
      <c r="T112" s="229">
        <f>S112*H112</f>
        <v>14.625</v>
      </c>
      <c r="U112" s="39"/>
      <c r="V112" s="39"/>
      <c r="W112" s="39"/>
      <c r="X112" s="39"/>
      <c r="Y112" s="39"/>
      <c r="Z112" s="39"/>
      <c r="AA112" s="39"/>
      <c r="AB112" s="39"/>
      <c r="AC112" s="39"/>
      <c r="AD112" s="39"/>
      <c r="AE112" s="39"/>
      <c r="AR112" s="230" t="s">
        <v>135</v>
      </c>
      <c r="AT112" s="230" t="s">
        <v>130</v>
      </c>
      <c r="AU112" s="230" t="s">
        <v>82</v>
      </c>
      <c r="AY112" s="18" t="s">
        <v>128</v>
      </c>
      <c r="BE112" s="231">
        <f>IF(N112="základní",J112,0)</f>
        <v>0</v>
      </c>
      <c r="BF112" s="231">
        <f>IF(N112="snížená",J112,0)</f>
        <v>0</v>
      </c>
      <c r="BG112" s="231">
        <f>IF(N112="zákl. přenesená",J112,0)</f>
        <v>0</v>
      </c>
      <c r="BH112" s="231">
        <f>IF(N112="sníž. přenesená",J112,0)</f>
        <v>0</v>
      </c>
      <c r="BI112" s="231">
        <f>IF(N112="nulová",J112,0)</f>
        <v>0</v>
      </c>
      <c r="BJ112" s="18" t="s">
        <v>80</v>
      </c>
      <c r="BK112" s="231">
        <f>ROUND(I112*H112,2)</f>
        <v>0</v>
      </c>
      <c r="BL112" s="18" t="s">
        <v>135</v>
      </c>
      <c r="BM112" s="230" t="s">
        <v>174</v>
      </c>
    </row>
    <row r="113" s="2" customFormat="1">
      <c r="A113" s="39"/>
      <c r="B113" s="40"/>
      <c r="C113" s="41"/>
      <c r="D113" s="232" t="s">
        <v>137</v>
      </c>
      <c r="E113" s="41"/>
      <c r="F113" s="233" t="s">
        <v>162</v>
      </c>
      <c r="G113" s="41"/>
      <c r="H113" s="41"/>
      <c r="I113" s="137"/>
      <c r="J113" s="41"/>
      <c r="K113" s="41"/>
      <c r="L113" s="45"/>
      <c r="M113" s="234"/>
      <c r="N113" s="235"/>
      <c r="O113" s="85"/>
      <c r="P113" s="85"/>
      <c r="Q113" s="85"/>
      <c r="R113" s="85"/>
      <c r="S113" s="85"/>
      <c r="T113" s="86"/>
      <c r="U113" s="39"/>
      <c r="V113" s="39"/>
      <c r="W113" s="39"/>
      <c r="X113" s="39"/>
      <c r="Y113" s="39"/>
      <c r="Z113" s="39"/>
      <c r="AA113" s="39"/>
      <c r="AB113" s="39"/>
      <c r="AC113" s="39"/>
      <c r="AD113" s="39"/>
      <c r="AE113" s="39"/>
      <c r="AT113" s="18" t="s">
        <v>137</v>
      </c>
      <c r="AU113" s="18" t="s">
        <v>82</v>
      </c>
    </row>
    <row r="114" s="13" customFormat="1">
      <c r="A114" s="13"/>
      <c r="B114" s="236"/>
      <c r="C114" s="237"/>
      <c r="D114" s="232" t="s">
        <v>153</v>
      </c>
      <c r="E114" s="238" t="s">
        <v>19</v>
      </c>
      <c r="F114" s="239" t="s">
        <v>175</v>
      </c>
      <c r="G114" s="237"/>
      <c r="H114" s="240">
        <v>243</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153</v>
      </c>
      <c r="AU114" s="246" t="s">
        <v>82</v>
      </c>
      <c r="AV114" s="13" t="s">
        <v>82</v>
      </c>
      <c r="AW114" s="13" t="s">
        <v>33</v>
      </c>
      <c r="AX114" s="13" t="s">
        <v>72</v>
      </c>
      <c r="AY114" s="246" t="s">
        <v>128</v>
      </c>
    </row>
    <row r="115" s="13" customFormat="1">
      <c r="A115" s="13"/>
      <c r="B115" s="236"/>
      <c r="C115" s="237"/>
      <c r="D115" s="232" t="s">
        <v>153</v>
      </c>
      <c r="E115" s="238" t="s">
        <v>19</v>
      </c>
      <c r="F115" s="239" t="s">
        <v>170</v>
      </c>
      <c r="G115" s="237"/>
      <c r="H115" s="240">
        <v>-198</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153</v>
      </c>
      <c r="AU115" s="246" t="s">
        <v>82</v>
      </c>
      <c r="AV115" s="13" t="s">
        <v>82</v>
      </c>
      <c r="AW115" s="13" t="s">
        <v>33</v>
      </c>
      <c r="AX115" s="13" t="s">
        <v>72</v>
      </c>
      <c r="AY115" s="246" t="s">
        <v>128</v>
      </c>
    </row>
    <row r="116" s="14" customFormat="1">
      <c r="A116" s="14"/>
      <c r="B116" s="247"/>
      <c r="C116" s="248"/>
      <c r="D116" s="232" t="s">
        <v>153</v>
      </c>
      <c r="E116" s="249" t="s">
        <v>19</v>
      </c>
      <c r="F116" s="250" t="s">
        <v>157</v>
      </c>
      <c r="G116" s="248"/>
      <c r="H116" s="251">
        <v>45</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153</v>
      </c>
      <c r="AU116" s="257" t="s">
        <v>82</v>
      </c>
      <c r="AV116" s="14" t="s">
        <v>135</v>
      </c>
      <c r="AW116" s="14" t="s">
        <v>33</v>
      </c>
      <c r="AX116" s="14" t="s">
        <v>80</v>
      </c>
      <c r="AY116" s="257" t="s">
        <v>128</v>
      </c>
    </row>
    <row r="117" s="2" customFormat="1" ht="21.75" customHeight="1">
      <c r="A117" s="39"/>
      <c r="B117" s="40"/>
      <c r="C117" s="219" t="s">
        <v>176</v>
      </c>
      <c r="D117" s="219" t="s">
        <v>130</v>
      </c>
      <c r="E117" s="220" t="s">
        <v>177</v>
      </c>
      <c r="F117" s="221" t="s">
        <v>178</v>
      </c>
      <c r="G117" s="222" t="s">
        <v>133</v>
      </c>
      <c r="H117" s="223">
        <v>45</v>
      </c>
      <c r="I117" s="224"/>
      <c r="J117" s="225">
        <f>ROUND(I117*H117,2)</f>
        <v>0</v>
      </c>
      <c r="K117" s="221" t="s">
        <v>134</v>
      </c>
      <c r="L117" s="45"/>
      <c r="M117" s="226" t="s">
        <v>19</v>
      </c>
      <c r="N117" s="227" t="s">
        <v>43</v>
      </c>
      <c r="O117" s="85"/>
      <c r="P117" s="228">
        <f>O117*H117</f>
        <v>0</v>
      </c>
      <c r="Q117" s="228">
        <v>0</v>
      </c>
      <c r="R117" s="228">
        <f>Q117*H117</f>
        <v>0</v>
      </c>
      <c r="S117" s="228">
        <v>0.098000000000000004</v>
      </c>
      <c r="T117" s="229">
        <f>S117*H117</f>
        <v>4.4100000000000001</v>
      </c>
      <c r="U117" s="39"/>
      <c r="V117" s="39"/>
      <c r="W117" s="39"/>
      <c r="X117" s="39"/>
      <c r="Y117" s="39"/>
      <c r="Z117" s="39"/>
      <c r="AA117" s="39"/>
      <c r="AB117" s="39"/>
      <c r="AC117" s="39"/>
      <c r="AD117" s="39"/>
      <c r="AE117" s="39"/>
      <c r="AR117" s="230" t="s">
        <v>135</v>
      </c>
      <c r="AT117" s="230" t="s">
        <v>130</v>
      </c>
      <c r="AU117" s="230" t="s">
        <v>82</v>
      </c>
      <c r="AY117" s="18" t="s">
        <v>128</v>
      </c>
      <c r="BE117" s="231">
        <f>IF(N117="základní",J117,0)</f>
        <v>0</v>
      </c>
      <c r="BF117" s="231">
        <f>IF(N117="snížená",J117,0)</f>
        <v>0</v>
      </c>
      <c r="BG117" s="231">
        <f>IF(N117="zákl. přenesená",J117,0)</f>
        <v>0</v>
      </c>
      <c r="BH117" s="231">
        <f>IF(N117="sníž. přenesená",J117,0)</f>
        <v>0</v>
      </c>
      <c r="BI117" s="231">
        <f>IF(N117="nulová",J117,0)</f>
        <v>0</v>
      </c>
      <c r="BJ117" s="18" t="s">
        <v>80</v>
      </c>
      <c r="BK117" s="231">
        <f>ROUND(I117*H117,2)</f>
        <v>0</v>
      </c>
      <c r="BL117" s="18" t="s">
        <v>135</v>
      </c>
      <c r="BM117" s="230" t="s">
        <v>179</v>
      </c>
    </row>
    <row r="118" s="2" customFormat="1">
      <c r="A118" s="39"/>
      <c r="B118" s="40"/>
      <c r="C118" s="41"/>
      <c r="D118" s="232" t="s">
        <v>137</v>
      </c>
      <c r="E118" s="41"/>
      <c r="F118" s="233" t="s">
        <v>162</v>
      </c>
      <c r="G118" s="41"/>
      <c r="H118" s="41"/>
      <c r="I118" s="137"/>
      <c r="J118" s="41"/>
      <c r="K118" s="41"/>
      <c r="L118" s="45"/>
      <c r="M118" s="234"/>
      <c r="N118" s="235"/>
      <c r="O118" s="85"/>
      <c r="P118" s="85"/>
      <c r="Q118" s="85"/>
      <c r="R118" s="85"/>
      <c r="S118" s="85"/>
      <c r="T118" s="86"/>
      <c r="U118" s="39"/>
      <c r="V118" s="39"/>
      <c r="W118" s="39"/>
      <c r="X118" s="39"/>
      <c r="Y118" s="39"/>
      <c r="Z118" s="39"/>
      <c r="AA118" s="39"/>
      <c r="AB118" s="39"/>
      <c r="AC118" s="39"/>
      <c r="AD118" s="39"/>
      <c r="AE118" s="39"/>
      <c r="AT118" s="18" t="s">
        <v>137</v>
      </c>
      <c r="AU118" s="18" t="s">
        <v>82</v>
      </c>
    </row>
    <row r="119" s="13" customFormat="1">
      <c r="A119" s="13"/>
      <c r="B119" s="236"/>
      <c r="C119" s="237"/>
      <c r="D119" s="232" t="s">
        <v>153</v>
      </c>
      <c r="E119" s="238" t="s">
        <v>19</v>
      </c>
      <c r="F119" s="239" t="s">
        <v>180</v>
      </c>
      <c r="G119" s="237"/>
      <c r="H119" s="240">
        <v>243</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153</v>
      </c>
      <c r="AU119" s="246" t="s">
        <v>82</v>
      </c>
      <c r="AV119" s="13" t="s">
        <v>82</v>
      </c>
      <c r="AW119" s="13" t="s">
        <v>33</v>
      </c>
      <c r="AX119" s="13" t="s">
        <v>72</v>
      </c>
      <c r="AY119" s="246" t="s">
        <v>128</v>
      </c>
    </row>
    <row r="120" s="13" customFormat="1">
      <c r="A120" s="13"/>
      <c r="B120" s="236"/>
      <c r="C120" s="237"/>
      <c r="D120" s="232" t="s">
        <v>153</v>
      </c>
      <c r="E120" s="238" t="s">
        <v>19</v>
      </c>
      <c r="F120" s="239" t="s">
        <v>170</v>
      </c>
      <c r="G120" s="237"/>
      <c r="H120" s="240">
        <v>-198</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153</v>
      </c>
      <c r="AU120" s="246" t="s">
        <v>82</v>
      </c>
      <c r="AV120" s="13" t="s">
        <v>82</v>
      </c>
      <c r="AW120" s="13" t="s">
        <v>33</v>
      </c>
      <c r="AX120" s="13" t="s">
        <v>72</v>
      </c>
      <c r="AY120" s="246" t="s">
        <v>128</v>
      </c>
    </row>
    <row r="121" s="14" customFormat="1">
      <c r="A121" s="14"/>
      <c r="B121" s="247"/>
      <c r="C121" s="248"/>
      <c r="D121" s="232" t="s">
        <v>153</v>
      </c>
      <c r="E121" s="249" t="s">
        <v>19</v>
      </c>
      <c r="F121" s="250" t="s">
        <v>157</v>
      </c>
      <c r="G121" s="248"/>
      <c r="H121" s="251">
        <v>45</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153</v>
      </c>
      <c r="AU121" s="257" t="s">
        <v>82</v>
      </c>
      <c r="AV121" s="14" t="s">
        <v>135</v>
      </c>
      <c r="AW121" s="14" t="s">
        <v>33</v>
      </c>
      <c r="AX121" s="14" t="s">
        <v>80</v>
      </c>
      <c r="AY121" s="257" t="s">
        <v>128</v>
      </c>
    </row>
    <row r="122" s="2" customFormat="1" ht="21.75" customHeight="1">
      <c r="A122" s="39"/>
      <c r="B122" s="40"/>
      <c r="C122" s="219" t="s">
        <v>181</v>
      </c>
      <c r="D122" s="219" t="s">
        <v>130</v>
      </c>
      <c r="E122" s="220" t="s">
        <v>182</v>
      </c>
      <c r="F122" s="221" t="s">
        <v>183</v>
      </c>
      <c r="G122" s="222" t="s">
        <v>133</v>
      </c>
      <c r="H122" s="223">
        <v>45</v>
      </c>
      <c r="I122" s="224"/>
      <c r="J122" s="225">
        <f>ROUND(I122*H122,2)</f>
        <v>0</v>
      </c>
      <c r="K122" s="221" t="s">
        <v>134</v>
      </c>
      <c r="L122" s="45"/>
      <c r="M122" s="226" t="s">
        <v>19</v>
      </c>
      <c r="N122" s="227" t="s">
        <v>43</v>
      </c>
      <c r="O122" s="85"/>
      <c r="P122" s="228">
        <f>O122*H122</f>
        <v>0</v>
      </c>
      <c r="Q122" s="228">
        <v>0</v>
      </c>
      <c r="R122" s="228">
        <f>Q122*H122</f>
        <v>0</v>
      </c>
      <c r="S122" s="228">
        <v>0.22</v>
      </c>
      <c r="T122" s="229">
        <f>S122*H122</f>
        <v>9.9000000000000004</v>
      </c>
      <c r="U122" s="39"/>
      <c r="V122" s="39"/>
      <c r="W122" s="39"/>
      <c r="X122" s="39"/>
      <c r="Y122" s="39"/>
      <c r="Z122" s="39"/>
      <c r="AA122" s="39"/>
      <c r="AB122" s="39"/>
      <c r="AC122" s="39"/>
      <c r="AD122" s="39"/>
      <c r="AE122" s="39"/>
      <c r="AR122" s="230" t="s">
        <v>135</v>
      </c>
      <c r="AT122" s="230" t="s">
        <v>130</v>
      </c>
      <c r="AU122" s="230" t="s">
        <v>82</v>
      </c>
      <c r="AY122" s="18" t="s">
        <v>128</v>
      </c>
      <c r="BE122" s="231">
        <f>IF(N122="základní",J122,0)</f>
        <v>0</v>
      </c>
      <c r="BF122" s="231">
        <f>IF(N122="snížená",J122,0)</f>
        <v>0</v>
      </c>
      <c r="BG122" s="231">
        <f>IF(N122="zákl. přenesená",J122,0)</f>
        <v>0</v>
      </c>
      <c r="BH122" s="231">
        <f>IF(N122="sníž. přenesená",J122,0)</f>
        <v>0</v>
      </c>
      <c r="BI122" s="231">
        <f>IF(N122="nulová",J122,0)</f>
        <v>0</v>
      </c>
      <c r="BJ122" s="18" t="s">
        <v>80</v>
      </c>
      <c r="BK122" s="231">
        <f>ROUND(I122*H122,2)</f>
        <v>0</v>
      </c>
      <c r="BL122" s="18" t="s">
        <v>135</v>
      </c>
      <c r="BM122" s="230" t="s">
        <v>184</v>
      </c>
    </row>
    <row r="123" s="2" customFormat="1">
      <c r="A123" s="39"/>
      <c r="B123" s="40"/>
      <c r="C123" s="41"/>
      <c r="D123" s="232" t="s">
        <v>137</v>
      </c>
      <c r="E123" s="41"/>
      <c r="F123" s="233" t="s">
        <v>162</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137</v>
      </c>
      <c r="AU123" s="18" t="s">
        <v>82</v>
      </c>
    </row>
    <row r="124" s="13" customFormat="1">
      <c r="A124" s="13"/>
      <c r="B124" s="236"/>
      <c r="C124" s="237"/>
      <c r="D124" s="232" t="s">
        <v>153</v>
      </c>
      <c r="E124" s="238" t="s">
        <v>19</v>
      </c>
      <c r="F124" s="239" t="s">
        <v>185</v>
      </c>
      <c r="G124" s="237"/>
      <c r="H124" s="240">
        <v>243</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153</v>
      </c>
      <c r="AU124" s="246" t="s">
        <v>82</v>
      </c>
      <c r="AV124" s="13" t="s">
        <v>82</v>
      </c>
      <c r="AW124" s="13" t="s">
        <v>33</v>
      </c>
      <c r="AX124" s="13" t="s">
        <v>72</v>
      </c>
      <c r="AY124" s="246" t="s">
        <v>128</v>
      </c>
    </row>
    <row r="125" s="13" customFormat="1">
      <c r="A125" s="13"/>
      <c r="B125" s="236"/>
      <c r="C125" s="237"/>
      <c r="D125" s="232" t="s">
        <v>153</v>
      </c>
      <c r="E125" s="238" t="s">
        <v>19</v>
      </c>
      <c r="F125" s="239" t="s">
        <v>170</v>
      </c>
      <c r="G125" s="237"/>
      <c r="H125" s="240">
        <v>-198</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153</v>
      </c>
      <c r="AU125" s="246" t="s">
        <v>82</v>
      </c>
      <c r="AV125" s="13" t="s">
        <v>82</v>
      </c>
      <c r="AW125" s="13" t="s">
        <v>33</v>
      </c>
      <c r="AX125" s="13" t="s">
        <v>72</v>
      </c>
      <c r="AY125" s="246" t="s">
        <v>128</v>
      </c>
    </row>
    <row r="126" s="14" customFormat="1">
      <c r="A126" s="14"/>
      <c r="B126" s="247"/>
      <c r="C126" s="248"/>
      <c r="D126" s="232" t="s">
        <v>153</v>
      </c>
      <c r="E126" s="249" t="s">
        <v>19</v>
      </c>
      <c r="F126" s="250" t="s">
        <v>157</v>
      </c>
      <c r="G126" s="248"/>
      <c r="H126" s="251">
        <v>45</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153</v>
      </c>
      <c r="AU126" s="257" t="s">
        <v>82</v>
      </c>
      <c r="AV126" s="14" t="s">
        <v>135</v>
      </c>
      <c r="AW126" s="14" t="s">
        <v>33</v>
      </c>
      <c r="AX126" s="14" t="s">
        <v>80</v>
      </c>
      <c r="AY126" s="257" t="s">
        <v>128</v>
      </c>
    </row>
    <row r="127" s="2" customFormat="1" ht="33" customHeight="1">
      <c r="A127" s="39"/>
      <c r="B127" s="40"/>
      <c r="C127" s="219" t="s">
        <v>186</v>
      </c>
      <c r="D127" s="219" t="s">
        <v>130</v>
      </c>
      <c r="E127" s="220" t="s">
        <v>187</v>
      </c>
      <c r="F127" s="221" t="s">
        <v>188</v>
      </c>
      <c r="G127" s="222" t="s">
        <v>133</v>
      </c>
      <c r="H127" s="223">
        <v>15</v>
      </c>
      <c r="I127" s="224"/>
      <c r="J127" s="225">
        <f>ROUND(I127*H127,2)</f>
        <v>0</v>
      </c>
      <c r="K127" s="221" t="s">
        <v>134</v>
      </c>
      <c r="L127" s="45"/>
      <c r="M127" s="226" t="s">
        <v>19</v>
      </c>
      <c r="N127" s="227" t="s">
        <v>43</v>
      </c>
      <c r="O127" s="85"/>
      <c r="P127" s="228">
        <f>O127*H127</f>
        <v>0</v>
      </c>
      <c r="Q127" s="228">
        <v>0</v>
      </c>
      <c r="R127" s="228">
        <f>Q127*H127</f>
        <v>0</v>
      </c>
      <c r="S127" s="228">
        <v>0.28999999999999998</v>
      </c>
      <c r="T127" s="229">
        <f>S127*H127</f>
        <v>4.3499999999999996</v>
      </c>
      <c r="U127" s="39"/>
      <c r="V127" s="39"/>
      <c r="W127" s="39"/>
      <c r="X127" s="39"/>
      <c r="Y127" s="39"/>
      <c r="Z127" s="39"/>
      <c r="AA127" s="39"/>
      <c r="AB127" s="39"/>
      <c r="AC127" s="39"/>
      <c r="AD127" s="39"/>
      <c r="AE127" s="39"/>
      <c r="AR127" s="230" t="s">
        <v>135</v>
      </c>
      <c r="AT127" s="230" t="s">
        <v>130</v>
      </c>
      <c r="AU127" s="230" t="s">
        <v>82</v>
      </c>
      <c r="AY127" s="18" t="s">
        <v>128</v>
      </c>
      <c r="BE127" s="231">
        <f>IF(N127="základní",J127,0)</f>
        <v>0</v>
      </c>
      <c r="BF127" s="231">
        <f>IF(N127="snížená",J127,0)</f>
        <v>0</v>
      </c>
      <c r="BG127" s="231">
        <f>IF(N127="zákl. přenesená",J127,0)</f>
        <v>0</v>
      </c>
      <c r="BH127" s="231">
        <f>IF(N127="sníž. přenesená",J127,0)</f>
        <v>0</v>
      </c>
      <c r="BI127" s="231">
        <f>IF(N127="nulová",J127,0)</f>
        <v>0</v>
      </c>
      <c r="BJ127" s="18" t="s">
        <v>80</v>
      </c>
      <c r="BK127" s="231">
        <f>ROUND(I127*H127,2)</f>
        <v>0</v>
      </c>
      <c r="BL127" s="18" t="s">
        <v>135</v>
      </c>
      <c r="BM127" s="230" t="s">
        <v>189</v>
      </c>
    </row>
    <row r="128" s="2" customFormat="1">
      <c r="A128" s="39"/>
      <c r="B128" s="40"/>
      <c r="C128" s="41"/>
      <c r="D128" s="232" t="s">
        <v>137</v>
      </c>
      <c r="E128" s="41"/>
      <c r="F128" s="233" t="s">
        <v>162</v>
      </c>
      <c r="G128" s="41"/>
      <c r="H128" s="41"/>
      <c r="I128" s="137"/>
      <c r="J128" s="41"/>
      <c r="K128" s="41"/>
      <c r="L128" s="45"/>
      <c r="M128" s="234"/>
      <c r="N128" s="235"/>
      <c r="O128" s="85"/>
      <c r="P128" s="85"/>
      <c r="Q128" s="85"/>
      <c r="R128" s="85"/>
      <c r="S128" s="85"/>
      <c r="T128" s="86"/>
      <c r="U128" s="39"/>
      <c r="V128" s="39"/>
      <c r="W128" s="39"/>
      <c r="X128" s="39"/>
      <c r="Y128" s="39"/>
      <c r="Z128" s="39"/>
      <c r="AA128" s="39"/>
      <c r="AB128" s="39"/>
      <c r="AC128" s="39"/>
      <c r="AD128" s="39"/>
      <c r="AE128" s="39"/>
      <c r="AT128" s="18" t="s">
        <v>137</v>
      </c>
      <c r="AU128" s="18" t="s">
        <v>82</v>
      </c>
    </row>
    <row r="129" s="13" customFormat="1">
      <c r="A129" s="13"/>
      <c r="B129" s="236"/>
      <c r="C129" s="237"/>
      <c r="D129" s="232" t="s">
        <v>153</v>
      </c>
      <c r="E129" s="238" t="s">
        <v>19</v>
      </c>
      <c r="F129" s="239" t="s">
        <v>156</v>
      </c>
      <c r="G129" s="237"/>
      <c r="H129" s="240">
        <v>15</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153</v>
      </c>
      <c r="AU129" s="246" t="s">
        <v>82</v>
      </c>
      <c r="AV129" s="13" t="s">
        <v>82</v>
      </c>
      <c r="AW129" s="13" t="s">
        <v>33</v>
      </c>
      <c r="AX129" s="13" t="s">
        <v>80</v>
      </c>
      <c r="AY129" s="246" t="s">
        <v>128</v>
      </c>
    </row>
    <row r="130" s="2" customFormat="1" ht="33" customHeight="1">
      <c r="A130" s="39"/>
      <c r="B130" s="40"/>
      <c r="C130" s="219" t="s">
        <v>190</v>
      </c>
      <c r="D130" s="219" t="s">
        <v>130</v>
      </c>
      <c r="E130" s="220" t="s">
        <v>191</v>
      </c>
      <c r="F130" s="221" t="s">
        <v>192</v>
      </c>
      <c r="G130" s="222" t="s">
        <v>133</v>
      </c>
      <c r="H130" s="223">
        <v>22</v>
      </c>
      <c r="I130" s="224"/>
      <c r="J130" s="225">
        <f>ROUND(I130*H130,2)</f>
        <v>0</v>
      </c>
      <c r="K130" s="221" t="s">
        <v>134</v>
      </c>
      <c r="L130" s="45"/>
      <c r="M130" s="226" t="s">
        <v>19</v>
      </c>
      <c r="N130" s="227" t="s">
        <v>43</v>
      </c>
      <c r="O130" s="85"/>
      <c r="P130" s="228">
        <f>O130*H130</f>
        <v>0</v>
      </c>
      <c r="Q130" s="228">
        <v>0</v>
      </c>
      <c r="R130" s="228">
        <f>Q130*H130</f>
        <v>0</v>
      </c>
      <c r="S130" s="228">
        <v>0.44</v>
      </c>
      <c r="T130" s="229">
        <f>S130*H130</f>
        <v>9.6799999999999997</v>
      </c>
      <c r="U130" s="39"/>
      <c r="V130" s="39"/>
      <c r="W130" s="39"/>
      <c r="X130" s="39"/>
      <c r="Y130" s="39"/>
      <c r="Z130" s="39"/>
      <c r="AA130" s="39"/>
      <c r="AB130" s="39"/>
      <c r="AC130" s="39"/>
      <c r="AD130" s="39"/>
      <c r="AE130" s="39"/>
      <c r="AR130" s="230" t="s">
        <v>135</v>
      </c>
      <c r="AT130" s="230" t="s">
        <v>130</v>
      </c>
      <c r="AU130" s="230" t="s">
        <v>82</v>
      </c>
      <c r="AY130" s="18" t="s">
        <v>128</v>
      </c>
      <c r="BE130" s="231">
        <f>IF(N130="základní",J130,0)</f>
        <v>0</v>
      </c>
      <c r="BF130" s="231">
        <f>IF(N130="snížená",J130,0)</f>
        <v>0</v>
      </c>
      <c r="BG130" s="231">
        <f>IF(N130="zákl. přenesená",J130,0)</f>
        <v>0</v>
      </c>
      <c r="BH130" s="231">
        <f>IF(N130="sníž. přenesená",J130,0)</f>
        <v>0</v>
      </c>
      <c r="BI130" s="231">
        <f>IF(N130="nulová",J130,0)</f>
        <v>0</v>
      </c>
      <c r="BJ130" s="18" t="s">
        <v>80</v>
      </c>
      <c r="BK130" s="231">
        <f>ROUND(I130*H130,2)</f>
        <v>0</v>
      </c>
      <c r="BL130" s="18" t="s">
        <v>135</v>
      </c>
      <c r="BM130" s="230" t="s">
        <v>193</v>
      </c>
    </row>
    <row r="131" s="2" customFormat="1">
      <c r="A131" s="39"/>
      <c r="B131" s="40"/>
      <c r="C131" s="41"/>
      <c r="D131" s="232" t="s">
        <v>137</v>
      </c>
      <c r="E131" s="41"/>
      <c r="F131" s="233" t="s">
        <v>162</v>
      </c>
      <c r="G131" s="41"/>
      <c r="H131" s="41"/>
      <c r="I131" s="137"/>
      <c r="J131" s="41"/>
      <c r="K131" s="41"/>
      <c r="L131" s="45"/>
      <c r="M131" s="234"/>
      <c r="N131" s="235"/>
      <c r="O131" s="85"/>
      <c r="P131" s="85"/>
      <c r="Q131" s="85"/>
      <c r="R131" s="85"/>
      <c r="S131" s="85"/>
      <c r="T131" s="86"/>
      <c r="U131" s="39"/>
      <c r="V131" s="39"/>
      <c r="W131" s="39"/>
      <c r="X131" s="39"/>
      <c r="Y131" s="39"/>
      <c r="Z131" s="39"/>
      <c r="AA131" s="39"/>
      <c r="AB131" s="39"/>
      <c r="AC131" s="39"/>
      <c r="AD131" s="39"/>
      <c r="AE131" s="39"/>
      <c r="AT131" s="18" t="s">
        <v>137</v>
      </c>
      <c r="AU131" s="18" t="s">
        <v>82</v>
      </c>
    </row>
    <row r="132" s="13" customFormat="1">
      <c r="A132" s="13"/>
      <c r="B132" s="236"/>
      <c r="C132" s="237"/>
      <c r="D132" s="232" t="s">
        <v>153</v>
      </c>
      <c r="E132" s="238" t="s">
        <v>19</v>
      </c>
      <c r="F132" s="239" t="s">
        <v>194</v>
      </c>
      <c r="G132" s="237"/>
      <c r="H132" s="240">
        <v>39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153</v>
      </c>
      <c r="AU132" s="246" t="s">
        <v>82</v>
      </c>
      <c r="AV132" s="13" t="s">
        <v>82</v>
      </c>
      <c r="AW132" s="13" t="s">
        <v>33</v>
      </c>
      <c r="AX132" s="13" t="s">
        <v>72</v>
      </c>
      <c r="AY132" s="246" t="s">
        <v>128</v>
      </c>
    </row>
    <row r="133" s="13" customFormat="1">
      <c r="A133" s="13"/>
      <c r="B133" s="236"/>
      <c r="C133" s="237"/>
      <c r="D133" s="232" t="s">
        <v>153</v>
      </c>
      <c r="E133" s="238" t="s">
        <v>19</v>
      </c>
      <c r="F133" s="239" t="s">
        <v>155</v>
      </c>
      <c r="G133" s="237"/>
      <c r="H133" s="240">
        <v>-17</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153</v>
      </c>
      <c r="AU133" s="246" t="s">
        <v>82</v>
      </c>
      <c r="AV133" s="13" t="s">
        <v>82</v>
      </c>
      <c r="AW133" s="13" t="s">
        <v>33</v>
      </c>
      <c r="AX133" s="13" t="s">
        <v>72</v>
      </c>
      <c r="AY133" s="246" t="s">
        <v>128</v>
      </c>
    </row>
    <row r="134" s="14" customFormat="1">
      <c r="A134" s="14"/>
      <c r="B134" s="247"/>
      <c r="C134" s="248"/>
      <c r="D134" s="232" t="s">
        <v>153</v>
      </c>
      <c r="E134" s="249" t="s">
        <v>19</v>
      </c>
      <c r="F134" s="250" t="s">
        <v>157</v>
      </c>
      <c r="G134" s="248"/>
      <c r="H134" s="251">
        <v>22</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153</v>
      </c>
      <c r="AU134" s="257" t="s">
        <v>82</v>
      </c>
      <c r="AV134" s="14" t="s">
        <v>135</v>
      </c>
      <c r="AW134" s="14" t="s">
        <v>33</v>
      </c>
      <c r="AX134" s="14" t="s">
        <v>80</v>
      </c>
      <c r="AY134" s="257" t="s">
        <v>128</v>
      </c>
    </row>
    <row r="135" s="2" customFormat="1" ht="21.75" customHeight="1">
      <c r="A135" s="39"/>
      <c r="B135" s="40"/>
      <c r="C135" s="219" t="s">
        <v>195</v>
      </c>
      <c r="D135" s="219" t="s">
        <v>130</v>
      </c>
      <c r="E135" s="220" t="s">
        <v>196</v>
      </c>
      <c r="F135" s="221" t="s">
        <v>197</v>
      </c>
      <c r="G135" s="222" t="s">
        <v>198</v>
      </c>
      <c r="H135" s="223">
        <v>10</v>
      </c>
      <c r="I135" s="224"/>
      <c r="J135" s="225">
        <f>ROUND(I135*H135,2)</f>
        <v>0</v>
      </c>
      <c r="K135" s="221" t="s">
        <v>134</v>
      </c>
      <c r="L135" s="45"/>
      <c r="M135" s="226" t="s">
        <v>19</v>
      </c>
      <c r="N135" s="227" t="s">
        <v>43</v>
      </c>
      <c r="O135" s="85"/>
      <c r="P135" s="228">
        <f>O135*H135</f>
        <v>0</v>
      </c>
      <c r="Q135" s="228">
        <v>0</v>
      </c>
      <c r="R135" s="228">
        <f>Q135*H135</f>
        <v>0</v>
      </c>
      <c r="S135" s="228">
        <v>0.20499999999999999</v>
      </c>
      <c r="T135" s="229">
        <f>S135*H135</f>
        <v>2.0499999999999998</v>
      </c>
      <c r="U135" s="39"/>
      <c r="V135" s="39"/>
      <c r="W135" s="39"/>
      <c r="X135" s="39"/>
      <c r="Y135" s="39"/>
      <c r="Z135" s="39"/>
      <c r="AA135" s="39"/>
      <c r="AB135" s="39"/>
      <c r="AC135" s="39"/>
      <c r="AD135" s="39"/>
      <c r="AE135" s="39"/>
      <c r="AR135" s="230" t="s">
        <v>135</v>
      </c>
      <c r="AT135" s="230" t="s">
        <v>130</v>
      </c>
      <c r="AU135" s="230" t="s">
        <v>82</v>
      </c>
      <c r="AY135" s="18" t="s">
        <v>128</v>
      </c>
      <c r="BE135" s="231">
        <f>IF(N135="základní",J135,0)</f>
        <v>0</v>
      </c>
      <c r="BF135" s="231">
        <f>IF(N135="snížená",J135,0)</f>
        <v>0</v>
      </c>
      <c r="BG135" s="231">
        <f>IF(N135="zákl. přenesená",J135,0)</f>
        <v>0</v>
      </c>
      <c r="BH135" s="231">
        <f>IF(N135="sníž. přenesená",J135,0)</f>
        <v>0</v>
      </c>
      <c r="BI135" s="231">
        <f>IF(N135="nulová",J135,0)</f>
        <v>0</v>
      </c>
      <c r="BJ135" s="18" t="s">
        <v>80</v>
      </c>
      <c r="BK135" s="231">
        <f>ROUND(I135*H135,2)</f>
        <v>0</v>
      </c>
      <c r="BL135" s="18" t="s">
        <v>135</v>
      </c>
      <c r="BM135" s="230" t="s">
        <v>199</v>
      </c>
    </row>
    <row r="136" s="2" customFormat="1">
      <c r="A136" s="39"/>
      <c r="B136" s="40"/>
      <c r="C136" s="41"/>
      <c r="D136" s="232" t="s">
        <v>137</v>
      </c>
      <c r="E136" s="41"/>
      <c r="F136" s="233" t="s">
        <v>200</v>
      </c>
      <c r="G136" s="41"/>
      <c r="H136" s="41"/>
      <c r="I136" s="137"/>
      <c r="J136" s="41"/>
      <c r="K136" s="41"/>
      <c r="L136" s="45"/>
      <c r="M136" s="234"/>
      <c r="N136" s="235"/>
      <c r="O136" s="85"/>
      <c r="P136" s="85"/>
      <c r="Q136" s="85"/>
      <c r="R136" s="85"/>
      <c r="S136" s="85"/>
      <c r="T136" s="86"/>
      <c r="U136" s="39"/>
      <c r="V136" s="39"/>
      <c r="W136" s="39"/>
      <c r="X136" s="39"/>
      <c r="Y136" s="39"/>
      <c r="Z136" s="39"/>
      <c r="AA136" s="39"/>
      <c r="AB136" s="39"/>
      <c r="AC136" s="39"/>
      <c r="AD136" s="39"/>
      <c r="AE136" s="39"/>
      <c r="AT136" s="18" t="s">
        <v>137</v>
      </c>
      <c r="AU136" s="18" t="s">
        <v>82</v>
      </c>
    </row>
    <row r="137" s="2" customFormat="1" ht="21.75" customHeight="1">
      <c r="A137" s="39"/>
      <c r="B137" s="40"/>
      <c r="C137" s="219" t="s">
        <v>201</v>
      </c>
      <c r="D137" s="219" t="s">
        <v>130</v>
      </c>
      <c r="E137" s="220" t="s">
        <v>202</v>
      </c>
      <c r="F137" s="221" t="s">
        <v>203</v>
      </c>
      <c r="G137" s="222" t="s">
        <v>204</v>
      </c>
      <c r="H137" s="223">
        <v>72.599999999999994</v>
      </c>
      <c r="I137" s="224"/>
      <c r="J137" s="225">
        <f>ROUND(I137*H137,2)</f>
        <v>0</v>
      </c>
      <c r="K137" s="221" t="s">
        <v>134</v>
      </c>
      <c r="L137" s="45"/>
      <c r="M137" s="226" t="s">
        <v>19</v>
      </c>
      <c r="N137" s="227" t="s">
        <v>43</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135</v>
      </c>
      <c r="AT137" s="230" t="s">
        <v>130</v>
      </c>
      <c r="AU137" s="230" t="s">
        <v>82</v>
      </c>
      <c r="AY137" s="18" t="s">
        <v>128</v>
      </c>
      <c r="BE137" s="231">
        <f>IF(N137="základní",J137,0)</f>
        <v>0</v>
      </c>
      <c r="BF137" s="231">
        <f>IF(N137="snížená",J137,0)</f>
        <v>0</v>
      </c>
      <c r="BG137" s="231">
        <f>IF(N137="zákl. přenesená",J137,0)</f>
        <v>0</v>
      </c>
      <c r="BH137" s="231">
        <f>IF(N137="sníž. přenesená",J137,0)</f>
        <v>0</v>
      </c>
      <c r="BI137" s="231">
        <f>IF(N137="nulová",J137,0)</f>
        <v>0</v>
      </c>
      <c r="BJ137" s="18" t="s">
        <v>80</v>
      </c>
      <c r="BK137" s="231">
        <f>ROUND(I137*H137,2)</f>
        <v>0</v>
      </c>
      <c r="BL137" s="18" t="s">
        <v>135</v>
      </c>
      <c r="BM137" s="230" t="s">
        <v>205</v>
      </c>
    </row>
    <row r="138" s="2" customFormat="1">
      <c r="A138" s="39"/>
      <c r="B138" s="40"/>
      <c r="C138" s="41"/>
      <c r="D138" s="232" t="s">
        <v>137</v>
      </c>
      <c r="E138" s="41"/>
      <c r="F138" s="233" t="s">
        <v>206</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137</v>
      </c>
      <c r="AU138" s="18" t="s">
        <v>82</v>
      </c>
    </row>
    <row r="139" s="13" customFormat="1">
      <c r="A139" s="13"/>
      <c r="B139" s="236"/>
      <c r="C139" s="237"/>
      <c r="D139" s="232" t="s">
        <v>153</v>
      </c>
      <c r="E139" s="238" t="s">
        <v>19</v>
      </c>
      <c r="F139" s="239" t="s">
        <v>207</v>
      </c>
      <c r="G139" s="237"/>
      <c r="H139" s="240">
        <v>72.599999999999994</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153</v>
      </c>
      <c r="AU139" s="246" t="s">
        <v>82</v>
      </c>
      <c r="AV139" s="13" t="s">
        <v>82</v>
      </c>
      <c r="AW139" s="13" t="s">
        <v>33</v>
      </c>
      <c r="AX139" s="13" t="s">
        <v>80</v>
      </c>
      <c r="AY139" s="246" t="s">
        <v>128</v>
      </c>
    </row>
    <row r="140" s="2" customFormat="1" ht="21.75" customHeight="1">
      <c r="A140" s="39"/>
      <c r="B140" s="40"/>
      <c r="C140" s="219" t="s">
        <v>208</v>
      </c>
      <c r="D140" s="219" t="s">
        <v>130</v>
      </c>
      <c r="E140" s="220" t="s">
        <v>209</v>
      </c>
      <c r="F140" s="221" t="s">
        <v>210</v>
      </c>
      <c r="G140" s="222" t="s">
        <v>204</v>
      </c>
      <c r="H140" s="223">
        <v>64.5</v>
      </c>
      <c r="I140" s="224"/>
      <c r="J140" s="225">
        <f>ROUND(I140*H140,2)</f>
        <v>0</v>
      </c>
      <c r="K140" s="221" t="s">
        <v>134</v>
      </c>
      <c r="L140" s="45"/>
      <c r="M140" s="226" t="s">
        <v>19</v>
      </c>
      <c r="N140" s="227" t="s">
        <v>43</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135</v>
      </c>
      <c r="AT140" s="230" t="s">
        <v>130</v>
      </c>
      <c r="AU140" s="230" t="s">
        <v>82</v>
      </c>
      <c r="AY140" s="18" t="s">
        <v>128</v>
      </c>
      <c r="BE140" s="231">
        <f>IF(N140="základní",J140,0)</f>
        <v>0</v>
      </c>
      <c r="BF140" s="231">
        <f>IF(N140="snížená",J140,0)</f>
        <v>0</v>
      </c>
      <c r="BG140" s="231">
        <f>IF(N140="zákl. přenesená",J140,0)</f>
        <v>0</v>
      </c>
      <c r="BH140" s="231">
        <f>IF(N140="sníž. přenesená",J140,0)</f>
        <v>0</v>
      </c>
      <c r="BI140" s="231">
        <f>IF(N140="nulová",J140,0)</f>
        <v>0</v>
      </c>
      <c r="BJ140" s="18" t="s">
        <v>80</v>
      </c>
      <c r="BK140" s="231">
        <f>ROUND(I140*H140,2)</f>
        <v>0</v>
      </c>
      <c r="BL140" s="18" t="s">
        <v>135</v>
      </c>
      <c r="BM140" s="230" t="s">
        <v>211</v>
      </c>
    </row>
    <row r="141" s="2" customFormat="1">
      <c r="A141" s="39"/>
      <c r="B141" s="40"/>
      <c r="C141" s="41"/>
      <c r="D141" s="232" t="s">
        <v>137</v>
      </c>
      <c r="E141" s="41"/>
      <c r="F141" s="233" t="s">
        <v>212</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137</v>
      </c>
      <c r="AU141" s="18" t="s">
        <v>82</v>
      </c>
    </row>
    <row r="142" s="13" customFormat="1">
      <c r="A142" s="13"/>
      <c r="B142" s="236"/>
      <c r="C142" s="237"/>
      <c r="D142" s="232" t="s">
        <v>153</v>
      </c>
      <c r="E142" s="238" t="s">
        <v>19</v>
      </c>
      <c r="F142" s="239" t="s">
        <v>213</v>
      </c>
      <c r="G142" s="237"/>
      <c r="H142" s="240">
        <v>64.5</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153</v>
      </c>
      <c r="AU142" s="246" t="s">
        <v>82</v>
      </c>
      <c r="AV142" s="13" t="s">
        <v>82</v>
      </c>
      <c r="AW142" s="13" t="s">
        <v>33</v>
      </c>
      <c r="AX142" s="13" t="s">
        <v>80</v>
      </c>
      <c r="AY142" s="246" t="s">
        <v>128</v>
      </c>
    </row>
    <row r="143" s="2" customFormat="1" ht="21.75" customHeight="1">
      <c r="A143" s="39"/>
      <c r="B143" s="40"/>
      <c r="C143" s="219" t="s">
        <v>8</v>
      </c>
      <c r="D143" s="219" t="s">
        <v>130</v>
      </c>
      <c r="E143" s="220" t="s">
        <v>214</v>
      </c>
      <c r="F143" s="221" t="s">
        <v>215</v>
      </c>
      <c r="G143" s="222" t="s">
        <v>204</v>
      </c>
      <c r="H143" s="223">
        <v>6.4500000000000002</v>
      </c>
      <c r="I143" s="224"/>
      <c r="J143" s="225">
        <f>ROUND(I143*H143,2)</f>
        <v>0</v>
      </c>
      <c r="K143" s="221" t="s">
        <v>134</v>
      </c>
      <c r="L143" s="45"/>
      <c r="M143" s="226" t="s">
        <v>19</v>
      </c>
      <c r="N143" s="227" t="s">
        <v>43</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135</v>
      </c>
      <c r="AT143" s="230" t="s">
        <v>130</v>
      </c>
      <c r="AU143" s="230" t="s">
        <v>82</v>
      </c>
      <c r="AY143" s="18" t="s">
        <v>128</v>
      </c>
      <c r="BE143" s="231">
        <f>IF(N143="základní",J143,0)</f>
        <v>0</v>
      </c>
      <c r="BF143" s="231">
        <f>IF(N143="snížená",J143,0)</f>
        <v>0</v>
      </c>
      <c r="BG143" s="231">
        <f>IF(N143="zákl. přenesená",J143,0)</f>
        <v>0</v>
      </c>
      <c r="BH143" s="231">
        <f>IF(N143="sníž. přenesená",J143,0)</f>
        <v>0</v>
      </c>
      <c r="BI143" s="231">
        <f>IF(N143="nulová",J143,0)</f>
        <v>0</v>
      </c>
      <c r="BJ143" s="18" t="s">
        <v>80</v>
      </c>
      <c r="BK143" s="231">
        <f>ROUND(I143*H143,2)</f>
        <v>0</v>
      </c>
      <c r="BL143" s="18" t="s">
        <v>135</v>
      </c>
      <c r="BM143" s="230" t="s">
        <v>216</v>
      </c>
    </row>
    <row r="144" s="2" customFormat="1">
      <c r="A144" s="39"/>
      <c r="B144" s="40"/>
      <c r="C144" s="41"/>
      <c r="D144" s="232" t="s">
        <v>137</v>
      </c>
      <c r="E144" s="41"/>
      <c r="F144" s="233" t="s">
        <v>212</v>
      </c>
      <c r="G144" s="41"/>
      <c r="H144" s="41"/>
      <c r="I144" s="137"/>
      <c r="J144" s="41"/>
      <c r="K144" s="41"/>
      <c r="L144" s="45"/>
      <c r="M144" s="234"/>
      <c r="N144" s="235"/>
      <c r="O144" s="85"/>
      <c r="P144" s="85"/>
      <c r="Q144" s="85"/>
      <c r="R144" s="85"/>
      <c r="S144" s="85"/>
      <c r="T144" s="86"/>
      <c r="U144" s="39"/>
      <c r="V144" s="39"/>
      <c r="W144" s="39"/>
      <c r="X144" s="39"/>
      <c r="Y144" s="39"/>
      <c r="Z144" s="39"/>
      <c r="AA144" s="39"/>
      <c r="AB144" s="39"/>
      <c r="AC144" s="39"/>
      <c r="AD144" s="39"/>
      <c r="AE144" s="39"/>
      <c r="AT144" s="18" t="s">
        <v>137</v>
      </c>
      <c r="AU144" s="18" t="s">
        <v>82</v>
      </c>
    </row>
    <row r="145" s="13" customFormat="1">
      <c r="A145" s="13"/>
      <c r="B145" s="236"/>
      <c r="C145" s="237"/>
      <c r="D145" s="232" t="s">
        <v>153</v>
      </c>
      <c r="E145" s="237"/>
      <c r="F145" s="239" t="s">
        <v>217</v>
      </c>
      <c r="G145" s="237"/>
      <c r="H145" s="240">
        <v>6.4500000000000002</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153</v>
      </c>
      <c r="AU145" s="246" t="s">
        <v>82</v>
      </c>
      <c r="AV145" s="13" t="s">
        <v>82</v>
      </c>
      <c r="AW145" s="13" t="s">
        <v>4</v>
      </c>
      <c r="AX145" s="13" t="s">
        <v>80</v>
      </c>
      <c r="AY145" s="246" t="s">
        <v>128</v>
      </c>
    </row>
    <row r="146" s="2" customFormat="1" ht="21.75" customHeight="1">
      <c r="A146" s="39"/>
      <c r="B146" s="40"/>
      <c r="C146" s="219" t="s">
        <v>218</v>
      </c>
      <c r="D146" s="219" t="s">
        <v>130</v>
      </c>
      <c r="E146" s="220" t="s">
        <v>219</v>
      </c>
      <c r="F146" s="221" t="s">
        <v>220</v>
      </c>
      <c r="G146" s="222" t="s">
        <v>204</v>
      </c>
      <c r="H146" s="223">
        <v>2.6000000000000001</v>
      </c>
      <c r="I146" s="224"/>
      <c r="J146" s="225">
        <f>ROUND(I146*H146,2)</f>
        <v>0</v>
      </c>
      <c r="K146" s="221" t="s">
        <v>134</v>
      </c>
      <c r="L146" s="45"/>
      <c r="M146" s="226" t="s">
        <v>19</v>
      </c>
      <c r="N146" s="227" t="s">
        <v>43</v>
      </c>
      <c r="O146" s="85"/>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135</v>
      </c>
      <c r="AT146" s="230" t="s">
        <v>130</v>
      </c>
      <c r="AU146" s="230" t="s">
        <v>82</v>
      </c>
      <c r="AY146" s="18" t="s">
        <v>128</v>
      </c>
      <c r="BE146" s="231">
        <f>IF(N146="základní",J146,0)</f>
        <v>0</v>
      </c>
      <c r="BF146" s="231">
        <f>IF(N146="snížená",J146,0)</f>
        <v>0</v>
      </c>
      <c r="BG146" s="231">
        <f>IF(N146="zákl. přenesená",J146,0)</f>
        <v>0</v>
      </c>
      <c r="BH146" s="231">
        <f>IF(N146="sníž. přenesená",J146,0)</f>
        <v>0</v>
      </c>
      <c r="BI146" s="231">
        <f>IF(N146="nulová",J146,0)</f>
        <v>0</v>
      </c>
      <c r="BJ146" s="18" t="s">
        <v>80</v>
      </c>
      <c r="BK146" s="231">
        <f>ROUND(I146*H146,2)</f>
        <v>0</v>
      </c>
      <c r="BL146" s="18" t="s">
        <v>135</v>
      </c>
      <c r="BM146" s="230" t="s">
        <v>221</v>
      </c>
    </row>
    <row r="147" s="2" customFormat="1">
      <c r="A147" s="39"/>
      <c r="B147" s="40"/>
      <c r="C147" s="41"/>
      <c r="D147" s="232" t="s">
        <v>137</v>
      </c>
      <c r="E147" s="41"/>
      <c r="F147" s="233" t="s">
        <v>222</v>
      </c>
      <c r="G147" s="41"/>
      <c r="H147" s="41"/>
      <c r="I147" s="137"/>
      <c r="J147" s="41"/>
      <c r="K147" s="41"/>
      <c r="L147" s="45"/>
      <c r="M147" s="234"/>
      <c r="N147" s="235"/>
      <c r="O147" s="85"/>
      <c r="P147" s="85"/>
      <c r="Q147" s="85"/>
      <c r="R147" s="85"/>
      <c r="S147" s="85"/>
      <c r="T147" s="86"/>
      <c r="U147" s="39"/>
      <c r="V147" s="39"/>
      <c r="W147" s="39"/>
      <c r="X147" s="39"/>
      <c r="Y147" s="39"/>
      <c r="Z147" s="39"/>
      <c r="AA147" s="39"/>
      <c r="AB147" s="39"/>
      <c r="AC147" s="39"/>
      <c r="AD147" s="39"/>
      <c r="AE147" s="39"/>
      <c r="AT147" s="18" t="s">
        <v>137</v>
      </c>
      <c r="AU147" s="18" t="s">
        <v>82</v>
      </c>
    </row>
    <row r="148" s="13" customFormat="1">
      <c r="A148" s="13"/>
      <c r="B148" s="236"/>
      <c r="C148" s="237"/>
      <c r="D148" s="232" t="s">
        <v>153</v>
      </c>
      <c r="E148" s="238" t="s">
        <v>19</v>
      </c>
      <c r="F148" s="239" t="s">
        <v>223</v>
      </c>
      <c r="G148" s="237"/>
      <c r="H148" s="240">
        <v>1</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153</v>
      </c>
      <c r="AU148" s="246" t="s">
        <v>82</v>
      </c>
      <c r="AV148" s="13" t="s">
        <v>82</v>
      </c>
      <c r="AW148" s="13" t="s">
        <v>33</v>
      </c>
      <c r="AX148" s="13" t="s">
        <v>72</v>
      </c>
      <c r="AY148" s="246" t="s">
        <v>128</v>
      </c>
    </row>
    <row r="149" s="13" customFormat="1">
      <c r="A149" s="13"/>
      <c r="B149" s="236"/>
      <c r="C149" s="237"/>
      <c r="D149" s="232" t="s">
        <v>153</v>
      </c>
      <c r="E149" s="238" t="s">
        <v>19</v>
      </c>
      <c r="F149" s="239" t="s">
        <v>224</v>
      </c>
      <c r="G149" s="237"/>
      <c r="H149" s="240">
        <v>1.6000000000000001</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153</v>
      </c>
      <c r="AU149" s="246" t="s">
        <v>82</v>
      </c>
      <c r="AV149" s="13" t="s">
        <v>82</v>
      </c>
      <c r="AW149" s="13" t="s">
        <v>33</v>
      </c>
      <c r="AX149" s="13" t="s">
        <v>72</v>
      </c>
      <c r="AY149" s="246" t="s">
        <v>128</v>
      </c>
    </row>
    <row r="150" s="14" customFormat="1">
      <c r="A150" s="14"/>
      <c r="B150" s="247"/>
      <c r="C150" s="248"/>
      <c r="D150" s="232" t="s">
        <v>153</v>
      </c>
      <c r="E150" s="249" t="s">
        <v>19</v>
      </c>
      <c r="F150" s="250" t="s">
        <v>157</v>
      </c>
      <c r="G150" s="248"/>
      <c r="H150" s="251">
        <v>2.6000000000000001</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153</v>
      </c>
      <c r="AU150" s="257" t="s">
        <v>82</v>
      </c>
      <c r="AV150" s="14" t="s">
        <v>135</v>
      </c>
      <c r="AW150" s="14" t="s">
        <v>33</v>
      </c>
      <c r="AX150" s="14" t="s">
        <v>80</v>
      </c>
      <c r="AY150" s="257" t="s">
        <v>128</v>
      </c>
    </row>
    <row r="151" s="2" customFormat="1" ht="21.75" customHeight="1">
      <c r="A151" s="39"/>
      <c r="B151" s="40"/>
      <c r="C151" s="219" t="s">
        <v>225</v>
      </c>
      <c r="D151" s="219" t="s">
        <v>130</v>
      </c>
      <c r="E151" s="220" t="s">
        <v>226</v>
      </c>
      <c r="F151" s="221" t="s">
        <v>227</v>
      </c>
      <c r="G151" s="222" t="s">
        <v>141</v>
      </c>
      <c r="H151" s="223">
        <v>10</v>
      </c>
      <c r="I151" s="224"/>
      <c r="J151" s="225">
        <f>ROUND(I151*H151,2)</f>
        <v>0</v>
      </c>
      <c r="K151" s="221" t="s">
        <v>134</v>
      </c>
      <c r="L151" s="45"/>
      <c r="M151" s="226" t="s">
        <v>19</v>
      </c>
      <c r="N151" s="227" t="s">
        <v>43</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135</v>
      </c>
      <c r="AT151" s="230" t="s">
        <v>130</v>
      </c>
      <c r="AU151" s="230" t="s">
        <v>82</v>
      </c>
      <c r="AY151" s="18" t="s">
        <v>128</v>
      </c>
      <c r="BE151" s="231">
        <f>IF(N151="základní",J151,0)</f>
        <v>0</v>
      </c>
      <c r="BF151" s="231">
        <f>IF(N151="snížená",J151,0)</f>
        <v>0</v>
      </c>
      <c r="BG151" s="231">
        <f>IF(N151="zákl. přenesená",J151,0)</f>
        <v>0</v>
      </c>
      <c r="BH151" s="231">
        <f>IF(N151="sníž. přenesená",J151,0)</f>
        <v>0</v>
      </c>
      <c r="BI151" s="231">
        <f>IF(N151="nulová",J151,0)</f>
        <v>0</v>
      </c>
      <c r="BJ151" s="18" t="s">
        <v>80</v>
      </c>
      <c r="BK151" s="231">
        <f>ROUND(I151*H151,2)</f>
        <v>0</v>
      </c>
      <c r="BL151" s="18" t="s">
        <v>135</v>
      </c>
      <c r="BM151" s="230" t="s">
        <v>228</v>
      </c>
    </row>
    <row r="152" s="2" customFormat="1">
      <c r="A152" s="39"/>
      <c r="B152" s="40"/>
      <c r="C152" s="41"/>
      <c r="D152" s="232" t="s">
        <v>137</v>
      </c>
      <c r="E152" s="41"/>
      <c r="F152" s="233" t="s">
        <v>229</v>
      </c>
      <c r="G152" s="41"/>
      <c r="H152" s="41"/>
      <c r="I152" s="137"/>
      <c r="J152" s="41"/>
      <c r="K152" s="41"/>
      <c r="L152" s="45"/>
      <c r="M152" s="234"/>
      <c r="N152" s="235"/>
      <c r="O152" s="85"/>
      <c r="P152" s="85"/>
      <c r="Q152" s="85"/>
      <c r="R152" s="85"/>
      <c r="S152" s="85"/>
      <c r="T152" s="86"/>
      <c r="U152" s="39"/>
      <c r="V152" s="39"/>
      <c r="W152" s="39"/>
      <c r="X152" s="39"/>
      <c r="Y152" s="39"/>
      <c r="Z152" s="39"/>
      <c r="AA152" s="39"/>
      <c r="AB152" s="39"/>
      <c r="AC152" s="39"/>
      <c r="AD152" s="39"/>
      <c r="AE152" s="39"/>
      <c r="AT152" s="18" t="s">
        <v>137</v>
      </c>
      <c r="AU152" s="18" t="s">
        <v>82</v>
      </c>
    </row>
    <row r="153" s="2" customFormat="1" ht="21.75" customHeight="1">
      <c r="A153" s="39"/>
      <c r="B153" s="40"/>
      <c r="C153" s="219" t="s">
        <v>230</v>
      </c>
      <c r="D153" s="219" t="s">
        <v>130</v>
      </c>
      <c r="E153" s="220" t="s">
        <v>231</v>
      </c>
      <c r="F153" s="221" t="s">
        <v>232</v>
      </c>
      <c r="G153" s="222" t="s">
        <v>141</v>
      </c>
      <c r="H153" s="223">
        <v>10</v>
      </c>
      <c r="I153" s="224"/>
      <c r="J153" s="225">
        <f>ROUND(I153*H153,2)</f>
        <v>0</v>
      </c>
      <c r="K153" s="221" t="s">
        <v>134</v>
      </c>
      <c r="L153" s="45"/>
      <c r="M153" s="226" t="s">
        <v>19</v>
      </c>
      <c r="N153" s="227" t="s">
        <v>43</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135</v>
      </c>
      <c r="AT153" s="230" t="s">
        <v>130</v>
      </c>
      <c r="AU153" s="230" t="s">
        <v>82</v>
      </c>
      <c r="AY153" s="18" t="s">
        <v>128</v>
      </c>
      <c r="BE153" s="231">
        <f>IF(N153="základní",J153,0)</f>
        <v>0</v>
      </c>
      <c r="BF153" s="231">
        <f>IF(N153="snížená",J153,0)</f>
        <v>0</v>
      </c>
      <c r="BG153" s="231">
        <f>IF(N153="zákl. přenesená",J153,0)</f>
        <v>0</v>
      </c>
      <c r="BH153" s="231">
        <f>IF(N153="sníž. přenesená",J153,0)</f>
        <v>0</v>
      </c>
      <c r="BI153" s="231">
        <f>IF(N153="nulová",J153,0)</f>
        <v>0</v>
      </c>
      <c r="BJ153" s="18" t="s">
        <v>80</v>
      </c>
      <c r="BK153" s="231">
        <f>ROUND(I153*H153,2)</f>
        <v>0</v>
      </c>
      <c r="BL153" s="18" t="s">
        <v>135</v>
      </c>
      <c r="BM153" s="230" t="s">
        <v>233</v>
      </c>
    </row>
    <row r="154" s="2" customFormat="1">
      <c r="A154" s="39"/>
      <c r="B154" s="40"/>
      <c r="C154" s="41"/>
      <c r="D154" s="232" t="s">
        <v>137</v>
      </c>
      <c r="E154" s="41"/>
      <c r="F154" s="233" t="s">
        <v>229</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137</v>
      </c>
      <c r="AU154" s="18" t="s">
        <v>82</v>
      </c>
    </row>
    <row r="155" s="2" customFormat="1" ht="21.75" customHeight="1">
      <c r="A155" s="39"/>
      <c r="B155" s="40"/>
      <c r="C155" s="219" t="s">
        <v>234</v>
      </c>
      <c r="D155" s="219" t="s">
        <v>130</v>
      </c>
      <c r="E155" s="220" t="s">
        <v>235</v>
      </c>
      <c r="F155" s="221" t="s">
        <v>236</v>
      </c>
      <c r="G155" s="222" t="s">
        <v>141</v>
      </c>
      <c r="H155" s="223">
        <v>10</v>
      </c>
      <c r="I155" s="224"/>
      <c r="J155" s="225">
        <f>ROUND(I155*H155,2)</f>
        <v>0</v>
      </c>
      <c r="K155" s="221" t="s">
        <v>134</v>
      </c>
      <c r="L155" s="45"/>
      <c r="M155" s="226" t="s">
        <v>19</v>
      </c>
      <c r="N155" s="227" t="s">
        <v>43</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135</v>
      </c>
      <c r="AT155" s="230" t="s">
        <v>130</v>
      </c>
      <c r="AU155" s="230" t="s">
        <v>82</v>
      </c>
      <c r="AY155" s="18" t="s">
        <v>128</v>
      </c>
      <c r="BE155" s="231">
        <f>IF(N155="základní",J155,0)</f>
        <v>0</v>
      </c>
      <c r="BF155" s="231">
        <f>IF(N155="snížená",J155,0)</f>
        <v>0</v>
      </c>
      <c r="BG155" s="231">
        <f>IF(N155="zákl. přenesená",J155,0)</f>
        <v>0</v>
      </c>
      <c r="BH155" s="231">
        <f>IF(N155="sníž. přenesená",J155,0)</f>
        <v>0</v>
      </c>
      <c r="BI155" s="231">
        <f>IF(N155="nulová",J155,0)</f>
        <v>0</v>
      </c>
      <c r="BJ155" s="18" t="s">
        <v>80</v>
      </c>
      <c r="BK155" s="231">
        <f>ROUND(I155*H155,2)</f>
        <v>0</v>
      </c>
      <c r="BL155" s="18" t="s">
        <v>135</v>
      </c>
      <c r="BM155" s="230" t="s">
        <v>237</v>
      </c>
    </row>
    <row r="156" s="2" customFormat="1">
      <c r="A156" s="39"/>
      <c r="B156" s="40"/>
      <c r="C156" s="41"/>
      <c r="D156" s="232" t="s">
        <v>137</v>
      </c>
      <c r="E156" s="41"/>
      <c r="F156" s="233" t="s">
        <v>229</v>
      </c>
      <c r="G156" s="41"/>
      <c r="H156" s="41"/>
      <c r="I156" s="137"/>
      <c r="J156" s="41"/>
      <c r="K156" s="41"/>
      <c r="L156" s="45"/>
      <c r="M156" s="234"/>
      <c r="N156" s="235"/>
      <c r="O156" s="85"/>
      <c r="P156" s="85"/>
      <c r="Q156" s="85"/>
      <c r="R156" s="85"/>
      <c r="S156" s="85"/>
      <c r="T156" s="86"/>
      <c r="U156" s="39"/>
      <c r="V156" s="39"/>
      <c r="W156" s="39"/>
      <c r="X156" s="39"/>
      <c r="Y156" s="39"/>
      <c r="Z156" s="39"/>
      <c r="AA156" s="39"/>
      <c r="AB156" s="39"/>
      <c r="AC156" s="39"/>
      <c r="AD156" s="39"/>
      <c r="AE156" s="39"/>
      <c r="AT156" s="18" t="s">
        <v>137</v>
      </c>
      <c r="AU156" s="18" t="s">
        <v>82</v>
      </c>
    </row>
    <row r="157" s="2" customFormat="1" ht="16.5" customHeight="1">
      <c r="A157" s="39"/>
      <c r="B157" s="40"/>
      <c r="C157" s="219" t="s">
        <v>238</v>
      </c>
      <c r="D157" s="219" t="s">
        <v>130</v>
      </c>
      <c r="E157" s="220" t="s">
        <v>239</v>
      </c>
      <c r="F157" s="221" t="s">
        <v>240</v>
      </c>
      <c r="G157" s="222" t="s">
        <v>133</v>
      </c>
      <c r="H157" s="223">
        <v>44</v>
      </c>
      <c r="I157" s="224"/>
      <c r="J157" s="225">
        <f>ROUND(I157*H157,2)</f>
        <v>0</v>
      </c>
      <c r="K157" s="221" t="s">
        <v>134</v>
      </c>
      <c r="L157" s="45"/>
      <c r="M157" s="226" t="s">
        <v>19</v>
      </c>
      <c r="N157" s="227" t="s">
        <v>43</v>
      </c>
      <c r="O157" s="85"/>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135</v>
      </c>
      <c r="AT157" s="230" t="s">
        <v>130</v>
      </c>
      <c r="AU157" s="230" t="s">
        <v>82</v>
      </c>
      <c r="AY157" s="18" t="s">
        <v>128</v>
      </c>
      <c r="BE157" s="231">
        <f>IF(N157="základní",J157,0)</f>
        <v>0</v>
      </c>
      <c r="BF157" s="231">
        <f>IF(N157="snížená",J157,0)</f>
        <v>0</v>
      </c>
      <c r="BG157" s="231">
        <f>IF(N157="zákl. přenesená",J157,0)</f>
        <v>0</v>
      </c>
      <c r="BH157" s="231">
        <f>IF(N157="sníž. přenesená",J157,0)</f>
        <v>0</v>
      </c>
      <c r="BI157" s="231">
        <f>IF(N157="nulová",J157,0)</f>
        <v>0</v>
      </c>
      <c r="BJ157" s="18" t="s">
        <v>80</v>
      </c>
      <c r="BK157" s="231">
        <f>ROUND(I157*H157,2)</f>
        <v>0</v>
      </c>
      <c r="BL157" s="18" t="s">
        <v>135</v>
      </c>
      <c r="BM157" s="230" t="s">
        <v>241</v>
      </c>
    </row>
    <row r="158" s="2" customFormat="1">
      <c r="A158" s="39"/>
      <c r="B158" s="40"/>
      <c r="C158" s="41"/>
      <c r="D158" s="232" t="s">
        <v>137</v>
      </c>
      <c r="E158" s="41"/>
      <c r="F158" s="233" t="s">
        <v>242</v>
      </c>
      <c r="G158" s="41"/>
      <c r="H158" s="41"/>
      <c r="I158" s="137"/>
      <c r="J158" s="41"/>
      <c r="K158" s="41"/>
      <c r="L158" s="45"/>
      <c r="M158" s="234"/>
      <c r="N158" s="235"/>
      <c r="O158" s="85"/>
      <c r="P158" s="85"/>
      <c r="Q158" s="85"/>
      <c r="R158" s="85"/>
      <c r="S158" s="85"/>
      <c r="T158" s="86"/>
      <c r="U158" s="39"/>
      <c r="V158" s="39"/>
      <c r="W158" s="39"/>
      <c r="X158" s="39"/>
      <c r="Y158" s="39"/>
      <c r="Z158" s="39"/>
      <c r="AA158" s="39"/>
      <c r="AB158" s="39"/>
      <c r="AC158" s="39"/>
      <c r="AD158" s="39"/>
      <c r="AE158" s="39"/>
      <c r="AT158" s="18" t="s">
        <v>137</v>
      </c>
      <c r="AU158" s="18" t="s">
        <v>82</v>
      </c>
    </row>
    <row r="159" s="2" customFormat="1" ht="33" customHeight="1">
      <c r="A159" s="39"/>
      <c r="B159" s="40"/>
      <c r="C159" s="219" t="s">
        <v>7</v>
      </c>
      <c r="D159" s="219" t="s">
        <v>130</v>
      </c>
      <c r="E159" s="220" t="s">
        <v>243</v>
      </c>
      <c r="F159" s="221" t="s">
        <v>244</v>
      </c>
      <c r="G159" s="222" t="s">
        <v>141</v>
      </c>
      <c r="H159" s="223">
        <v>30</v>
      </c>
      <c r="I159" s="224"/>
      <c r="J159" s="225">
        <f>ROUND(I159*H159,2)</f>
        <v>0</v>
      </c>
      <c r="K159" s="221" t="s">
        <v>134</v>
      </c>
      <c r="L159" s="45"/>
      <c r="M159" s="226" t="s">
        <v>19</v>
      </c>
      <c r="N159" s="227" t="s">
        <v>43</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135</v>
      </c>
      <c r="AT159" s="230" t="s">
        <v>130</v>
      </c>
      <c r="AU159" s="230" t="s">
        <v>82</v>
      </c>
      <c r="AY159" s="18" t="s">
        <v>128</v>
      </c>
      <c r="BE159" s="231">
        <f>IF(N159="základní",J159,0)</f>
        <v>0</v>
      </c>
      <c r="BF159" s="231">
        <f>IF(N159="snížená",J159,0)</f>
        <v>0</v>
      </c>
      <c r="BG159" s="231">
        <f>IF(N159="zákl. přenesená",J159,0)</f>
        <v>0</v>
      </c>
      <c r="BH159" s="231">
        <f>IF(N159="sníž. přenesená",J159,0)</f>
        <v>0</v>
      </c>
      <c r="BI159" s="231">
        <f>IF(N159="nulová",J159,0)</f>
        <v>0</v>
      </c>
      <c r="BJ159" s="18" t="s">
        <v>80</v>
      </c>
      <c r="BK159" s="231">
        <f>ROUND(I159*H159,2)</f>
        <v>0</v>
      </c>
      <c r="BL159" s="18" t="s">
        <v>135</v>
      </c>
      <c r="BM159" s="230" t="s">
        <v>245</v>
      </c>
    </row>
    <row r="160" s="2" customFormat="1">
      <c r="A160" s="39"/>
      <c r="B160" s="40"/>
      <c r="C160" s="41"/>
      <c r="D160" s="232" t="s">
        <v>137</v>
      </c>
      <c r="E160" s="41"/>
      <c r="F160" s="233" t="s">
        <v>229</v>
      </c>
      <c r="G160" s="41"/>
      <c r="H160" s="41"/>
      <c r="I160" s="137"/>
      <c r="J160" s="41"/>
      <c r="K160" s="41"/>
      <c r="L160" s="45"/>
      <c r="M160" s="234"/>
      <c r="N160" s="235"/>
      <c r="O160" s="85"/>
      <c r="P160" s="85"/>
      <c r="Q160" s="85"/>
      <c r="R160" s="85"/>
      <c r="S160" s="85"/>
      <c r="T160" s="86"/>
      <c r="U160" s="39"/>
      <c r="V160" s="39"/>
      <c r="W160" s="39"/>
      <c r="X160" s="39"/>
      <c r="Y160" s="39"/>
      <c r="Z160" s="39"/>
      <c r="AA160" s="39"/>
      <c r="AB160" s="39"/>
      <c r="AC160" s="39"/>
      <c r="AD160" s="39"/>
      <c r="AE160" s="39"/>
      <c r="AT160" s="18" t="s">
        <v>137</v>
      </c>
      <c r="AU160" s="18" t="s">
        <v>82</v>
      </c>
    </row>
    <row r="161" s="13" customFormat="1">
      <c r="A161" s="13"/>
      <c r="B161" s="236"/>
      <c r="C161" s="237"/>
      <c r="D161" s="232" t="s">
        <v>153</v>
      </c>
      <c r="E161" s="237"/>
      <c r="F161" s="239" t="s">
        <v>246</v>
      </c>
      <c r="G161" s="237"/>
      <c r="H161" s="240">
        <v>30</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153</v>
      </c>
      <c r="AU161" s="246" t="s">
        <v>82</v>
      </c>
      <c r="AV161" s="13" t="s">
        <v>82</v>
      </c>
      <c r="AW161" s="13" t="s">
        <v>4</v>
      </c>
      <c r="AX161" s="13" t="s">
        <v>80</v>
      </c>
      <c r="AY161" s="246" t="s">
        <v>128</v>
      </c>
    </row>
    <row r="162" s="2" customFormat="1" ht="21.75" customHeight="1">
      <c r="A162" s="39"/>
      <c r="B162" s="40"/>
      <c r="C162" s="219" t="s">
        <v>247</v>
      </c>
      <c r="D162" s="219" t="s">
        <v>130</v>
      </c>
      <c r="E162" s="220" t="s">
        <v>248</v>
      </c>
      <c r="F162" s="221" t="s">
        <v>249</v>
      </c>
      <c r="G162" s="222" t="s">
        <v>141</v>
      </c>
      <c r="H162" s="223">
        <v>30</v>
      </c>
      <c r="I162" s="224"/>
      <c r="J162" s="225">
        <f>ROUND(I162*H162,2)</f>
        <v>0</v>
      </c>
      <c r="K162" s="221" t="s">
        <v>134</v>
      </c>
      <c r="L162" s="45"/>
      <c r="M162" s="226" t="s">
        <v>19</v>
      </c>
      <c r="N162" s="227" t="s">
        <v>43</v>
      </c>
      <c r="O162" s="85"/>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135</v>
      </c>
      <c r="AT162" s="230" t="s">
        <v>130</v>
      </c>
      <c r="AU162" s="230" t="s">
        <v>82</v>
      </c>
      <c r="AY162" s="18" t="s">
        <v>128</v>
      </c>
      <c r="BE162" s="231">
        <f>IF(N162="základní",J162,0)</f>
        <v>0</v>
      </c>
      <c r="BF162" s="231">
        <f>IF(N162="snížená",J162,0)</f>
        <v>0</v>
      </c>
      <c r="BG162" s="231">
        <f>IF(N162="zákl. přenesená",J162,0)</f>
        <v>0</v>
      </c>
      <c r="BH162" s="231">
        <f>IF(N162="sníž. přenesená",J162,0)</f>
        <v>0</v>
      </c>
      <c r="BI162" s="231">
        <f>IF(N162="nulová",J162,0)</f>
        <v>0</v>
      </c>
      <c r="BJ162" s="18" t="s">
        <v>80</v>
      </c>
      <c r="BK162" s="231">
        <f>ROUND(I162*H162,2)</f>
        <v>0</v>
      </c>
      <c r="BL162" s="18" t="s">
        <v>135</v>
      </c>
      <c r="BM162" s="230" t="s">
        <v>250</v>
      </c>
    </row>
    <row r="163" s="2" customFormat="1">
      <c r="A163" s="39"/>
      <c r="B163" s="40"/>
      <c r="C163" s="41"/>
      <c r="D163" s="232" t="s">
        <v>137</v>
      </c>
      <c r="E163" s="41"/>
      <c r="F163" s="233" t="s">
        <v>229</v>
      </c>
      <c r="G163" s="41"/>
      <c r="H163" s="41"/>
      <c r="I163" s="137"/>
      <c r="J163" s="41"/>
      <c r="K163" s="41"/>
      <c r="L163" s="45"/>
      <c r="M163" s="234"/>
      <c r="N163" s="235"/>
      <c r="O163" s="85"/>
      <c r="P163" s="85"/>
      <c r="Q163" s="85"/>
      <c r="R163" s="85"/>
      <c r="S163" s="85"/>
      <c r="T163" s="86"/>
      <c r="U163" s="39"/>
      <c r="V163" s="39"/>
      <c r="W163" s="39"/>
      <c r="X163" s="39"/>
      <c r="Y163" s="39"/>
      <c r="Z163" s="39"/>
      <c r="AA163" s="39"/>
      <c r="AB163" s="39"/>
      <c r="AC163" s="39"/>
      <c r="AD163" s="39"/>
      <c r="AE163" s="39"/>
      <c r="AT163" s="18" t="s">
        <v>137</v>
      </c>
      <c r="AU163" s="18" t="s">
        <v>82</v>
      </c>
    </row>
    <row r="164" s="13" customFormat="1">
      <c r="A164" s="13"/>
      <c r="B164" s="236"/>
      <c r="C164" s="237"/>
      <c r="D164" s="232" t="s">
        <v>153</v>
      </c>
      <c r="E164" s="237"/>
      <c r="F164" s="239" t="s">
        <v>246</v>
      </c>
      <c r="G164" s="237"/>
      <c r="H164" s="240">
        <v>30</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153</v>
      </c>
      <c r="AU164" s="246" t="s">
        <v>82</v>
      </c>
      <c r="AV164" s="13" t="s">
        <v>82</v>
      </c>
      <c r="AW164" s="13" t="s">
        <v>4</v>
      </c>
      <c r="AX164" s="13" t="s">
        <v>80</v>
      </c>
      <c r="AY164" s="246" t="s">
        <v>128</v>
      </c>
    </row>
    <row r="165" s="2" customFormat="1" ht="21.75" customHeight="1">
      <c r="A165" s="39"/>
      <c r="B165" s="40"/>
      <c r="C165" s="219" t="s">
        <v>251</v>
      </c>
      <c r="D165" s="219" t="s">
        <v>130</v>
      </c>
      <c r="E165" s="220" t="s">
        <v>252</v>
      </c>
      <c r="F165" s="221" t="s">
        <v>253</v>
      </c>
      <c r="G165" s="222" t="s">
        <v>141</v>
      </c>
      <c r="H165" s="223">
        <v>30</v>
      </c>
      <c r="I165" s="224"/>
      <c r="J165" s="225">
        <f>ROUND(I165*H165,2)</f>
        <v>0</v>
      </c>
      <c r="K165" s="221" t="s">
        <v>134</v>
      </c>
      <c r="L165" s="45"/>
      <c r="M165" s="226" t="s">
        <v>19</v>
      </c>
      <c r="N165" s="227" t="s">
        <v>43</v>
      </c>
      <c r="O165" s="85"/>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135</v>
      </c>
      <c r="AT165" s="230" t="s">
        <v>130</v>
      </c>
      <c r="AU165" s="230" t="s">
        <v>82</v>
      </c>
      <c r="AY165" s="18" t="s">
        <v>128</v>
      </c>
      <c r="BE165" s="231">
        <f>IF(N165="základní",J165,0)</f>
        <v>0</v>
      </c>
      <c r="BF165" s="231">
        <f>IF(N165="snížená",J165,0)</f>
        <v>0</v>
      </c>
      <c r="BG165" s="231">
        <f>IF(N165="zákl. přenesená",J165,0)</f>
        <v>0</v>
      </c>
      <c r="BH165" s="231">
        <f>IF(N165="sníž. přenesená",J165,0)</f>
        <v>0</v>
      </c>
      <c r="BI165" s="231">
        <f>IF(N165="nulová",J165,0)</f>
        <v>0</v>
      </c>
      <c r="BJ165" s="18" t="s">
        <v>80</v>
      </c>
      <c r="BK165" s="231">
        <f>ROUND(I165*H165,2)</f>
        <v>0</v>
      </c>
      <c r="BL165" s="18" t="s">
        <v>135</v>
      </c>
      <c r="BM165" s="230" t="s">
        <v>254</v>
      </c>
    </row>
    <row r="166" s="2" customFormat="1">
      <c r="A166" s="39"/>
      <c r="B166" s="40"/>
      <c r="C166" s="41"/>
      <c r="D166" s="232" t="s">
        <v>137</v>
      </c>
      <c r="E166" s="41"/>
      <c r="F166" s="233" t="s">
        <v>229</v>
      </c>
      <c r="G166" s="41"/>
      <c r="H166" s="41"/>
      <c r="I166" s="137"/>
      <c r="J166" s="41"/>
      <c r="K166" s="41"/>
      <c r="L166" s="45"/>
      <c r="M166" s="234"/>
      <c r="N166" s="235"/>
      <c r="O166" s="85"/>
      <c r="P166" s="85"/>
      <c r="Q166" s="85"/>
      <c r="R166" s="85"/>
      <c r="S166" s="85"/>
      <c r="T166" s="86"/>
      <c r="U166" s="39"/>
      <c r="V166" s="39"/>
      <c r="W166" s="39"/>
      <c r="X166" s="39"/>
      <c r="Y166" s="39"/>
      <c r="Z166" s="39"/>
      <c r="AA166" s="39"/>
      <c r="AB166" s="39"/>
      <c r="AC166" s="39"/>
      <c r="AD166" s="39"/>
      <c r="AE166" s="39"/>
      <c r="AT166" s="18" t="s">
        <v>137</v>
      </c>
      <c r="AU166" s="18" t="s">
        <v>82</v>
      </c>
    </row>
    <row r="167" s="13" customFormat="1">
      <c r="A167" s="13"/>
      <c r="B167" s="236"/>
      <c r="C167" s="237"/>
      <c r="D167" s="232" t="s">
        <v>153</v>
      </c>
      <c r="E167" s="237"/>
      <c r="F167" s="239" t="s">
        <v>246</v>
      </c>
      <c r="G167" s="237"/>
      <c r="H167" s="240">
        <v>30</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153</v>
      </c>
      <c r="AU167" s="246" t="s">
        <v>82</v>
      </c>
      <c r="AV167" s="13" t="s">
        <v>82</v>
      </c>
      <c r="AW167" s="13" t="s">
        <v>4</v>
      </c>
      <c r="AX167" s="13" t="s">
        <v>80</v>
      </c>
      <c r="AY167" s="246" t="s">
        <v>128</v>
      </c>
    </row>
    <row r="168" s="2" customFormat="1" ht="21.75" customHeight="1">
      <c r="A168" s="39"/>
      <c r="B168" s="40"/>
      <c r="C168" s="219" t="s">
        <v>255</v>
      </c>
      <c r="D168" s="219" t="s">
        <v>130</v>
      </c>
      <c r="E168" s="220" t="s">
        <v>256</v>
      </c>
      <c r="F168" s="221" t="s">
        <v>257</v>
      </c>
      <c r="G168" s="222" t="s">
        <v>204</v>
      </c>
      <c r="H168" s="223">
        <v>36.999000000000002</v>
      </c>
      <c r="I168" s="224"/>
      <c r="J168" s="225">
        <f>ROUND(I168*H168,2)</f>
        <v>0</v>
      </c>
      <c r="K168" s="221" t="s">
        <v>134</v>
      </c>
      <c r="L168" s="45"/>
      <c r="M168" s="226" t="s">
        <v>19</v>
      </c>
      <c r="N168" s="227" t="s">
        <v>43</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135</v>
      </c>
      <c r="AT168" s="230" t="s">
        <v>130</v>
      </c>
      <c r="AU168" s="230" t="s">
        <v>82</v>
      </c>
      <c r="AY168" s="18" t="s">
        <v>128</v>
      </c>
      <c r="BE168" s="231">
        <f>IF(N168="základní",J168,0)</f>
        <v>0</v>
      </c>
      <c r="BF168" s="231">
        <f>IF(N168="snížená",J168,0)</f>
        <v>0</v>
      </c>
      <c r="BG168" s="231">
        <f>IF(N168="zákl. přenesená",J168,0)</f>
        <v>0</v>
      </c>
      <c r="BH168" s="231">
        <f>IF(N168="sníž. přenesená",J168,0)</f>
        <v>0</v>
      </c>
      <c r="BI168" s="231">
        <f>IF(N168="nulová",J168,0)</f>
        <v>0</v>
      </c>
      <c r="BJ168" s="18" t="s">
        <v>80</v>
      </c>
      <c r="BK168" s="231">
        <f>ROUND(I168*H168,2)</f>
        <v>0</v>
      </c>
      <c r="BL168" s="18" t="s">
        <v>135</v>
      </c>
      <c r="BM168" s="230" t="s">
        <v>258</v>
      </c>
    </row>
    <row r="169" s="2" customFormat="1">
      <c r="A169" s="39"/>
      <c r="B169" s="40"/>
      <c r="C169" s="41"/>
      <c r="D169" s="232" t="s">
        <v>137</v>
      </c>
      <c r="E169" s="41"/>
      <c r="F169" s="233" t="s">
        <v>259</v>
      </c>
      <c r="G169" s="41"/>
      <c r="H169" s="41"/>
      <c r="I169" s="137"/>
      <c r="J169" s="41"/>
      <c r="K169" s="41"/>
      <c r="L169" s="45"/>
      <c r="M169" s="234"/>
      <c r="N169" s="235"/>
      <c r="O169" s="85"/>
      <c r="P169" s="85"/>
      <c r="Q169" s="85"/>
      <c r="R169" s="85"/>
      <c r="S169" s="85"/>
      <c r="T169" s="86"/>
      <c r="U169" s="39"/>
      <c r="V169" s="39"/>
      <c r="W169" s="39"/>
      <c r="X169" s="39"/>
      <c r="Y169" s="39"/>
      <c r="Z169" s="39"/>
      <c r="AA169" s="39"/>
      <c r="AB169" s="39"/>
      <c r="AC169" s="39"/>
      <c r="AD169" s="39"/>
      <c r="AE169" s="39"/>
      <c r="AT169" s="18" t="s">
        <v>137</v>
      </c>
      <c r="AU169" s="18" t="s">
        <v>82</v>
      </c>
    </row>
    <row r="170" s="15" customFormat="1">
      <c r="A170" s="15"/>
      <c r="B170" s="258"/>
      <c r="C170" s="259"/>
      <c r="D170" s="232" t="s">
        <v>153</v>
      </c>
      <c r="E170" s="260" t="s">
        <v>19</v>
      </c>
      <c r="F170" s="261" t="s">
        <v>260</v>
      </c>
      <c r="G170" s="259"/>
      <c r="H170" s="260" t="s">
        <v>19</v>
      </c>
      <c r="I170" s="262"/>
      <c r="J170" s="259"/>
      <c r="K170" s="259"/>
      <c r="L170" s="263"/>
      <c r="M170" s="264"/>
      <c r="N170" s="265"/>
      <c r="O170" s="265"/>
      <c r="P170" s="265"/>
      <c r="Q170" s="265"/>
      <c r="R170" s="265"/>
      <c r="S170" s="265"/>
      <c r="T170" s="266"/>
      <c r="U170" s="15"/>
      <c r="V170" s="15"/>
      <c r="W170" s="15"/>
      <c r="X170" s="15"/>
      <c r="Y170" s="15"/>
      <c r="Z170" s="15"/>
      <c r="AA170" s="15"/>
      <c r="AB170" s="15"/>
      <c r="AC170" s="15"/>
      <c r="AD170" s="15"/>
      <c r="AE170" s="15"/>
      <c r="AT170" s="267" t="s">
        <v>153</v>
      </c>
      <c r="AU170" s="267" t="s">
        <v>82</v>
      </c>
      <c r="AV170" s="15" t="s">
        <v>80</v>
      </c>
      <c r="AW170" s="15" t="s">
        <v>33</v>
      </c>
      <c r="AX170" s="15" t="s">
        <v>72</v>
      </c>
      <c r="AY170" s="267" t="s">
        <v>128</v>
      </c>
    </row>
    <row r="171" s="13" customFormat="1">
      <c r="A171" s="13"/>
      <c r="B171" s="236"/>
      <c r="C171" s="237"/>
      <c r="D171" s="232" t="s">
        <v>153</v>
      </c>
      <c r="E171" s="238" t="s">
        <v>19</v>
      </c>
      <c r="F171" s="239" t="s">
        <v>261</v>
      </c>
      <c r="G171" s="237"/>
      <c r="H171" s="240">
        <v>36.999000000000002</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153</v>
      </c>
      <c r="AU171" s="246" t="s">
        <v>82</v>
      </c>
      <c r="AV171" s="13" t="s">
        <v>82</v>
      </c>
      <c r="AW171" s="13" t="s">
        <v>33</v>
      </c>
      <c r="AX171" s="13" t="s">
        <v>80</v>
      </c>
      <c r="AY171" s="246" t="s">
        <v>128</v>
      </c>
    </row>
    <row r="172" s="2" customFormat="1" ht="21.75" customHeight="1">
      <c r="A172" s="39"/>
      <c r="B172" s="40"/>
      <c r="C172" s="219" t="s">
        <v>262</v>
      </c>
      <c r="D172" s="219" t="s">
        <v>130</v>
      </c>
      <c r="E172" s="220" t="s">
        <v>263</v>
      </c>
      <c r="F172" s="221" t="s">
        <v>264</v>
      </c>
      <c r="G172" s="222" t="s">
        <v>204</v>
      </c>
      <c r="H172" s="223">
        <v>119.601</v>
      </c>
      <c r="I172" s="224"/>
      <c r="J172" s="225">
        <f>ROUND(I172*H172,2)</f>
        <v>0</v>
      </c>
      <c r="K172" s="221" t="s">
        <v>134</v>
      </c>
      <c r="L172" s="45"/>
      <c r="M172" s="226" t="s">
        <v>19</v>
      </c>
      <c r="N172" s="227" t="s">
        <v>43</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135</v>
      </c>
      <c r="AT172" s="230" t="s">
        <v>130</v>
      </c>
      <c r="AU172" s="230" t="s">
        <v>82</v>
      </c>
      <c r="AY172" s="18" t="s">
        <v>128</v>
      </c>
      <c r="BE172" s="231">
        <f>IF(N172="základní",J172,0)</f>
        <v>0</v>
      </c>
      <c r="BF172" s="231">
        <f>IF(N172="snížená",J172,0)</f>
        <v>0</v>
      </c>
      <c r="BG172" s="231">
        <f>IF(N172="zákl. přenesená",J172,0)</f>
        <v>0</v>
      </c>
      <c r="BH172" s="231">
        <f>IF(N172="sníž. přenesená",J172,0)</f>
        <v>0</v>
      </c>
      <c r="BI172" s="231">
        <f>IF(N172="nulová",J172,0)</f>
        <v>0</v>
      </c>
      <c r="BJ172" s="18" t="s">
        <v>80</v>
      </c>
      <c r="BK172" s="231">
        <f>ROUND(I172*H172,2)</f>
        <v>0</v>
      </c>
      <c r="BL172" s="18" t="s">
        <v>135</v>
      </c>
      <c r="BM172" s="230" t="s">
        <v>265</v>
      </c>
    </row>
    <row r="173" s="2" customFormat="1">
      <c r="A173" s="39"/>
      <c r="B173" s="40"/>
      <c r="C173" s="41"/>
      <c r="D173" s="232" t="s">
        <v>137</v>
      </c>
      <c r="E173" s="41"/>
      <c r="F173" s="233" t="s">
        <v>259</v>
      </c>
      <c r="G173" s="41"/>
      <c r="H173" s="41"/>
      <c r="I173" s="137"/>
      <c r="J173" s="41"/>
      <c r="K173" s="41"/>
      <c r="L173" s="45"/>
      <c r="M173" s="234"/>
      <c r="N173" s="235"/>
      <c r="O173" s="85"/>
      <c r="P173" s="85"/>
      <c r="Q173" s="85"/>
      <c r="R173" s="85"/>
      <c r="S173" s="85"/>
      <c r="T173" s="86"/>
      <c r="U173" s="39"/>
      <c r="V173" s="39"/>
      <c r="W173" s="39"/>
      <c r="X173" s="39"/>
      <c r="Y173" s="39"/>
      <c r="Z173" s="39"/>
      <c r="AA173" s="39"/>
      <c r="AB173" s="39"/>
      <c r="AC173" s="39"/>
      <c r="AD173" s="39"/>
      <c r="AE173" s="39"/>
      <c r="AT173" s="18" t="s">
        <v>137</v>
      </c>
      <c r="AU173" s="18" t="s">
        <v>82</v>
      </c>
    </row>
    <row r="174" s="13" customFormat="1">
      <c r="A174" s="13"/>
      <c r="B174" s="236"/>
      <c r="C174" s="237"/>
      <c r="D174" s="232" t="s">
        <v>153</v>
      </c>
      <c r="E174" s="238" t="s">
        <v>19</v>
      </c>
      <c r="F174" s="239" t="s">
        <v>266</v>
      </c>
      <c r="G174" s="237"/>
      <c r="H174" s="240">
        <v>54.100999999999999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153</v>
      </c>
      <c r="AU174" s="246" t="s">
        <v>82</v>
      </c>
      <c r="AV174" s="13" t="s">
        <v>82</v>
      </c>
      <c r="AW174" s="13" t="s">
        <v>33</v>
      </c>
      <c r="AX174" s="13" t="s">
        <v>72</v>
      </c>
      <c r="AY174" s="246" t="s">
        <v>128</v>
      </c>
    </row>
    <row r="175" s="13" customFormat="1">
      <c r="A175" s="13"/>
      <c r="B175" s="236"/>
      <c r="C175" s="237"/>
      <c r="D175" s="232" t="s">
        <v>153</v>
      </c>
      <c r="E175" s="238" t="s">
        <v>19</v>
      </c>
      <c r="F175" s="239" t="s">
        <v>267</v>
      </c>
      <c r="G175" s="237"/>
      <c r="H175" s="240">
        <v>64.5</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153</v>
      </c>
      <c r="AU175" s="246" t="s">
        <v>82</v>
      </c>
      <c r="AV175" s="13" t="s">
        <v>82</v>
      </c>
      <c r="AW175" s="13" t="s">
        <v>33</v>
      </c>
      <c r="AX175" s="13" t="s">
        <v>72</v>
      </c>
      <c r="AY175" s="246" t="s">
        <v>128</v>
      </c>
    </row>
    <row r="176" s="13" customFormat="1">
      <c r="A176" s="13"/>
      <c r="B176" s="236"/>
      <c r="C176" s="237"/>
      <c r="D176" s="232" t="s">
        <v>153</v>
      </c>
      <c r="E176" s="238" t="s">
        <v>19</v>
      </c>
      <c r="F176" s="239" t="s">
        <v>268</v>
      </c>
      <c r="G176" s="237"/>
      <c r="H176" s="240">
        <v>1</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153</v>
      </c>
      <c r="AU176" s="246" t="s">
        <v>82</v>
      </c>
      <c r="AV176" s="13" t="s">
        <v>82</v>
      </c>
      <c r="AW176" s="13" t="s">
        <v>33</v>
      </c>
      <c r="AX176" s="13" t="s">
        <v>72</v>
      </c>
      <c r="AY176" s="246" t="s">
        <v>128</v>
      </c>
    </row>
    <row r="177" s="14" customFormat="1">
      <c r="A177" s="14"/>
      <c r="B177" s="247"/>
      <c r="C177" s="248"/>
      <c r="D177" s="232" t="s">
        <v>153</v>
      </c>
      <c r="E177" s="249" t="s">
        <v>19</v>
      </c>
      <c r="F177" s="250" t="s">
        <v>157</v>
      </c>
      <c r="G177" s="248"/>
      <c r="H177" s="251">
        <v>119.601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153</v>
      </c>
      <c r="AU177" s="257" t="s">
        <v>82</v>
      </c>
      <c r="AV177" s="14" t="s">
        <v>135</v>
      </c>
      <c r="AW177" s="14" t="s">
        <v>33</v>
      </c>
      <c r="AX177" s="14" t="s">
        <v>80</v>
      </c>
      <c r="AY177" s="257" t="s">
        <v>128</v>
      </c>
    </row>
    <row r="178" s="2" customFormat="1" ht="33" customHeight="1">
      <c r="A178" s="39"/>
      <c r="B178" s="40"/>
      <c r="C178" s="219" t="s">
        <v>269</v>
      </c>
      <c r="D178" s="219" t="s">
        <v>130</v>
      </c>
      <c r="E178" s="220" t="s">
        <v>270</v>
      </c>
      <c r="F178" s="221" t="s">
        <v>271</v>
      </c>
      <c r="G178" s="222" t="s">
        <v>204</v>
      </c>
      <c r="H178" s="223">
        <v>1196.01</v>
      </c>
      <c r="I178" s="224"/>
      <c r="J178" s="225">
        <f>ROUND(I178*H178,2)</f>
        <v>0</v>
      </c>
      <c r="K178" s="221" t="s">
        <v>134</v>
      </c>
      <c r="L178" s="45"/>
      <c r="M178" s="226" t="s">
        <v>19</v>
      </c>
      <c r="N178" s="227" t="s">
        <v>43</v>
      </c>
      <c r="O178" s="85"/>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135</v>
      </c>
      <c r="AT178" s="230" t="s">
        <v>130</v>
      </c>
      <c r="AU178" s="230" t="s">
        <v>82</v>
      </c>
      <c r="AY178" s="18" t="s">
        <v>128</v>
      </c>
      <c r="BE178" s="231">
        <f>IF(N178="základní",J178,0)</f>
        <v>0</v>
      </c>
      <c r="BF178" s="231">
        <f>IF(N178="snížená",J178,0)</f>
        <v>0</v>
      </c>
      <c r="BG178" s="231">
        <f>IF(N178="zákl. přenesená",J178,0)</f>
        <v>0</v>
      </c>
      <c r="BH178" s="231">
        <f>IF(N178="sníž. přenesená",J178,0)</f>
        <v>0</v>
      </c>
      <c r="BI178" s="231">
        <f>IF(N178="nulová",J178,0)</f>
        <v>0</v>
      </c>
      <c r="BJ178" s="18" t="s">
        <v>80</v>
      </c>
      <c r="BK178" s="231">
        <f>ROUND(I178*H178,2)</f>
        <v>0</v>
      </c>
      <c r="BL178" s="18" t="s">
        <v>135</v>
      </c>
      <c r="BM178" s="230" t="s">
        <v>272</v>
      </c>
    </row>
    <row r="179" s="2" customFormat="1">
      <c r="A179" s="39"/>
      <c r="B179" s="40"/>
      <c r="C179" s="41"/>
      <c r="D179" s="232" t="s">
        <v>137</v>
      </c>
      <c r="E179" s="41"/>
      <c r="F179" s="233" t="s">
        <v>259</v>
      </c>
      <c r="G179" s="41"/>
      <c r="H179" s="41"/>
      <c r="I179" s="137"/>
      <c r="J179" s="41"/>
      <c r="K179" s="41"/>
      <c r="L179" s="45"/>
      <c r="M179" s="234"/>
      <c r="N179" s="235"/>
      <c r="O179" s="85"/>
      <c r="P179" s="85"/>
      <c r="Q179" s="85"/>
      <c r="R179" s="85"/>
      <c r="S179" s="85"/>
      <c r="T179" s="86"/>
      <c r="U179" s="39"/>
      <c r="V179" s="39"/>
      <c r="W179" s="39"/>
      <c r="X179" s="39"/>
      <c r="Y179" s="39"/>
      <c r="Z179" s="39"/>
      <c r="AA179" s="39"/>
      <c r="AB179" s="39"/>
      <c r="AC179" s="39"/>
      <c r="AD179" s="39"/>
      <c r="AE179" s="39"/>
      <c r="AT179" s="18" t="s">
        <v>137</v>
      </c>
      <c r="AU179" s="18" t="s">
        <v>82</v>
      </c>
    </row>
    <row r="180" s="13" customFormat="1">
      <c r="A180" s="13"/>
      <c r="B180" s="236"/>
      <c r="C180" s="237"/>
      <c r="D180" s="232" t="s">
        <v>153</v>
      </c>
      <c r="E180" s="237"/>
      <c r="F180" s="239" t="s">
        <v>273</v>
      </c>
      <c r="G180" s="237"/>
      <c r="H180" s="240">
        <v>1196.01</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153</v>
      </c>
      <c r="AU180" s="246" t="s">
        <v>82</v>
      </c>
      <c r="AV180" s="13" t="s">
        <v>82</v>
      </c>
      <c r="AW180" s="13" t="s">
        <v>4</v>
      </c>
      <c r="AX180" s="13" t="s">
        <v>80</v>
      </c>
      <c r="AY180" s="246" t="s">
        <v>128</v>
      </c>
    </row>
    <row r="181" s="2" customFormat="1" ht="21.75" customHeight="1">
      <c r="A181" s="39"/>
      <c r="B181" s="40"/>
      <c r="C181" s="219" t="s">
        <v>274</v>
      </c>
      <c r="D181" s="219" t="s">
        <v>130</v>
      </c>
      <c r="E181" s="220" t="s">
        <v>275</v>
      </c>
      <c r="F181" s="221" t="s">
        <v>276</v>
      </c>
      <c r="G181" s="222" t="s">
        <v>204</v>
      </c>
      <c r="H181" s="223">
        <v>18.5</v>
      </c>
      <c r="I181" s="224"/>
      <c r="J181" s="225">
        <f>ROUND(I181*H181,2)</f>
        <v>0</v>
      </c>
      <c r="K181" s="221" t="s">
        <v>134</v>
      </c>
      <c r="L181" s="45"/>
      <c r="M181" s="226" t="s">
        <v>19</v>
      </c>
      <c r="N181" s="227" t="s">
        <v>43</v>
      </c>
      <c r="O181" s="85"/>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135</v>
      </c>
      <c r="AT181" s="230" t="s">
        <v>130</v>
      </c>
      <c r="AU181" s="230" t="s">
        <v>82</v>
      </c>
      <c r="AY181" s="18" t="s">
        <v>128</v>
      </c>
      <c r="BE181" s="231">
        <f>IF(N181="základní",J181,0)</f>
        <v>0</v>
      </c>
      <c r="BF181" s="231">
        <f>IF(N181="snížená",J181,0)</f>
        <v>0</v>
      </c>
      <c r="BG181" s="231">
        <f>IF(N181="zákl. přenesená",J181,0)</f>
        <v>0</v>
      </c>
      <c r="BH181" s="231">
        <f>IF(N181="sníž. přenesená",J181,0)</f>
        <v>0</v>
      </c>
      <c r="BI181" s="231">
        <f>IF(N181="nulová",J181,0)</f>
        <v>0</v>
      </c>
      <c r="BJ181" s="18" t="s">
        <v>80</v>
      </c>
      <c r="BK181" s="231">
        <f>ROUND(I181*H181,2)</f>
        <v>0</v>
      </c>
      <c r="BL181" s="18" t="s">
        <v>135</v>
      </c>
      <c r="BM181" s="230" t="s">
        <v>277</v>
      </c>
    </row>
    <row r="182" s="2" customFormat="1">
      <c r="A182" s="39"/>
      <c r="B182" s="40"/>
      <c r="C182" s="41"/>
      <c r="D182" s="232" t="s">
        <v>137</v>
      </c>
      <c r="E182" s="41"/>
      <c r="F182" s="233" t="s">
        <v>278</v>
      </c>
      <c r="G182" s="41"/>
      <c r="H182" s="41"/>
      <c r="I182" s="137"/>
      <c r="J182" s="41"/>
      <c r="K182" s="41"/>
      <c r="L182" s="45"/>
      <c r="M182" s="234"/>
      <c r="N182" s="235"/>
      <c r="O182" s="85"/>
      <c r="P182" s="85"/>
      <c r="Q182" s="85"/>
      <c r="R182" s="85"/>
      <c r="S182" s="85"/>
      <c r="T182" s="86"/>
      <c r="U182" s="39"/>
      <c r="V182" s="39"/>
      <c r="W182" s="39"/>
      <c r="X182" s="39"/>
      <c r="Y182" s="39"/>
      <c r="Z182" s="39"/>
      <c r="AA182" s="39"/>
      <c r="AB182" s="39"/>
      <c r="AC182" s="39"/>
      <c r="AD182" s="39"/>
      <c r="AE182" s="39"/>
      <c r="AT182" s="18" t="s">
        <v>137</v>
      </c>
      <c r="AU182" s="18" t="s">
        <v>82</v>
      </c>
    </row>
    <row r="183" s="15" customFormat="1">
      <c r="A183" s="15"/>
      <c r="B183" s="258"/>
      <c r="C183" s="259"/>
      <c r="D183" s="232" t="s">
        <v>153</v>
      </c>
      <c r="E183" s="260" t="s">
        <v>19</v>
      </c>
      <c r="F183" s="261" t="s">
        <v>260</v>
      </c>
      <c r="G183" s="259"/>
      <c r="H183" s="260" t="s">
        <v>19</v>
      </c>
      <c r="I183" s="262"/>
      <c r="J183" s="259"/>
      <c r="K183" s="259"/>
      <c r="L183" s="263"/>
      <c r="M183" s="264"/>
      <c r="N183" s="265"/>
      <c r="O183" s="265"/>
      <c r="P183" s="265"/>
      <c r="Q183" s="265"/>
      <c r="R183" s="265"/>
      <c r="S183" s="265"/>
      <c r="T183" s="266"/>
      <c r="U183" s="15"/>
      <c r="V183" s="15"/>
      <c r="W183" s="15"/>
      <c r="X183" s="15"/>
      <c r="Y183" s="15"/>
      <c r="Z183" s="15"/>
      <c r="AA183" s="15"/>
      <c r="AB183" s="15"/>
      <c r="AC183" s="15"/>
      <c r="AD183" s="15"/>
      <c r="AE183" s="15"/>
      <c r="AT183" s="267" t="s">
        <v>153</v>
      </c>
      <c r="AU183" s="267" t="s">
        <v>82</v>
      </c>
      <c r="AV183" s="15" t="s">
        <v>80</v>
      </c>
      <c r="AW183" s="15" t="s">
        <v>33</v>
      </c>
      <c r="AX183" s="15" t="s">
        <v>72</v>
      </c>
      <c r="AY183" s="267" t="s">
        <v>128</v>
      </c>
    </row>
    <row r="184" s="13" customFormat="1">
      <c r="A184" s="13"/>
      <c r="B184" s="236"/>
      <c r="C184" s="237"/>
      <c r="D184" s="232" t="s">
        <v>153</v>
      </c>
      <c r="E184" s="238" t="s">
        <v>19</v>
      </c>
      <c r="F184" s="239" t="s">
        <v>279</v>
      </c>
      <c r="G184" s="237"/>
      <c r="H184" s="240">
        <v>18.5</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153</v>
      </c>
      <c r="AU184" s="246" t="s">
        <v>82</v>
      </c>
      <c r="AV184" s="13" t="s">
        <v>82</v>
      </c>
      <c r="AW184" s="13" t="s">
        <v>33</v>
      </c>
      <c r="AX184" s="13" t="s">
        <v>80</v>
      </c>
      <c r="AY184" s="246" t="s">
        <v>128</v>
      </c>
    </row>
    <row r="185" s="2" customFormat="1" ht="21.75" customHeight="1">
      <c r="A185" s="39"/>
      <c r="B185" s="40"/>
      <c r="C185" s="219" t="s">
        <v>280</v>
      </c>
      <c r="D185" s="219" t="s">
        <v>130</v>
      </c>
      <c r="E185" s="220" t="s">
        <v>281</v>
      </c>
      <c r="F185" s="221" t="s">
        <v>282</v>
      </c>
      <c r="G185" s="222" t="s">
        <v>283</v>
      </c>
      <c r="H185" s="223">
        <v>215.28200000000001</v>
      </c>
      <c r="I185" s="224"/>
      <c r="J185" s="225">
        <f>ROUND(I185*H185,2)</f>
        <v>0</v>
      </c>
      <c r="K185" s="221" t="s">
        <v>134</v>
      </c>
      <c r="L185" s="45"/>
      <c r="M185" s="226" t="s">
        <v>19</v>
      </c>
      <c r="N185" s="227" t="s">
        <v>43</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135</v>
      </c>
      <c r="AT185" s="230" t="s">
        <v>130</v>
      </c>
      <c r="AU185" s="230" t="s">
        <v>82</v>
      </c>
      <c r="AY185" s="18" t="s">
        <v>128</v>
      </c>
      <c r="BE185" s="231">
        <f>IF(N185="základní",J185,0)</f>
        <v>0</v>
      </c>
      <c r="BF185" s="231">
        <f>IF(N185="snížená",J185,0)</f>
        <v>0</v>
      </c>
      <c r="BG185" s="231">
        <f>IF(N185="zákl. přenesená",J185,0)</f>
        <v>0</v>
      </c>
      <c r="BH185" s="231">
        <f>IF(N185="sníž. přenesená",J185,0)</f>
        <v>0</v>
      </c>
      <c r="BI185" s="231">
        <f>IF(N185="nulová",J185,0)</f>
        <v>0</v>
      </c>
      <c r="BJ185" s="18" t="s">
        <v>80</v>
      </c>
      <c r="BK185" s="231">
        <f>ROUND(I185*H185,2)</f>
        <v>0</v>
      </c>
      <c r="BL185" s="18" t="s">
        <v>135</v>
      </c>
      <c r="BM185" s="230" t="s">
        <v>284</v>
      </c>
    </row>
    <row r="186" s="2" customFormat="1">
      <c r="A186" s="39"/>
      <c r="B186" s="40"/>
      <c r="C186" s="41"/>
      <c r="D186" s="232" t="s">
        <v>137</v>
      </c>
      <c r="E186" s="41"/>
      <c r="F186" s="233" t="s">
        <v>285</v>
      </c>
      <c r="G186" s="41"/>
      <c r="H186" s="41"/>
      <c r="I186" s="137"/>
      <c r="J186" s="41"/>
      <c r="K186" s="41"/>
      <c r="L186" s="45"/>
      <c r="M186" s="234"/>
      <c r="N186" s="235"/>
      <c r="O186" s="85"/>
      <c r="P186" s="85"/>
      <c r="Q186" s="85"/>
      <c r="R186" s="85"/>
      <c r="S186" s="85"/>
      <c r="T186" s="86"/>
      <c r="U186" s="39"/>
      <c r="V186" s="39"/>
      <c r="W186" s="39"/>
      <c r="X186" s="39"/>
      <c r="Y186" s="39"/>
      <c r="Z186" s="39"/>
      <c r="AA186" s="39"/>
      <c r="AB186" s="39"/>
      <c r="AC186" s="39"/>
      <c r="AD186" s="39"/>
      <c r="AE186" s="39"/>
      <c r="AT186" s="18" t="s">
        <v>137</v>
      </c>
      <c r="AU186" s="18" t="s">
        <v>82</v>
      </c>
    </row>
    <row r="187" s="13" customFormat="1">
      <c r="A187" s="13"/>
      <c r="B187" s="236"/>
      <c r="C187" s="237"/>
      <c r="D187" s="232" t="s">
        <v>153</v>
      </c>
      <c r="E187" s="237"/>
      <c r="F187" s="239" t="s">
        <v>286</v>
      </c>
      <c r="G187" s="237"/>
      <c r="H187" s="240">
        <v>215.28200000000001</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153</v>
      </c>
      <c r="AU187" s="246" t="s">
        <v>82</v>
      </c>
      <c r="AV187" s="13" t="s">
        <v>82</v>
      </c>
      <c r="AW187" s="13" t="s">
        <v>4</v>
      </c>
      <c r="AX187" s="13" t="s">
        <v>80</v>
      </c>
      <c r="AY187" s="246" t="s">
        <v>128</v>
      </c>
    </row>
    <row r="188" s="2" customFormat="1" ht="21.75" customHeight="1">
      <c r="A188" s="39"/>
      <c r="B188" s="40"/>
      <c r="C188" s="219" t="s">
        <v>287</v>
      </c>
      <c r="D188" s="219" t="s">
        <v>130</v>
      </c>
      <c r="E188" s="220" t="s">
        <v>288</v>
      </c>
      <c r="F188" s="221" t="s">
        <v>289</v>
      </c>
      <c r="G188" s="222" t="s">
        <v>204</v>
      </c>
      <c r="H188" s="223">
        <v>9.6799999999999997</v>
      </c>
      <c r="I188" s="224"/>
      <c r="J188" s="225">
        <f>ROUND(I188*H188,2)</f>
        <v>0</v>
      </c>
      <c r="K188" s="221" t="s">
        <v>134</v>
      </c>
      <c r="L188" s="45"/>
      <c r="M188" s="226" t="s">
        <v>19</v>
      </c>
      <c r="N188" s="227" t="s">
        <v>43</v>
      </c>
      <c r="O188" s="85"/>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135</v>
      </c>
      <c r="AT188" s="230" t="s">
        <v>130</v>
      </c>
      <c r="AU188" s="230" t="s">
        <v>82</v>
      </c>
      <c r="AY188" s="18" t="s">
        <v>128</v>
      </c>
      <c r="BE188" s="231">
        <f>IF(N188="základní",J188,0)</f>
        <v>0</v>
      </c>
      <c r="BF188" s="231">
        <f>IF(N188="snížená",J188,0)</f>
        <v>0</v>
      </c>
      <c r="BG188" s="231">
        <f>IF(N188="zákl. přenesená",J188,0)</f>
        <v>0</v>
      </c>
      <c r="BH188" s="231">
        <f>IF(N188="sníž. přenesená",J188,0)</f>
        <v>0</v>
      </c>
      <c r="BI188" s="231">
        <f>IF(N188="nulová",J188,0)</f>
        <v>0</v>
      </c>
      <c r="BJ188" s="18" t="s">
        <v>80</v>
      </c>
      <c r="BK188" s="231">
        <f>ROUND(I188*H188,2)</f>
        <v>0</v>
      </c>
      <c r="BL188" s="18" t="s">
        <v>135</v>
      </c>
      <c r="BM188" s="230" t="s">
        <v>290</v>
      </c>
    </row>
    <row r="189" s="2" customFormat="1">
      <c r="A189" s="39"/>
      <c r="B189" s="40"/>
      <c r="C189" s="41"/>
      <c r="D189" s="232" t="s">
        <v>137</v>
      </c>
      <c r="E189" s="41"/>
      <c r="F189" s="233" t="s">
        <v>291</v>
      </c>
      <c r="G189" s="41"/>
      <c r="H189" s="41"/>
      <c r="I189" s="137"/>
      <c r="J189" s="41"/>
      <c r="K189" s="41"/>
      <c r="L189" s="45"/>
      <c r="M189" s="234"/>
      <c r="N189" s="235"/>
      <c r="O189" s="85"/>
      <c r="P189" s="85"/>
      <c r="Q189" s="85"/>
      <c r="R189" s="85"/>
      <c r="S189" s="85"/>
      <c r="T189" s="86"/>
      <c r="U189" s="39"/>
      <c r="V189" s="39"/>
      <c r="W189" s="39"/>
      <c r="X189" s="39"/>
      <c r="Y189" s="39"/>
      <c r="Z189" s="39"/>
      <c r="AA189" s="39"/>
      <c r="AB189" s="39"/>
      <c r="AC189" s="39"/>
      <c r="AD189" s="39"/>
      <c r="AE189" s="39"/>
      <c r="AT189" s="18" t="s">
        <v>137</v>
      </c>
      <c r="AU189" s="18" t="s">
        <v>82</v>
      </c>
    </row>
    <row r="190" s="13" customFormat="1">
      <c r="A190" s="13"/>
      <c r="B190" s="236"/>
      <c r="C190" s="237"/>
      <c r="D190" s="232" t="s">
        <v>153</v>
      </c>
      <c r="E190" s="238" t="s">
        <v>19</v>
      </c>
      <c r="F190" s="239" t="s">
        <v>292</v>
      </c>
      <c r="G190" s="237"/>
      <c r="H190" s="240">
        <v>8.0800000000000001</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153</v>
      </c>
      <c r="AU190" s="246" t="s">
        <v>82</v>
      </c>
      <c r="AV190" s="13" t="s">
        <v>82</v>
      </c>
      <c r="AW190" s="13" t="s">
        <v>33</v>
      </c>
      <c r="AX190" s="13" t="s">
        <v>72</v>
      </c>
      <c r="AY190" s="246" t="s">
        <v>128</v>
      </c>
    </row>
    <row r="191" s="13" customFormat="1">
      <c r="A191" s="13"/>
      <c r="B191" s="236"/>
      <c r="C191" s="237"/>
      <c r="D191" s="232" t="s">
        <v>153</v>
      </c>
      <c r="E191" s="238" t="s">
        <v>19</v>
      </c>
      <c r="F191" s="239" t="s">
        <v>293</v>
      </c>
      <c r="G191" s="237"/>
      <c r="H191" s="240">
        <v>1.6000000000000001</v>
      </c>
      <c r="I191" s="241"/>
      <c r="J191" s="237"/>
      <c r="K191" s="237"/>
      <c r="L191" s="242"/>
      <c r="M191" s="243"/>
      <c r="N191" s="244"/>
      <c r="O191" s="244"/>
      <c r="P191" s="244"/>
      <c r="Q191" s="244"/>
      <c r="R191" s="244"/>
      <c r="S191" s="244"/>
      <c r="T191" s="245"/>
      <c r="U191" s="13"/>
      <c r="V191" s="13"/>
      <c r="W191" s="13"/>
      <c r="X191" s="13"/>
      <c r="Y191" s="13"/>
      <c r="Z191" s="13"/>
      <c r="AA191" s="13"/>
      <c r="AB191" s="13"/>
      <c r="AC191" s="13"/>
      <c r="AD191" s="13"/>
      <c r="AE191" s="13"/>
      <c r="AT191" s="246" t="s">
        <v>153</v>
      </c>
      <c r="AU191" s="246" t="s">
        <v>82</v>
      </c>
      <c r="AV191" s="13" t="s">
        <v>82</v>
      </c>
      <c r="AW191" s="13" t="s">
        <v>33</v>
      </c>
      <c r="AX191" s="13" t="s">
        <v>72</v>
      </c>
      <c r="AY191" s="246" t="s">
        <v>128</v>
      </c>
    </row>
    <row r="192" s="14" customFormat="1">
      <c r="A192" s="14"/>
      <c r="B192" s="247"/>
      <c r="C192" s="248"/>
      <c r="D192" s="232" t="s">
        <v>153</v>
      </c>
      <c r="E192" s="249" t="s">
        <v>19</v>
      </c>
      <c r="F192" s="250" t="s">
        <v>157</v>
      </c>
      <c r="G192" s="248"/>
      <c r="H192" s="251">
        <v>9.6799999999999997</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153</v>
      </c>
      <c r="AU192" s="257" t="s">
        <v>82</v>
      </c>
      <c r="AV192" s="14" t="s">
        <v>135</v>
      </c>
      <c r="AW192" s="14" t="s">
        <v>33</v>
      </c>
      <c r="AX192" s="14" t="s">
        <v>80</v>
      </c>
      <c r="AY192" s="257" t="s">
        <v>128</v>
      </c>
    </row>
    <row r="193" s="2" customFormat="1" ht="16.5" customHeight="1">
      <c r="A193" s="39"/>
      <c r="B193" s="40"/>
      <c r="C193" s="268" t="s">
        <v>294</v>
      </c>
      <c r="D193" s="268" t="s">
        <v>295</v>
      </c>
      <c r="E193" s="269" t="s">
        <v>296</v>
      </c>
      <c r="F193" s="270" t="s">
        <v>297</v>
      </c>
      <c r="G193" s="271" t="s">
        <v>283</v>
      </c>
      <c r="H193" s="272">
        <v>14.544000000000001</v>
      </c>
      <c r="I193" s="273"/>
      <c r="J193" s="274">
        <f>ROUND(I193*H193,2)</f>
        <v>0</v>
      </c>
      <c r="K193" s="270" t="s">
        <v>134</v>
      </c>
      <c r="L193" s="275"/>
      <c r="M193" s="276" t="s">
        <v>19</v>
      </c>
      <c r="N193" s="277" t="s">
        <v>43</v>
      </c>
      <c r="O193" s="85"/>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176</v>
      </c>
      <c r="AT193" s="230" t="s">
        <v>295</v>
      </c>
      <c r="AU193" s="230" t="s">
        <v>82</v>
      </c>
      <c r="AY193" s="18" t="s">
        <v>128</v>
      </c>
      <c r="BE193" s="231">
        <f>IF(N193="základní",J193,0)</f>
        <v>0</v>
      </c>
      <c r="BF193" s="231">
        <f>IF(N193="snížená",J193,0)</f>
        <v>0</v>
      </c>
      <c r="BG193" s="231">
        <f>IF(N193="zákl. přenesená",J193,0)</f>
        <v>0</v>
      </c>
      <c r="BH193" s="231">
        <f>IF(N193="sníž. přenesená",J193,0)</f>
        <v>0</v>
      </c>
      <c r="BI193" s="231">
        <f>IF(N193="nulová",J193,0)</f>
        <v>0</v>
      </c>
      <c r="BJ193" s="18" t="s">
        <v>80</v>
      </c>
      <c r="BK193" s="231">
        <f>ROUND(I193*H193,2)</f>
        <v>0</v>
      </c>
      <c r="BL193" s="18" t="s">
        <v>135</v>
      </c>
      <c r="BM193" s="230" t="s">
        <v>298</v>
      </c>
    </row>
    <row r="194" s="13" customFormat="1">
      <c r="A194" s="13"/>
      <c r="B194" s="236"/>
      <c r="C194" s="237"/>
      <c r="D194" s="232" t="s">
        <v>153</v>
      </c>
      <c r="E194" s="237"/>
      <c r="F194" s="239" t="s">
        <v>299</v>
      </c>
      <c r="G194" s="237"/>
      <c r="H194" s="240">
        <v>14.544000000000001</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153</v>
      </c>
      <c r="AU194" s="246" t="s">
        <v>82</v>
      </c>
      <c r="AV194" s="13" t="s">
        <v>82</v>
      </c>
      <c r="AW194" s="13" t="s">
        <v>4</v>
      </c>
      <c r="AX194" s="13" t="s">
        <v>80</v>
      </c>
      <c r="AY194" s="246" t="s">
        <v>128</v>
      </c>
    </row>
    <row r="195" s="2" customFormat="1" ht="21.75" customHeight="1">
      <c r="A195" s="39"/>
      <c r="B195" s="40"/>
      <c r="C195" s="219" t="s">
        <v>300</v>
      </c>
      <c r="D195" s="219" t="s">
        <v>130</v>
      </c>
      <c r="E195" s="220" t="s">
        <v>301</v>
      </c>
      <c r="F195" s="221" t="s">
        <v>302</v>
      </c>
      <c r="G195" s="222" t="s">
        <v>133</v>
      </c>
      <c r="H195" s="223">
        <v>123.33</v>
      </c>
      <c r="I195" s="224"/>
      <c r="J195" s="225">
        <f>ROUND(I195*H195,2)</f>
        <v>0</v>
      </c>
      <c r="K195" s="221" t="s">
        <v>134</v>
      </c>
      <c r="L195" s="45"/>
      <c r="M195" s="226" t="s">
        <v>19</v>
      </c>
      <c r="N195" s="227" t="s">
        <v>43</v>
      </c>
      <c r="O195" s="85"/>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135</v>
      </c>
      <c r="AT195" s="230" t="s">
        <v>130</v>
      </c>
      <c r="AU195" s="230" t="s">
        <v>82</v>
      </c>
      <c r="AY195" s="18" t="s">
        <v>128</v>
      </c>
      <c r="BE195" s="231">
        <f>IF(N195="základní",J195,0)</f>
        <v>0</v>
      </c>
      <c r="BF195" s="231">
        <f>IF(N195="snížená",J195,0)</f>
        <v>0</v>
      </c>
      <c r="BG195" s="231">
        <f>IF(N195="zákl. přenesená",J195,0)</f>
        <v>0</v>
      </c>
      <c r="BH195" s="231">
        <f>IF(N195="sníž. přenesená",J195,0)</f>
        <v>0</v>
      </c>
      <c r="BI195" s="231">
        <f>IF(N195="nulová",J195,0)</f>
        <v>0</v>
      </c>
      <c r="BJ195" s="18" t="s">
        <v>80</v>
      </c>
      <c r="BK195" s="231">
        <f>ROUND(I195*H195,2)</f>
        <v>0</v>
      </c>
      <c r="BL195" s="18" t="s">
        <v>135</v>
      </c>
      <c r="BM195" s="230" t="s">
        <v>303</v>
      </c>
    </row>
    <row r="196" s="2" customFormat="1">
      <c r="A196" s="39"/>
      <c r="B196" s="40"/>
      <c r="C196" s="41"/>
      <c r="D196" s="232" t="s">
        <v>137</v>
      </c>
      <c r="E196" s="41"/>
      <c r="F196" s="233" t="s">
        <v>304</v>
      </c>
      <c r="G196" s="41"/>
      <c r="H196" s="41"/>
      <c r="I196" s="137"/>
      <c r="J196" s="41"/>
      <c r="K196" s="41"/>
      <c r="L196" s="45"/>
      <c r="M196" s="234"/>
      <c r="N196" s="235"/>
      <c r="O196" s="85"/>
      <c r="P196" s="85"/>
      <c r="Q196" s="85"/>
      <c r="R196" s="85"/>
      <c r="S196" s="85"/>
      <c r="T196" s="86"/>
      <c r="U196" s="39"/>
      <c r="V196" s="39"/>
      <c r="W196" s="39"/>
      <c r="X196" s="39"/>
      <c r="Y196" s="39"/>
      <c r="Z196" s="39"/>
      <c r="AA196" s="39"/>
      <c r="AB196" s="39"/>
      <c r="AC196" s="39"/>
      <c r="AD196" s="39"/>
      <c r="AE196" s="39"/>
      <c r="AT196" s="18" t="s">
        <v>137</v>
      </c>
      <c r="AU196" s="18" t="s">
        <v>82</v>
      </c>
    </row>
    <row r="197" s="2" customFormat="1" ht="21.75" customHeight="1">
      <c r="A197" s="39"/>
      <c r="B197" s="40"/>
      <c r="C197" s="219" t="s">
        <v>305</v>
      </c>
      <c r="D197" s="219" t="s">
        <v>130</v>
      </c>
      <c r="E197" s="220" t="s">
        <v>306</v>
      </c>
      <c r="F197" s="221" t="s">
        <v>307</v>
      </c>
      <c r="G197" s="222" t="s">
        <v>133</v>
      </c>
      <c r="H197" s="223">
        <v>123.33</v>
      </c>
      <c r="I197" s="224"/>
      <c r="J197" s="225">
        <f>ROUND(I197*H197,2)</f>
        <v>0</v>
      </c>
      <c r="K197" s="221" t="s">
        <v>134</v>
      </c>
      <c r="L197" s="45"/>
      <c r="M197" s="226" t="s">
        <v>19</v>
      </c>
      <c r="N197" s="227" t="s">
        <v>43</v>
      </c>
      <c r="O197" s="85"/>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135</v>
      </c>
      <c r="AT197" s="230" t="s">
        <v>130</v>
      </c>
      <c r="AU197" s="230" t="s">
        <v>82</v>
      </c>
      <c r="AY197" s="18" t="s">
        <v>128</v>
      </c>
      <c r="BE197" s="231">
        <f>IF(N197="základní",J197,0)</f>
        <v>0</v>
      </c>
      <c r="BF197" s="231">
        <f>IF(N197="snížená",J197,0)</f>
        <v>0</v>
      </c>
      <c r="BG197" s="231">
        <f>IF(N197="zákl. přenesená",J197,0)</f>
        <v>0</v>
      </c>
      <c r="BH197" s="231">
        <f>IF(N197="sníž. přenesená",J197,0)</f>
        <v>0</v>
      </c>
      <c r="BI197" s="231">
        <f>IF(N197="nulová",J197,0)</f>
        <v>0</v>
      </c>
      <c r="BJ197" s="18" t="s">
        <v>80</v>
      </c>
      <c r="BK197" s="231">
        <f>ROUND(I197*H197,2)</f>
        <v>0</v>
      </c>
      <c r="BL197" s="18" t="s">
        <v>135</v>
      </c>
      <c r="BM197" s="230" t="s">
        <v>308</v>
      </c>
    </row>
    <row r="198" s="2" customFormat="1">
      <c r="A198" s="39"/>
      <c r="B198" s="40"/>
      <c r="C198" s="41"/>
      <c r="D198" s="232" t="s">
        <v>137</v>
      </c>
      <c r="E198" s="41"/>
      <c r="F198" s="233" t="s">
        <v>309</v>
      </c>
      <c r="G198" s="41"/>
      <c r="H198" s="41"/>
      <c r="I198" s="137"/>
      <c r="J198" s="41"/>
      <c r="K198" s="41"/>
      <c r="L198" s="45"/>
      <c r="M198" s="234"/>
      <c r="N198" s="235"/>
      <c r="O198" s="85"/>
      <c r="P198" s="85"/>
      <c r="Q198" s="85"/>
      <c r="R198" s="85"/>
      <c r="S198" s="85"/>
      <c r="T198" s="86"/>
      <c r="U198" s="39"/>
      <c r="V198" s="39"/>
      <c r="W198" s="39"/>
      <c r="X198" s="39"/>
      <c r="Y198" s="39"/>
      <c r="Z198" s="39"/>
      <c r="AA198" s="39"/>
      <c r="AB198" s="39"/>
      <c r="AC198" s="39"/>
      <c r="AD198" s="39"/>
      <c r="AE198" s="39"/>
      <c r="AT198" s="18" t="s">
        <v>137</v>
      </c>
      <c r="AU198" s="18" t="s">
        <v>82</v>
      </c>
    </row>
    <row r="199" s="2" customFormat="1" ht="16.5" customHeight="1">
      <c r="A199" s="39"/>
      <c r="B199" s="40"/>
      <c r="C199" s="268" t="s">
        <v>310</v>
      </c>
      <c r="D199" s="268" t="s">
        <v>295</v>
      </c>
      <c r="E199" s="269" t="s">
        <v>311</v>
      </c>
      <c r="F199" s="270" t="s">
        <v>312</v>
      </c>
      <c r="G199" s="271" t="s">
        <v>313</v>
      </c>
      <c r="H199" s="272">
        <v>1.8500000000000001</v>
      </c>
      <c r="I199" s="273"/>
      <c r="J199" s="274">
        <f>ROUND(I199*H199,2)</f>
        <v>0</v>
      </c>
      <c r="K199" s="270" t="s">
        <v>134</v>
      </c>
      <c r="L199" s="275"/>
      <c r="M199" s="276" t="s">
        <v>19</v>
      </c>
      <c r="N199" s="277" t="s">
        <v>43</v>
      </c>
      <c r="O199" s="85"/>
      <c r="P199" s="228">
        <f>O199*H199</f>
        <v>0</v>
      </c>
      <c r="Q199" s="228">
        <v>0.001</v>
      </c>
      <c r="R199" s="228">
        <f>Q199*H199</f>
        <v>0.0018500000000000001</v>
      </c>
      <c r="S199" s="228">
        <v>0</v>
      </c>
      <c r="T199" s="229">
        <f>S199*H199</f>
        <v>0</v>
      </c>
      <c r="U199" s="39"/>
      <c r="V199" s="39"/>
      <c r="W199" s="39"/>
      <c r="X199" s="39"/>
      <c r="Y199" s="39"/>
      <c r="Z199" s="39"/>
      <c r="AA199" s="39"/>
      <c r="AB199" s="39"/>
      <c r="AC199" s="39"/>
      <c r="AD199" s="39"/>
      <c r="AE199" s="39"/>
      <c r="AR199" s="230" t="s">
        <v>176</v>
      </c>
      <c r="AT199" s="230" t="s">
        <v>295</v>
      </c>
      <c r="AU199" s="230" t="s">
        <v>82</v>
      </c>
      <c r="AY199" s="18" t="s">
        <v>128</v>
      </c>
      <c r="BE199" s="231">
        <f>IF(N199="základní",J199,0)</f>
        <v>0</v>
      </c>
      <c r="BF199" s="231">
        <f>IF(N199="snížená",J199,0)</f>
        <v>0</v>
      </c>
      <c r="BG199" s="231">
        <f>IF(N199="zákl. přenesená",J199,0)</f>
        <v>0</v>
      </c>
      <c r="BH199" s="231">
        <f>IF(N199="sníž. přenesená",J199,0)</f>
        <v>0</v>
      </c>
      <c r="BI199" s="231">
        <f>IF(N199="nulová",J199,0)</f>
        <v>0</v>
      </c>
      <c r="BJ199" s="18" t="s">
        <v>80</v>
      </c>
      <c r="BK199" s="231">
        <f>ROUND(I199*H199,2)</f>
        <v>0</v>
      </c>
      <c r="BL199" s="18" t="s">
        <v>135</v>
      </c>
      <c r="BM199" s="230" t="s">
        <v>314</v>
      </c>
    </row>
    <row r="200" s="13" customFormat="1">
      <c r="A200" s="13"/>
      <c r="B200" s="236"/>
      <c r="C200" s="237"/>
      <c r="D200" s="232" t="s">
        <v>153</v>
      </c>
      <c r="E200" s="237"/>
      <c r="F200" s="239" t="s">
        <v>315</v>
      </c>
      <c r="G200" s="237"/>
      <c r="H200" s="240">
        <v>1.8500000000000001</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153</v>
      </c>
      <c r="AU200" s="246" t="s">
        <v>82</v>
      </c>
      <c r="AV200" s="13" t="s">
        <v>82</v>
      </c>
      <c r="AW200" s="13" t="s">
        <v>4</v>
      </c>
      <c r="AX200" s="13" t="s">
        <v>80</v>
      </c>
      <c r="AY200" s="246" t="s">
        <v>128</v>
      </c>
    </row>
    <row r="201" s="2" customFormat="1" ht="21.75" customHeight="1">
      <c r="A201" s="39"/>
      <c r="B201" s="40"/>
      <c r="C201" s="219" t="s">
        <v>316</v>
      </c>
      <c r="D201" s="219" t="s">
        <v>130</v>
      </c>
      <c r="E201" s="220" t="s">
        <v>317</v>
      </c>
      <c r="F201" s="221" t="s">
        <v>318</v>
      </c>
      <c r="G201" s="222" t="s">
        <v>141</v>
      </c>
      <c r="H201" s="223">
        <v>66</v>
      </c>
      <c r="I201" s="224"/>
      <c r="J201" s="225">
        <f>ROUND(I201*H201,2)</f>
        <v>0</v>
      </c>
      <c r="K201" s="221" t="s">
        <v>134</v>
      </c>
      <c r="L201" s="45"/>
      <c r="M201" s="226" t="s">
        <v>19</v>
      </c>
      <c r="N201" s="227" t="s">
        <v>43</v>
      </c>
      <c r="O201" s="85"/>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135</v>
      </c>
      <c r="AT201" s="230" t="s">
        <v>130</v>
      </c>
      <c r="AU201" s="230" t="s">
        <v>82</v>
      </c>
      <c r="AY201" s="18" t="s">
        <v>128</v>
      </c>
      <c r="BE201" s="231">
        <f>IF(N201="základní",J201,0)</f>
        <v>0</v>
      </c>
      <c r="BF201" s="231">
        <f>IF(N201="snížená",J201,0)</f>
        <v>0</v>
      </c>
      <c r="BG201" s="231">
        <f>IF(N201="zákl. přenesená",J201,0)</f>
        <v>0</v>
      </c>
      <c r="BH201" s="231">
        <f>IF(N201="sníž. přenesená",J201,0)</f>
        <v>0</v>
      </c>
      <c r="BI201" s="231">
        <f>IF(N201="nulová",J201,0)</f>
        <v>0</v>
      </c>
      <c r="BJ201" s="18" t="s">
        <v>80</v>
      </c>
      <c r="BK201" s="231">
        <f>ROUND(I201*H201,2)</f>
        <v>0</v>
      </c>
      <c r="BL201" s="18" t="s">
        <v>135</v>
      </c>
      <c r="BM201" s="230" t="s">
        <v>319</v>
      </c>
    </row>
    <row r="202" s="2" customFormat="1">
      <c r="A202" s="39"/>
      <c r="B202" s="40"/>
      <c r="C202" s="41"/>
      <c r="D202" s="232" t="s">
        <v>137</v>
      </c>
      <c r="E202" s="41"/>
      <c r="F202" s="233" t="s">
        <v>320</v>
      </c>
      <c r="G202" s="41"/>
      <c r="H202" s="41"/>
      <c r="I202" s="137"/>
      <c r="J202" s="41"/>
      <c r="K202" s="41"/>
      <c r="L202" s="45"/>
      <c r="M202" s="234"/>
      <c r="N202" s="235"/>
      <c r="O202" s="85"/>
      <c r="P202" s="85"/>
      <c r="Q202" s="85"/>
      <c r="R202" s="85"/>
      <c r="S202" s="85"/>
      <c r="T202" s="86"/>
      <c r="U202" s="39"/>
      <c r="V202" s="39"/>
      <c r="W202" s="39"/>
      <c r="X202" s="39"/>
      <c r="Y202" s="39"/>
      <c r="Z202" s="39"/>
      <c r="AA202" s="39"/>
      <c r="AB202" s="39"/>
      <c r="AC202" s="39"/>
      <c r="AD202" s="39"/>
      <c r="AE202" s="39"/>
      <c r="AT202" s="18" t="s">
        <v>137</v>
      </c>
      <c r="AU202" s="18" t="s">
        <v>82</v>
      </c>
    </row>
    <row r="203" s="13" customFormat="1">
      <c r="A203" s="13"/>
      <c r="B203" s="236"/>
      <c r="C203" s="237"/>
      <c r="D203" s="232" t="s">
        <v>153</v>
      </c>
      <c r="E203" s="238" t="s">
        <v>19</v>
      </c>
      <c r="F203" s="239" t="s">
        <v>321</v>
      </c>
      <c r="G203" s="237"/>
      <c r="H203" s="240">
        <v>6</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153</v>
      </c>
      <c r="AU203" s="246" t="s">
        <v>82</v>
      </c>
      <c r="AV203" s="13" t="s">
        <v>82</v>
      </c>
      <c r="AW203" s="13" t="s">
        <v>33</v>
      </c>
      <c r="AX203" s="13" t="s">
        <v>72</v>
      </c>
      <c r="AY203" s="246" t="s">
        <v>128</v>
      </c>
    </row>
    <row r="204" s="13" customFormat="1">
      <c r="A204" s="13"/>
      <c r="B204" s="236"/>
      <c r="C204" s="237"/>
      <c r="D204" s="232" t="s">
        <v>153</v>
      </c>
      <c r="E204" s="238" t="s">
        <v>19</v>
      </c>
      <c r="F204" s="239" t="s">
        <v>322</v>
      </c>
      <c r="G204" s="237"/>
      <c r="H204" s="240">
        <v>60</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153</v>
      </c>
      <c r="AU204" s="246" t="s">
        <v>82</v>
      </c>
      <c r="AV204" s="13" t="s">
        <v>82</v>
      </c>
      <c r="AW204" s="13" t="s">
        <v>33</v>
      </c>
      <c r="AX204" s="13" t="s">
        <v>72</v>
      </c>
      <c r="AY204" s="246" t="s">
        <v>128</v>
      </c>
    </row>
    <row r="205" s="14" customFormat="1">
      <c r="A205" s="14"/>
      <c r="B205" s="247"/>
      <c r="C205" s="248"/>
      <c r="D205" s="232" t="s">
        <v>153</v>
      </c>
      <c r="E205" s="249" t="s">
        <v>19</v>
      </c>
      <c r="F205" s="250" t="s">
        <v>157</v>
      </c>
      <c r="G205" s="248"/>
      <c r="H205" s="251">
        <v>66</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153</v>
      </c>
      <c r="AU205" s="257" t="s">
        <v>82</v>
      </c>
      <c r="AV205" s="14" t="s">
        <v>135</v>
      </c>
      <c r="AW205" s="14" t="s">
        <v>33</v>
      </c>
      <c r="AX205" s="14" t="s">
        <v>80</v>
      </c>
      <c r="AY205" s="257" t="s">
        <v>128</v>
      </c>
    </row>
    <row r="206" s="2" customFormat="1" ht="21.75" customHeight="1">
      <c r="A206" s="39"/>
      <c r="B206" s="40"/>
      <c r="C206" s="219" t="s">
        <v>323</v>
      </c>
      <c r="D206" s="219" t="s">
        <v>130</v>
      </c>
      <c r="E206" s="220" t="s">
        <v>324</v>
      </c>
      <c r="F206" s="221" t="s">
        <v>325</v>
      </c>
      <c r="G206" s="222" t="s">
        <v>141</v>
      </c>
      <c r="H206" s="223">
        <v>6</v>
      </c>
      <c r="I206" s="224"/>
      <c r="J206" s="225">
        <f>ROUND(I206*H206,2)</f>
        <v>0</v>
      </c>
      <c r="K206" s="221" t="s">
        <v>134</v>
      </c>
      <c r="L206" s="45"/>
      <c r="M206" s="226" t="s">
        <v>19</v>
      </c>
      <c r="N206" s="227" t="s">
        <v>43</v>
      </c>
      <c r="O206" s="85"/>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135</v>
      </c>
      <c r="AT206" s="230" t="s">
        <v>130</v>
      </c>
      <c r="AU206" s="230" t="s">
        <v>82</v>
      </c>
      <c r="AY206" s="18" t="s">
        <v>128</v>
      </c>
      <c r="BE206" s="231">
        <f>IF(N206="základní",J206,0)</f>
        <v>0</v>
      </c>
      <c r="BF206" s="231">
        <f>IF(N206="snížená",J206,0)</f>
        <v>0</v>
      </c>
      <c r="BG206" s="231">
        <f>IF(N206="zákl. přenesená",J206,0)</f>
        <v>0</v>
      </c>
      <c r="BH206" s="231">
        <f>IF(N206="sníž. přenesená",J206,0)</f>
        <v>0</v>
      </c>
      <c r="BI206" s="231">
        <f>IF(N206="nulová",J206,0)</f>
        <v>0</v>
      </c>
      <c r="BJ206" s="18" t="s">
        <v>80</v>
      </c>
      <c r="BK206" s="231">
        <f>ROUND(I206*H206,2)</f>
        <v>0</v>
      </c>
      <c r="BL206" s="18" t="s">
        <v>135</v>
      </c>
      <c r="BM206" s="230" t="s">
        <v>326</v>
      </c>
    </row>
    <row r="207" s="2" customFormat="1">
      <c r="A207" s="39"/>
      <c r="B207" s="40"/>
      <c r="C207" s="41"/>
      <c r="D207" s="232" t="s">
        <v>137</v>
      </c>
      <c r="E207" s="41"/>
      <c r="F207" s="233" t="s">
        <v>327</v>
      </c>
      <c r="G207" s="41"/>
      <c r="H207" s="41"/>
      <c r="I207" s="137"/>
      <c r="J207" s="41"/>
      <c r="K207" s="41"/>
      <c r="L207" s="45"/>
      <c r="M207" s="234"/>
      <c r="N207" s="235"/>
      <c r="O207" s="85"/>
      <c r="P207" s="85"/>
      <c r="Q207" s="85"/>
      <c r="R207" s="85"/>
      <c r="S207" s="85"/>
      <c r="T207" s="86"/>
      <c r="U207" s="39"/>
      <c r="V207" s="39"/>
      <c r="W207" s="39"/>
      <c r="X207" s="39"/>
      <c r="Y207" s="39"/>
      <c r="Z207" s="39"/>
      <c r="AA207" s="39"/>
      <c r="AB207" s="39"/>
      <c r="AC207" s="39"/>
      <c r="AD207" s="39"/>
      <c r="AE207" s="39"/>
      <c r="AT207" s="18" t="s">
        <v>137</v>
      </c>
      <c r="AU207" s="18" t="s">
        <v>82</v>
      </c>
    </row>
    <row r="208" s="13" customFormat="1">
      <c r="A208" s="13"/>
      <c r="B208" s="236"/>
      <c r="C208" s="237"/>
      <c r="D208" s="232" t="s">
        <v>153</v>
      </c>
      <c r="E208" s="238" t="s">
        <v>19</v>
      </c>
      <c r="F208" s="239" t="s">
        <v>321</v>
      </c>
      <c r="G208" s="237"/>
      <c r="H208" s="240">
        <v>6</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153</v>
      </c>
      <c r="AU208" s="246" t="s">
        <v>82</v>
      </c>
      <c r="AV208" s="13" t="s">
        <v>82</v>
      </c>
      <c r="AW208" s="13" t="s">
        <v>33</v>
      </c>
      <c r="AX208" s="13" t="s">
        <v>80</v>
      </c>
      <c r="AY208" s="246" t="s">
        <v>128</v>
      </c>
    </row>
    <row r="209" s="2" customFormat="1" ht="16.5" customHeight="1">
      <c r="A209" s="39"/>
      <c r="B209" s="40"/>
      <c r="C209" s="268" t="s">
        <v>328</v>
      </c>
      <c r="D209" s="268" t="s">
        <v>295</v>
      </c>
      <c r="E209" s="269" t="s">
        <v>329</v>
      </c>
      <c r="F209" s="270" t="s">
        <v>330</v>
      </c>
      <c r="G209" s="271" t="s">
        <v>331</v>
      </c>
      <c r="H209" s="272">
        <v>6</v>
      </c>
      <c r="I209" s="273"/>
      <c r="J209" s="274">
        <f>ROUND(I209*H209,2)</f>
        <v>0</v>
      </c>
      <c r="K209" s="270" t="s">
        <v>19</v>
      </c>
      <c r="L209" s="275"/>
      <c r="M209" s="276" t="s">
        <v>19</v>
      </c>
      <c r="N209" s="277" t="s">
        <v>43</v>
      </c>
      <c r="O209" s="85"/>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176</v>
      </c>
      <c r="AT209" s="230" t="s">
        <v>295</v>
      </c>
      <c r="AU209" s="230" t="s">
        <v>82</v>
      </c>
      <c r="AY209" s="18" t="s">
        <v>128</v>
      </c>
      <c r="BE209" s="231">
        <f>IF(N209="základní",J209,0)</f>
        <v>0</v>
      </c>
      <c r="BF209" s="231">
        <f>IF(N209="snížená",J209,0)</f>
        <v>0</v>
      </c>
      <c r="BG209" s="231">
        <f>IF(N209="zákl. přenesená",J209,0)</f>
        <v>0</v>
      </c>
      <c r="BH209" s="231">
        <f>IF(N209="sníž. přenesená",J209,0)</f>
        <v>0</v>
      </c>
      <c r="BI209" s="231">
        <f>IF(N209="nulová",J209,0)</f>
        <v>0</v>
      </c>
      <c r="BJ209" s="18" t="s">
        <v>80</v>
      </c>
      <c r="BK209" s="231">
        <f>ROUND(I209*H209,2)</f>
        <v>0</v>
      </c>
      <c r="BL209" s="18" t="s">
        <v>135</v>
      </c>
      <c r="BM209" s="230" t="s">
        <v>332</v>
      </c>
    </row>
    <row r="210" s="2" customFormat="1" ht="21.75" customHeight="1">
      <c r="A210" s="39"/>
      <c r="B210" s="40"/>
      <c r="C210" s="219" t="s">
        <v>333</v>
      </c>
      <c r="D210" s="219" t="s">
        <v>130</v>
      </c>
      <c r="E210" s="220" t="s">
        <v>334</v>
      </c>
      <c r="F210" s="221" t="s">
        <v>335</v>
      </c>
      <c r="G210" s="222" t="s">
        <v>141</v>
      </c>
      <c r="H210" s="223">
        <v>60</v>
      </c>
      <c r="I210" s="224"/>
      <c r="J210" s="225">
        <f>ROUND(I210*H210,2)</f>
        <v>0</v>
      </c>
      <c r="K210" s="221" t="s">
        <v>134</v>
      </c>
      <c r="L210" s="45"/>
      <c r="M210" s="226" t="s">
        <v>19</v>
      </c>
      <c r="N210" s="227" t="s">
        <v>43</v>
      </c>
      <c r="O210" s="85"/>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135</v>
      </c>
      <c r="AT210" s="230" t="s">
        <v>130</v>
      </c>
      <c r="AU210" s="230" t="s">
        <v>82</v>
      </c>
      <c r="AY210" s="18" t="s">
        <v>128</v>
      </c>
      <c r="BE210" s="231">
        <f>IF(N210="základní",J210,0)</f>
        <v>0</v>
      </c>
      <c r="BF210" s="231">
        <f>IF(N210="snížená",J210,0)</f>
        <v>0</v>
      </c>
      <c r="BG210" s="231">
        <f>IF(N210="zákl. přenesená",J210,0)</f>
        <v>0</v>
      </c>
      <c r="BH210" s="231">
        <f>IF(N210="sníž. přenesená",J210,0)</f>
        <v>0</v>
      </c>
      <c r="BI210" s="231">
        <f>IF(N210="nulová",J210,0)</f>
        <v>0</v>
      </c>
      <c r="BJ210" s="18" t="s">
        <v>80</v>
      </c>
      <c r="BK210" s="231">
        <f>ROUND(I210*H210,2)</f>
        <v>0</v>
      </c>
      <c r="BL210" s="18" t="s">
        <v>135</v>
      </c>
      <c r="BM210" s="230" t="s">
        <v>336</v>
      </c>
    </row>
    <row r="211" s="2" customFormat="1">
      <c r="A211" s="39"/>
      <c r="B211" s="40"/>
      <c r="C211" s="41"/>
      <c r="D211" s="232" t="s">
        <v>137</v>
      </c>
      <c r="E211" s="41"/>
      <c r="F211" s="233" t="s">
        <v>337</v>
      </c>
      <c r="G211" s="41"/>
      <c r="H211" s="41"/>
      <c r="I211" s="137"/>
      <c r="J211" s="41"/>
      <c r="K211" s="41"/>
      <c r="L211" s="45"/>
      <c r="M211" s="234"/>
      <c r="N211" s="235"/>
      <c r="O211" s="85"/>
      <c r="P211" s="85"/>
      <c r="Q211" s="85"/>
      <c r="R211" s="85"/>
      <c r="S211" s="85"/>
      <c r="T211" s="86"/>
      <c r="U211" s="39"/>
      <c r="V211" s="39"/>
      <c r="W211" s="39"/>
      <c r="X211" s="39"/>
      <c r="Y211" s="39"/>
      <c r="Z211" s="39"/>
      <c r="AA211" s="39"/>
      <c r="AB211" s="39"/>
      <c r="AC211" s="39"/>
      <c r="AD211" s="39"/>
      <c r="AE211" s="39"/>
      <c r="AT211" s="18" t="s">
        <v>137</v>
      </c>
      <c r="AU211" s="18" t="s">
        <v>82</v>
      </c>
    </row>
    <row r="212" s="13" customFormat="1">
      <c r="A212" s="13"/>
      <c r="B212" s="236"/>
      <c r="C212" s="237"/>
      <c r="D212" s="232" t="s">
        <v>153</v>
      </c>
      <c r="E212" s="238" t="s">
        <v>19</v>
      </c>
      <c r="F212" s="239" t="s">
        <v>322</v>
      </c>
      <c r="G212" s="237"/>
      <c r="H212" s="240">
        <v>60</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153</v>
      </c>
      <c r="AU212" s="246" t="s">
        <v>82</v>
      </c>
      <c r="AV212" s="13" t="s">
        <v>82</v>
      </c>
      <c r="AW212" s="13" t="s">
        <v>33</v>
      </c>
      <c r="AX212" s="13" t="s">
        <v>80</v>
      </c>
      <c r="AY212" s="246" t="s">
        <v>128</v>
      </c>
    </row>
    <row r="213" s="2" customFormat="1" ht="16.5" customHeight="1">
      <c r="A213" s="39"/>
      <c r="B213" s="40"/>
      <c r="C213" s="268" t="s">
        <v>338</v>
      </c>
      <c r="D213" s="268" t="s">
        <v>295</v>
      </c>
      <c r="E213" s="269" t="s">
        <v>339</v>
      </c>
      <c r="F213" s="270" t="s">
        <v>340</v>
      </c>
      <c r="G213" s="271" t="s">
        <v>141</v>
      </c>
      <c r="H213" s="272">
        <v>60</v>
      </c>
      <c r="I213" s="273"/>
      <c r="J213" s="274">
        <f>ROUND(I213*H213,2)</f>
        <v>0</v>
      </c>
      <c r="K213" s="270" t="s">
        <v>19</v>
      </c>
      <c r="L213" s="275"/>
      <c r="M213" s="276" t="s">
        <v>19</v>
      </c>
      <c r="N213" s="277" t="s">
        <v>43</v>
      </c>
      <c r="O213" s="85"/>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176</v>
      </c>
      <c r="AT213" s="230" t="s">
        <v>295</v>
      </c>
      <c r="AU213" s="230" t="s">
        <v>82</v>
      </c>
      <c r="AY213" s="18" t="s">
        <v>128</v>
      </c>
      <c r="BE213" s="231">
        <f>IF(N213="základní",J213,0)</f>
        <v>0</v>
      </c>
      <c r="BF213" s="231">
        <f>IF(N213="snížená",J213,0)</f>
        <v>0</v>
      </c>
      <c r="BG213" s="231">
        <f>IF(N213="zákl. přenesená",J213,0)</f>
        <v>0</v>
      </c>
      <c r="BH213" s="231">
        <f>IF(N213="sníž. přenesená",J213,0)</f>
        <v>0</v>
      </c>
      <c r="BI213" s="231">
        <f>IF(N213="nulová",J213,0)</f>
        <v>0</v>
      </c>
      <c r="BJ213" s="18" t="s">
        <v>80</v>
      </c>
      <c r="BK213" s="231">
        <f>ROUND(I213*H213,2)</f>
        <v>0</v>
      </c>
      <c r="BL213" s="18" t="s">
        <v>135</v>
      </c>
      <c r="BM213" s="230" t="s">
        <v>341</v>
      </c>
    </row>
    <row r="214" s="2" customFormat="1" ht="16.5" customHeight="1">
      <c r="A214" s="39"/>
      <c r="B214" s="40"/>
      <c r="C214" s="219" t="s">
        <v>342</v>
      </c>
      <c r="D214" s="219" t="s">
        <v>130</v>
      </c>
      <c r="E214" s="220" t="s">
        <v>343</v>
      </c>
      <c r="F214" s="221" t="s">
        <v>344</v>
      </c>
      <c r="G214" s="222" t="s">
        <v>204</v>
      </c>
      <c r="H214" s="223">
        <v>0.33000000000000002</v>
      </c>
      <c r="I214" s="224"/>
      <c r="J214" s="225">
        <f>ROUND(I214*H214,2)</f>
        <v>0</v>
      </c>
      <c r="K214" s="221" t="s">
        <v>134</v>
      </c>
      <c r="L214" s="45"/>
      <c r="M214" s="226" t="s">
        <v>19</v>
      </c>
      <c r="N214" s="227" t="s">
        <v>43</v>
      </c>
      <c r="O214" s="85"/>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135</v>
      </c>
      <c r="AT214" s="230" t="s">
        <v>130</v>
      </c>
      <c r="AU214" s="230" t="s">
        <v>82</v>
      </c>
      <c r="AY214" s="18" t="s">
        <v>128</v>
      </c>
      <c r="BE214" s="231">
        <f>IF(N214="základní",J214,0)</f>
        <v>0</v>
      </c>
      <c r="BF214" s="231">
        <f>IF(N214="snížená",J214,0)</f>
        <v>0</v>
      </c>
      <c r="BG214" s="231">
        <f>IF(N214="zákl. přenesená",J214,0)</f>
        <v>0</v>
      </c>
      <c r="BH214" s="231">
        <f>IF(N214="sníž. přenesená",J214,0)</f>
        <v>0</v>
      </c>
      <c r="BI214" s="231">
        <f>IF(N214="nulová",J214,0)</f>
        <v>0</v>
      </c>
      <c r="BJ214" s="18" t="s">
        <v>80</v>
      </c>
      <c r="BK214" s="231">
        <f>ROUND(I214*H214,2)</f>
        <v>0</v>
      </c>
      <c r="BL214" s="18" t="s">
        <v>135</v>
      </c>
      <c r="BM214" s="230" t="s">
        <v>345</v>
      </c>
    </row>
    <row r="215" s="13" customFormat="1">
      <c r="A215" s="13"/>
      <c r="B215" s="236"/>
      <c r="C215" s="237"/>
      <c r="D215" s="232" t="s">
        <v>153</v>
      </c>
      <c r="E215" s="238" t="s">
        <v>19</v>
      </c>
      <c r="F215" s="239" t="s">
        <v>346</v>
      </c>
      <c r="G215" s="237"/>
      <c r="H215" s="240">
        <v>0.33000000000000002</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153</v>
      </c>
      <c r="AU215" s="246" t="s">
        <v>82</v>
      </c>
      <c r="AV215" s="13" t="s">
        <v>82</v>
      </c>
      <c r="AW215" s="13" t="s">
        <v>33</v>
      </c>
      <c r="AX215" s="13" t="s">
        <v>72</v>
      </c>
      <c r="AY215" s="246" t="s">
        <v>128</v>
      </c>
    </row>
    <row r="216" s="15" customFormat="1">
      <c r="A216" s="15"/>
      <c r="B216" s="258"/>
      <c r="C216" s="259"/>
      <c r="D216" s="232" t="s">
        <v>153</v>
      </c>
      <c r="E216" s="260" t="s">
        <v>19</v>
      </c>
      <c r="F216" s="261" t="s">
        <v>347</v>
      </c>
      <c r="G216" s="259"/>
      <c r="H216" s="260" t="s">
        <v>19</v>
      </c>
      <c r="I216" s="262"/>
      <c r="J216" s="259"/>
      <c r="K216" s="259"/>
      <c r="L216" s="263"/>
      <c r="M216" s="264"/>
      <c r="N216" s="265"/>
      <c r="O216" s="265"/>
      <c r="P216" s="265"/>
      <c r="Q216" s="265"/>
      <c r="R216" s="265"/>
      <c r="S216" s="265"/>
      <c r="T216" s="266"/>
      <c r="U216" s="15"/>
      <c r="V216" s="15"/>
      <c r="W216" s="15"/>
      <c r="X216" s="15"/>
      <c r="Y216" s="15"/>
      <c r="Z216" s="15"/>
      <c r="AA216" s="15"/>
      <c r="AB216" s="15"/>
      <c r="AC216" s="15"/>
      <c r="AD216" s="15"/>
      <c r="AE216" s="15"/>
      <c r="AT216" s="267" t="s">
        <v>153</v>
      </c>
      <c r="AU216" s="267" t="s">
        <v>82</v>
      </c>
      <c r="AV216" s="15" t="s">
        <v>80</v>
      </c>
      <c r="AW216" s="15" t="s">
        <v>33</v>
      </c>
      <c r="AX216" s="15" t="s">
        <v>72</v>
      </c>
      <c r="AY216" s="267" t="s">
        <v>128</v>
      </c>
    </row>
    <row r="217" s="14" customFormat="1">
      <c r="A217" s="14"/>
      <c r="B217" s="247"/>
      <c r="C217" s="248"/>
      <c r="D217" s="232" t="s">
        <v>153</v>
      </c>
      <c r="E217" s="249" t="s">
        <v>19</v>
      </c>
      <c r="F217" s="250" t="s">
        <v>157</v>
      </c>
      <c r="G217" s="248"/>
      <c r="H217" s="251">
        <v>0.33000000000000002</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153</v>
      </c>
      <c r="AU217" s="257" t="s">
        <v>82</v>
      </c>
      <c r="AV217" s="14" t="s">
        <v>135</v>
      </c>
      <c r="AW217" s="14" t="s">
        <v>33</v>
      </c>
      <c r="AX217" s="14" t="s">
        <v>80</v>
      </c>
      <c r="AY217" s="257" t="s">
        <v>128</v>
      </c>
    </row>
    <row r="218" s="2" customFormat="1" ht="16.5" customHeight="1">
      <c r="A218" s="39"/>
      <c r="B218" s="40"/>
      <c r="C218" s="219" t="s">
        <v>348</v>
      </c>
      <c r="D218" s="219" t="s">
        <v>130</v>
      </c>
      <c r="E218" s="220" t="s">
        <v>349</v>
      </c>
      <c r="F218" s="221" t="s">
        <v>350</v>
      </c>
      <c r="G218" s="222" t="s">
        <v>204</v>
      </c>
      <c r="H218" s="223">
        <v>0.33000000000000002</v>
      </c>
      <c r="I218" s="224"/>
      <c r="J218" s="225">
        <f>ROUND(I218*H218,2)</f>
        <v>0</v>
      </c>
      <c r="K218" s="221" t="s">
        <v>134</v>
      </c>
      <c r="L218" s="45"/>
      <c r="M218" s="226" t="s">
        <v>19</v>
      </c>
      <c r="N218" s="227" t="s">
        <v>43</v>
      </c>
      <c r="O218" s="85"/>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135</v>
      </c>
      <c r="AT218" s="230" t="s">
        <v>130</v>
      </c>
      <c r="AU218" s="230" t="s">
        <v>82</v>
      </c>
      <c r="AY218" s="18" t="s">
        <v>128</v>
      </c>
      <c r="BE218" s="231">
        <f>IF(N218="základní",J218,0)</f>
        <v>0</v>
      </c>
      <c r="BF218" s="231">
        <f>IF(N218="snížená",J218,0)</f>
        <v>0</v>
      </c>
      <c r="BG218" s="231">
        <f>IF(N218="zákl. přenesená",J218,0)</f>
        <v>0</v>
      </c>
      <c r="BH218" s="231">
        <f>IF(N218="sníž. přenesená",J218,0)</f>
        <v>0</v>
      </c>
      <c r="BI218" s="231">
        <f>IF(N218="nulová",J218,0)</f>
        <v>0</v>
      </c>
      <c r="BJ218" s="18" t="s">
        <v>80</v>
      </c>
      <c r="BK218" s="231">
        <f>ROUND(I218*H218,2)</f>
        <v>0</v>
      </c>
      <c r="BL218" s="18" t="s">
        <v>135</v>
      </c>
      <c r="BM218" s="230" t="s">
        <v>351</v>
      </c>
    </row>
    <row r="219" s="2" customFormat="1">
      <c r="A219" s="39"/>
      <c r="B219" s="40"/>
      <c r="C219" s="41"/>
      <c r="D219" s="232" t="s">
        <v>137</v>
      </c>
      <c r="E219" s="41"/>
      <c r="F219" s="233" t="s">
        <v>352</v>
      </c>
      <c r="G219" s="41"/>
      <c r="H219" s="41"/>
      <c r="I219" s="137"/>
      <c r="J219" s="41"/>
      <c r="K219" s="41"/>
      <c r="L219" s="45"/>
      <c r="M219" s="234"/>
      <c r="N219" s="235"/>
      <c r="O219" s="85"/>
      <c r="P219" s="85"/>
      <c r="Q219" s="85"/>
      <c r="R219" s="85"/>
      <c r="S219" s="85"/>
      <c r="T219" s="86"/>
      <c r="U219" s="39"/>
      <c r="V219" s="39"/>
      <c r="W219" s="39"/>
      <c r="X219" s="39"/>
      <c r="Y219" s="39"/>
      <c r="Z219" s="39"/>
      <c r="AA219" s="39"/>
      <c r="AB219" s="39"/>
      <c r="AC219" s="39"/>
      <c r="AD219" s="39"/>
      <c r="AE219" s="39"/>
      <c r="AT219" s="18" t="s">
        <v>137</v>
      </c>
      <c r="AU219" s="18" t="s">
        <v>82</v>
      </c>
    </row>
    <row r="220" s="2" customFormat="1" ht="16.5" customHeight="1">
      <c r="A220" s="39"/>
      <c r="B220" s="40"/>
      <c r="C220" s="219" t="s">
        <v>353</v>
      </c>
      <c r="D220" s="219" t="s">
        <v>130</v>
      </c>
      <c r="E220" s="220" t="s">
        <v>354</v>
      </c>
      <c r="F220" s="221" t="s">
        <v>355</v>
      </c>
      <c r="G220" s="222" t="s">
        <v>204</v>
      </c>
      <c r="H220" s="223">
        <v>0.66000000000000003</v>
      </c>
      <c r="I220" s="224"/>
      <c r="J220" s="225">
        <f>ROUND(I220*H220,2)</f>
        <v>0</v>
      </c>
      <c r="K220" s="221" t="s">
        <v>134</v>
      </c>
      <c r="L220" s="45"/>
      <c r="M220" s="226" t="s">
        <v>19</v>
      </c>
      <c r="N220" s="227" t="s">
        <v>43</v>
      </c>
      <c r="O220" s="85"/>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135</v>
      </c>
      <c r="AT220" s="230" t="s">
        <v>130</v>
      </c>
      <c r="AU220" s="230" t="s">
        <v>82</v>
      </c>
      <c r="AY220" s="18" t="s">
        <v>128</v>
      </c>
      <c r="BE220" s="231">
        <f>IF(N220="základní",J220,0)</f>
        <v>0</v>
      </c>
      <c r="BF220" s="231">
        <f>IF(N220="snížená",J220,0)</f>
        <v>0</v>
      </c>
      <c r="BG220" s="231">
        <f>IF(N220="zákl. přenesená",J220,0)</f>
        <v>0</v>
      </c>
      <c r="BH220" s="231">
        <f>IF(N220="sníž. přenesená",J220,0)</f>
        <v>0</v>
      </c>
      <c r="BI220" s="231">
        <f>IF(N220="nulová",J220,0)</f>
        <v>0</v>
      </c>
      <c r="BJ220" s="18" t="s">
        <v>80</v>
      </c>
      <c r="BK220" s="231">
        <f>ROUND(I220*H220,2)</f>
        <v>0</v>
      </c>
      <c r="BL220" s="18" t="s">
        <v>135</v>
      </c>
      <c r="BM220" s="230" t="s">
        <v>356</v>
      </c>
    </row>
    <row r="221" s="2" customFormat="1">
      <c r="A221" s="39"/>
      <c r="B221" s="40"/>
      <c r="C221" s="41"/>
      <c r="D221" s="232" t="s">
        <v>137</v>
      </c>
      <c r="E221" s="41"/>
      <c r="F221" s="233" t="s">
        <v>352</v>
      </c>
      <c r="G221" s="41"/>
      <c r="H221" s="41"/>
      <c r="I221" s="137"/>
      <c r="J221" s="41"/>
      <c r="K221" s="41"/>
      <c r="L221" s="45"/>
      <c r="M221" s="234"/>
      <c r="N221" s="235"/>
      <c r="O221" s="85"/>
      <c r="P221" s="85"/>
      <c r="Q221" s="85"/>
      <c r="R221" s="85"/>
      <c r="S221" s="85"/>
      <c r="T221" s="86"/>
      <c r="U221" s="39"/>
      <c r="V221" s="39"/>
      <c r="W221" s="39"/>
      <c r="X221" s="39"/>
      <c r="Y221" s="39"/>
      <c r="Z221" s="39"/>
      <c r="AA221" s="39"/>
      <c r="AB221" s="39"/>
      <c r="AC221" s="39"/>
      <c r="AD221" s="39"/>
      <c r="AE221" s="39"/>
      <c r="AT221" s="18" t="s">
        <v>137</v>
      </c>
      <c r="AU221" s="18" t="s">
        <v>82</v>
      </c>
    </row>
    <row r="222" s="13" customFormat="1">
      <c r="A222" s="13"/>
      <c r="B222" s="236"/>
      <c r="C222" s="237"/>
      <c r="D222" s="232" t="s">
        <v>153</v>
      </c>
      <c r="E222" s="237"/>
      <c r="F222" s="239" t="s">
        <v>357</v>
      </c>
      <c r="G222" s="237"/>
      <c r="H222" s="240">
        <v>0.66000000000000003</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153</v>
      </c>
      <c r="AU222" s="246" t="s">
        <v>82</v>
      </c>
      <c r="AV222" s="13" t="s">
        <v>82</v>
      </c>
      <c r="AW222" s="13" t="s">
        <v>4</v>
      </c>
      <c r="AX222" s="13" t="s">
        <v>80</v>
      </c>
      <c r="AY222" s="246" t="s">
        <v>128</v>
      </c>
    </row>
    <row r="223" s="2" customFormat="1" ht="16.5" customHeight="1">
      <c r="A223" s="39"/>
      <c r="B223" s="40"/>
      <c r="C223" s="219" t="s">
        <v>358</v>
      </c>
      <c r="D223" s="219" t="s">
        <v>130</v>
      </c>
      <c r="E223" s="220" t="s">
        <v>359</v>
      </c>
      <c r="F223" s="221" t="s">
        <v>360</v>
      </c>
      <c r="G223" s="222" t="s">
        <v>283</v>
      </c>
      <c r="H223" s="223">
        <v>8</v>
      </c>
      <c r="I223" s="224"/>
      <c r="J223" s="225">
        <f>ROUND(I223*H223,2)</f>
        <v>0</v>
      </c>
      <c r="K223" s="221" t="s">
        <v>19</v>
      </c>
      <c r="L223" s="45"/>
      <c r="M223" s="226" t="s">
        <v>19</v>
      </c>
      <c r="N223" s="227" t="s">
        <v>43</v>
      </c>
      <c r="O223" s="85"/>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135</v>
      </c>
      <c r="AT223" s="230" t="s">
        <v>130</v>
      </c>
      <c r="AU223" s="230" t="s">
        <v>82</v>
      </c>
      <c r="AY223" s="18" t="s">
        <v>128</v>
      </c>
      <c r="BE223" s="231">
        <f>IF(N223="základní",J223,0)</f>
        <v>0</v>
      </c>
      <c r="BF223" s="231">
        <f>IF(N223="snížená",J223,0)</f>
        <v>0</v>
      </c>
      <c r="BG223" s="231">
        <f>IF(N223="zákl. přenesená",J223,0)</f>
        <v>0</v>
      </c>
      <c r="BH223" s="231">
        <f>IF(N223="sníž. přenesená",J223,0)</f>
        <v>0</v>
      </c>
      <c r="BI223" s="231">
        <f>IF(N223="nulová",J223,0)</f>
        <v>0</v>
      </c>
      <c r="BJ223" s="18" t="s">
        <v>80</v>
      </c>
      <c r="BK223" s="231">
        <f>ROUND(I223*H223,2)</f>
        <v>0</v>
      </c>
      <c r="BL223" s="18" t="s">
        <v>135</v>
      </c>
      <c r="BM223" s="230" t="s">
        <v>361</v>
      </c>
    </row>
    <row r="224" s="2" customFormat="1">
      <c r="A224" s="39"/>
      <c r="B224" s="40"/>
      <c r="C224" s="41"/>
      <c r="D224" s="232" t="s">
        <v>137</v>
      </c>
      <c r="E224" s="41"/>
      <c r="F224" s="233" t="s">
        <v>362</v>
      </c>
      <c r="G224" s="41"/>
      <c r="H224" s="41"/>
      <c r="I224" s="137"/>
      <c r="J224" s="41"/>
      <c r="K224" s="41"/>
      <c r="L224" s="45"/>
      <c r="M224" s="234"/>
      <c r="N224" s="235"/>
      <c r="O224" s="85"/>
      <c r="P224" s="85"/>
      <c r="Q224" s="85"/>
      <c r="R224" s="85"/>
      <c r="S224" s="85"/>
      <c r="T224" s="86"/>
      <c r="U224" s="39"/>
      <c r="V224" s="39"/>
      <c r="W224" s="39"/>
      <c r="X224" s="39"/>
      <c r="Y224" s="39"/>
      <c r="Z224" s="39"/>
      <c r="AA224" s="39"/>
      <c r="AB224" s="39"/>
      <c r="AC224" s="39"/>
      <c r="AD224" s="39"/>
      <c r="AE224" s="39"/>
      <c r="AT224" s="18" t="s">
        <v>137</v>
      </c>
      <c r="AU224" s="18" t="s">
        <v>82</v>
      </c>
    </row>
    <row r="225" s="12" customFormat="1" ht="22.8" customHeight="1">
      <c r="A225" s="12"/>
      <c r="B225" s="203"/>
      <c r="C225" s="204"/>
      <c r="D225" s="205" t="s">
        <v>71</v>
      </c>
      <c r="E225" s="217" t="s">
        <v>82</v>
      </c>
      <c r="F225" s="217" t="s">
        <v>363</v>
      </c>
      <c r="G225" s="204"/>
      <c r="H225" s="204"/>
      <c r="I225" s="207"/>
      <c r="J225" s="218">
        <f>BK225</f>
        <v>0</v>
      </c>
      <c r="K225" s="204"/>
      <c r="L225" s="209"/>
      <c r="M225" s="210"/>
      <c r="N225" s="211"/>
      <c r="O225" s="211"/>
      <c r="P225" s="212">
        <f>SUM(P226:P235)</f>
        <v>0</v>
      </c>
      <c r="Q225" s="211"/>
      <c r="R225" s="212">
        <f>SUM(R226:R235)</f>
        <v>0.0056255999999999997</v>
      </c>
      <c r="S225" s="211"/>
      <c r="T225" s="213">
        <f>SUM(T226:T235)</f>
        <v>0</v>
      </c>
      <c r="U225" s="12"/>
      <c r="V225" s="12"/>
      <c r="W225" s="12"/>
      <c r="X225" s="12"/>
      <c r="Y225" s="12"/>
      <c r="Z225" s="12"/>
      <c r="AA225" s="12"/>
      <c r="AB225" s="12"/>
      <c r="AC225" s="12"/>
      <c r="AD225" s="12"/>
      <c r="AE225" s="12"/>
      <c r="AR225" s="214" t="s">
        <v>80</v>
      </c>
      <c r="AT225" s="215" t="s">
        <v>71</v>
      </c>
      <c r="AU225" s="215" t="s">
        <v>80</v>
      </c>
      <c r="AY225" s="214" t="s">
        <v>128</v>
      </c>
      <c r="BK225" s="216">
        <f>SUM(BK226:BK235)</f>
        <v>0</v>
      </c>
    </row>
    <row r="226" s="2" customFormat="1" ht="21.75" customHeight="1">
      <c r="A226" s="39"/>
      <c r="B226" s="40"/>
      <c r="C226" s="219" t="s">
        <v>364</v>
      </c>
      <c r="D226" s="219" t="s">
        <v>130</v>
      </c>
      <c r="E226" s="220" t="s">
        <v>365</v>
      </c>
      <c r="F226" s="221" t="s">
        <v>366</v>
      </c>
      <c r="G226" s="222" t="s">
        <v>204</v>
      </c>
      <c r="H226" s="223">
        <v>0.80000000000000004</v>
      </c>
      <c r="I226" s="224"/>
      <c r="J226" s="225">
        <f>ROUND(I226*H226,2)</f>
        <v>0</v>
      </c>
      <c r="K226" s="221" t="s">
        <v>134</v>
      </c>
      <c r="L226" s="45"/>
      <c r="M226" s="226" t="s">
        <v>19</v>
      </c>
      <c r="N226" s="227" t="s">
        <v>43</v>
      </c>
      <c r="O226" s="85"/>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135</v>
      </c>
      <c r="AT226" s="230" t="s">
        <v>130</v>
      </c>
      <c r="AU226" s="230" t="s">
        <v>82</v>
      </c>
      <c r="AY226" s="18" t="s">
        <v>128</v>
      </c>
      <c r="BE226" s="231">
        <f>IF(N226="základní",J226,0)</f>
        <v>0</v>
      </c>
      <c r="BF226" s="231">
        <f>IF(N226="snížená",J226,0)</f>
        <v>0</v>
      </c>
      <c r="BG226" s="231">
        <f>IF(N226="zákl. přenesená",J226,0)</f>
        <v>0</v>
      </c>
      <c r="BH226" s="231">
        <f>IF(N226="sníž. přenesená",J226,0)</f>
        <v>0</v>
      </c>
      <c r="BI226" s="231">
        <f>IF(N226="nulová",J226,0)</f>
        <v>0</v>
      </c>
      <c r="BJ226" s="18" t="s">
        <v>80</v>
      </c>
      <c r="BK226" s="231">
        <f>ROUND(I226*H226,2)</f>
        <v>0</v>
      </c>
      <c r="BL226" s="18" t="s">
        <v>135</v>
      </c>
      <c r="BM226" s="230" t="s">
        <v>367</v>
      </c>
    </row>
    <row r="227" s="2" customFormat="1">
      <c r="A227" s="39"/>
      <c r="B227" s="40"/>
      <c r="C227" s="41"/>
      <c r="D227" s="232" t="s">
        <v>137</v>
      </c>
      <c r="E227" s="41"/>
      <c r="F227" s="233" t="s">
        <v>368</v>
      </c>
      <c r="G227" s="41"/>
      <c r="H227" s="41"/>
      <c r="I227" s="137"/>
      <c r="J227" s="41"/>
      <c r="K227" s="41"/>
      <c r="L227" s="45"/>
      <c r="M227" s="234"/>
      <c r="N227" s="235"/>
      <c r="O227" s="85"/>
      <c r="P227" s="85"/>
      <c r="Q227" s="85"/>
      <c r="R227" s="85"/>
      <c r="S227" s="85"/>
      <c r="T227" s="86"/>
      <c r="U227" s="39"/>
      <c r="V227" s="39"/>
      <c r="W227" s="39"/>
      <c r="X227" s="39"/>
      <c r="Y227" s="39"/>
      <c r="Z227" s="39"/>
      <c r="AA227" s="39"/>
      <c r="AB227" s="39"/>
      <c r="AC227" s="39"/>
      <c r="AD227" s="39"/>
      <c r="AE227" s="39"/>
      <c r="AT227" s="18" t="s">
        <v>137</v>
      </c>
      <c r="AU227" s="18" t="s">
        <v>82</v>
      </c>
    </row>
    <row r="228" s="13" customFormat="1">
      <c r="A228" s="13"/>
      <c r="B228" s="236"/>
      <c r="C228" s="237"/>
      <c r="D228" s="232" t="s">
        <v>153</v>
      </c>
      <c r="E228" s="238" t="s">
        <v>19</v>
      </c>
      <c r="F228" s="239" t="s">
        <v>369</v>
      </c>
      <c r="G228" s="237"/>
      <c r="H228" s="240">
        <v>0.80000000000000004</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153</v>
      </c>
      <c r="AU228" s="246" t="s">
        <v>82</v>
      </c>
      <c r="AV228" s="13" t="s">
        <v>82</v>
      </c>
      <c r="AW228" s="13" t="s">
        <v>33</v>
      </c>
      <c r="AX228" s="13" t="s">
        <v>80</v>
      </c>
      <c r="AY228" s="246" t="s">
        <v>128</v>
      </c>
    </row>
    <row r="229" s="2" customFormat="1" ht="21.75" customHeight="1">
      <c r="A229" s="39"/>
      <c r="B229" s="40"/>
      <c r="C229" s="219" t="s">
        <v>370</v>
      </c>
      <c r="D229" s="219" t="s">
        <v>130</v>
      </c>
      <c r="E229" s="220" t="s">
        <v>371</v>
      </c>
      <c r="F229" s="221" t="s">
        <v>372</v>
      </c>
      <c r="G229" s="222" t="s">
        <v>133</v>
      </c>
      <c r="H229" s="223">
        <v>6</v>
      </c>
      <c r="I229" s="224"/>
      <c r="J229" s="225">
        <f>ROUND(I229*H229,2)</f>
        <v>0</v>
      </c>
      <c r="K229" s="221" t="s">
        <v>134</v>
      </c>
      <c r="L229" s="45"/>
      <c r="M229" s="226" t="s">
        <v>19</v>
      </c>
      <c r="N229" s="227" t="s">
        <v>43</v>
      </c>
      <c r="O229" s="85"/>
      <c r="P229" s="228">
        <f>O229*H229</f>
        <v>0</v>
      </c>
      <c r="Q229" s="228">
        <v>0.00031</v>
      </c>
      <c r="R229" s="228">
        <f>Q229*H229</f>
        <v>0.0018600000000000001</v>
      </c>
      <c r="S229" s="228">
        <v>0</v>
      </c>
      <c r="T229" s="229">
        <f>S229*H229</f>
        <v>0</v>
      </c>
      <c r="U229" s="39"/>
      <c r="V229" s="39"/>
      <c r="W229" s="39"/>
      <c r="X229" s="39"/>
      <c r="Y229" s="39"/>
      <c r="Z229" s="39"/>
      <c r="AA229" s="39"/>
      <c r="AB229" s="39"/>
      <c r="AC229" s="39"/>
      <c r="AD229" s="39"/>
      <c r="AE229" s="39"/>
      <c r="AR229" s="230" t="s">
        <v>135</v>
      </c>
      <c r="AT229" s="230" t="s">
        <v>130</v>
      </c>
      <c r="AU229" s="230" t="s">
        <v>82</v>
      </c>
      <c r="AY229" s="18" t="s">
        <v>128</v>
      </c>
      <c r="BE229" s="231">
        <f>IF(N229="základní",J229,0)</f>
        <v>0</v>
      </c>
      <c r="BF229" s="231">
        <f>IF(N229="snížená",J229,0)</f>
        <v>0</v>
      </c>
      <c r="BG229" s="231">
        <f>IF(N229="zákl. přenesená",J229,0)</f>
        <v>0</v>
      </c>
      <c r="BH229" s="231">
        <f>IF(N229="sníž. přenesená",J229,0)</f>
        <v>0</v>
      </c>
      <c r="BI229" s="231">
        <f>IF(N229="nulová",J229,0)</f>
        <v>0</v>
      </c>
      <c r="BJ229" s="18" t="s">
        <v>80</v>
      </c>
      <c r="BK229" s="231">
        <f>ROUND(I229*H229,2)</f>
        <v>0</v>
      </c>
      <c r="BL229" s="18" t="s">
        <v>135</v>
      </c>
      <c r="BM229" s="230" t="s">
        <v>373</v>
      </c>
    </row>
    <row r="230" s="2" customFormat="1">
      <c r="A230" s="39"/>
      <c r="B230" s="40"/>
      <c r="C230" s="41"/>
      <c r="D230" s="232" t="s">
        <v>137</v>
      </c>
      <c r="E230" s="41"/>
      <c r="F230" s="233" t="s">
        <v>374</v>
      </c>
      <c r="G230" s="41"/>
      <c r="H230" s="41"/>
      <c r="I230" s="137"/>
      <c r="J230" s="41"/>
      <c r="K230" s="41"/>
      <c r="L230" s="45"/>
      <c r="M230" s="234"/>
      <c r="N230" s="235"/>
      <c r="O230" s="85"/>
      <c r="P230" s="85"/>
      <c r="Q230" s="85"/>
      <c r="R230" s="85"/>
      <c r="S230" s="85"/>
      <c r="T230" s="86"/>
      <c r="U230" s="39"/>
      <c r="V230" s="39"/>
      <c r="W230" s="39"/>
      <c r="X230" s="39"/>
      <c r="Y230" s="39"/>
      <c r="Z230" s="39"/>
      <c r="AA230" s="39"/>
      <c r="AB230" s="39"/>
      <c r="AC230" s="39"/>
      <c r="AD230" s="39"/>
      <c r="AE230" s="39"/>
      <c r="AT230" s="18" t="s">
        <v>137</v>
      </c>
      <c r="AU230" s="18" t="s">
        <v>82</v>
      </c>
    </row>
    <row r="231" s="13" customFormat="1">
      <c r="A231" s="13"/>
      <c r="B231" s="236"/>
      <c r="C231" s="237"/>
      <c r="D231" s="232" t="s">
        <v>153</v>
      </c>
      <c r="E231" s="238" t="s">
        <v>19</v>
      </c>
      <c r="F231" s="239" t="s">
        <v>375</v>
      </c>
      <c r="G231" s="237"/>
      <c r="H231" s="240">
        <v>6</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153</v>
      </c>
      <c r="AU231" s="246" t="s">
        <v>82</v>
      </c>
      <c r="AV231" s="13" t="s">
        <v>82</v>
      </c>
      <c r="AW231" s="13" t="s">
        <v>33</v>
      </c>
      <c r="AX231" s="13" t="s">
        <v>80</v>
      </c>
      <c r="AY231" s="246" t="s">
        <v>128</v>
      </c>
    </row>
    <row r="232" s="2" customFormat="1" ht="16.5" customHeight="1">
      <c r="A232" s="39"/>
      <c r="B232" s="40"/>
      <c r="C232" s="268" t="s">
        <v>376</v>
      </c>
      <c r="D232" s="268" t="s">
        <v>295</v>
      </c>
      <c r="E232" s="269" t="s">
        <v>377</v>
      </c>
      <c r="F232" s="270" t="s">
        <v>378</v>
      </c>
      <c r="G232" s="271" t="s">
        <v>133</v>
      </c>
      <c r="H232" s="272">
        <v>7.2000000000000002</v>
      </c>
      <c r="I232" s="273"/>
      <c r="J232" s="274">
        <f>ROUND(I232*H232,2)</f>
        <v>0</v>
      </c>
      <c r="K232" s="270" t="s">
        <v>134</v>
      </c>
      <c r="L232" s="275"/>
      <c r="M232" s="276" t="s">
        <v>19</v>
      </c>
      <c r="N232" s="277" t="s">
        <v>43</v>
      </c>
      <c r="O232" s="85"/>
      <c r="P232" s="228">
        <f>O232*H232</f>
        <v>0</v>
      </c>
      <c r="Q232" s="228">
        <v>0.00020000000000000001</v>
      </c>
      <c r="R232" s="228">
        <f>Q232*H232</f>
        <v>0.0014400000000000001</v>
      </c>
      <c r="S232" s="228">
        <v>0</v>
      </c>
      <c r="T232" s="229">
        <f>S232*H232</f>
        <v>0</v>
      </c>
      <c r="U232" s="39"/>
      <c r="V232" s="39"/>
      <c r="W232" s="39"/>
      <c r="X232" s="39"/>
      <c r="Y232" s="39"/>
      <c r="Z232" s="39"/>
      <c r="AA232" s="39"/>
      <c r="AB232" s="39"/>
      <c r="AC232" s="39"/>
      <c r="AD232" s="39"/>
      <c r="AE232" s="39"/>
      <c r="AR232" s="230" t="s">
        <v>176</v>
      </c>
      <c r="AT232" s="230" t="s">
        <v>295</v>
      </c>
      <c r="AU232" s="230" t="s">
        <v>82</v>
      </c>
      <c r="AY232" s="18" t="s">
        <v>128</v>
      </c>
      <c r="BE232" s="231">
        <f>IF(N232="základní",J232,0)</f>
        <v>0</v>
      </c>
      <c r="BF232" s="231">
        <f>IF(N232="snížená",J232,0)</f>
        <v>0</v>
      </c>
      <c r="BG232" s="231">
        <f>IF(N232="zákl. přenesená",J232,0)</f>
        <v>0</v>
      </c>
      <c r="BH232" s="231">
        <f>IF(N232="sníž. přenesená",J232,0)</f>
        <v>0</v>
      </c>
      <c r="BI232" s="231">
        <f>IF(N232="nulová",J232,0)</f>
        <v>0</v>
      </c>
      <c r="BJ232" s="18" t="s">
        <v>80</v>
      </c>
      <c r="BK232" s="231">
        <f>ROUND(I232*H232,2)</f>
        <v>0</v>
      </c>
      <c r="BL232" s="18" t="s">
        <v>135</v>
      </c>
      <c r="BM232" s="230" t="s">
        <v>379</v>
      </c>
    </row>
    <row r="233" s="13" customFormat="1">
      <c r="A233" s="13"/>
      <c r="B233" s="236"/>
      <c r="C233" s="237"/>
      <c r="D233" s="232" t="s">
        <v>153</v>
      </c>
      <c r="E233" s="237"/>
      <c r="F233" s="239" t="s">
        <v>380</v>
      </c>
      <c r="G233" s="237"/>
      <c r="H233" s="240">
        <v>7.2000000000000002</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153</v>
      </c>
      <c r="AU233" s="246" t="s">
        <v>82</v>
      </c>
      <c r="AV233" s="13" t="s">
        <v>82</v>
      </c>
      <c r="AW233" s="13" t="s">
        <v>4</v>
      </c>
      <c r="AX233" s="13" t="s">
        <v>80</v>
      </c>
      <c r="AY233" s="246" t="s">
        <v>128</v>
      </c>
    </row>
    <row r="234" s="2" customFormat="1" ht="16.5" customHeight="1">
      <c r="A234" s="39"/>
      <c r="B234" s="40"/>
      <c r="C234" s="219" t="s">
        <v>381</v>
      </c>
      <c r="D234" s="219" t="s">
        <v>130</v>
      </c>
      <c r="E234" s="220" t="s">
        <v>382</v>
      </c>
      <c r="F234" s="221" t="s">
        <v>383</v>
      </c>
      <c r="G234" s="222" t="s">
        <v>198</v>
      </c>
      <c r="H234" s="223">
        <v>2</v>
      </c>
      <c r="I234" s="224"/>
      <c r="J234" s="225">
        <f>ROUND(I234*H234,2)</f>
        <v>0</v>
      </c>
      <c r="K234" s="221" t="s">
        <v>134</v>
      </c>
      <c r="L234" s="45"/>
      <c r="M234" s="226" t="s">
        <v>19</v>
      </c>
      <c r="N234" s="227" t="s">
        <v>43</v>
      </c>
      <c r="O234" s="85"/>
      <c r="P234" s="228">
        <f>O234*H234</f>
        <v>0</v>
      </c>
      <c r="Q234" s="228">
        <v>0.0011628000000000001</v>
      </c>
      <c r="R234" s="228">
        <f>Q234*H234</f>
        <v>0.0023256000000000001</v>
      </c>
      <c r="S234" s="228">
        <v>0</v>
      </c>
      <c r="T234" s="229">
        <f>S234*H234</f>
        <v>0</v>
      </c>
      <c r="U234" s="39"/>
      <c r="V234" s="39"/>
      <c r="W234" s="39"/>
      <c r="X234" s="39"/>
      <c r="Y234" s="39"/>
      <c r="Z234" s="39"/>
      <c r="AA234" s="39"/>
      <c r="AB234" s="39"/>
      <c r="AC234" s="39"/>
      <c r="AD234" s="39"/>
      <c r="AE234" s="39"/>
      <c r="AR234" s="230" t="s">
        <v>135</v>
      </c>
      <c r="AT234" s="230" t="s">
        <v>130</v>
      </c>
      <c r="AU234" s="230" t="s">
        <v>82</v>
      </c>
      <c r="AY234" s="18" t="s">
        <v>128</v>
      </c>
      <c r="BE234" s="231">
        <f>IF(N234="základní",J234,0)</f>
        <v>0</v>
      </c>
      <c r="BF234" s="231">
        <f>IF(N234="snížená",J234,0)</f>
        <v>0</v>
      </c>
      <c r="BG234" s="231">
        <f>IF(N234="zákl. přenesená",J234,0)</f>
        <v>0</v>
      </c>
      <c r="BH234" s="231">
        <f>IF(N234="sníž. přenesená",J234,0)</f>
        <v>0</v>
      </c>
      <c r="BI234" s="231">
        <f>IF(N234="nulová",J234,0)</f>
        <v>0</v>
      </c>
      <c r="BJ234" s="18" t="s">
        <v>80</v>
      </c>
      <c r="BK234" s="231">
        <f>ROUND(I234*H234,2)</f>
        <v>0</v>
      </c>
      <c r="BL234" s="18" t="s">
        <v>135</v>
      </c>
      <c r="BM234" s="230" t="s">
        <v>384</v>
      </c>
    </row>
    <row r="235" s="2" customFormat="1">
      <c r="A235" s="39"/>
      <c r="B235" s="40"/>
      <c r="C235" s="41"/>
      <c r="D235" s="232" t="s">
        <v>137</v>
      </c>
      <c r="E235" s="41"/>
      <c r="F235" s="233" t="s">
        <v>385</v>
      </c>
      <c r="G235" s="41"/>
      <c r="H235" s="41"/>
      <c r="I235" s="137"/>
      <c r="J235" s="41"/>
      <c r="K235" s="41"/>
      <c r="L235" s="45"/>
      <c r="M235" s="234"/>
      <c r="N235" s="235"/>
      <c r="O235" s="85"/>
      <c r="P235" s="85"/>
      <c r="Q235" s="85"/>
      <c r="R235" s="85"/>
      <c r="S235" s="85"/>
      <c r="T235" s="86"/>
      <c r="U235" s="39"/>
      <c r="V235" s="39"/>
      <c r="W235" s="39"/>
      <c r="X235" s="39"/>
      <c r="Y235" s="39"/>
      <c r="Z235" s="39"/>
      <c r="AA235" s="39"/>
      <c r="AB235" s="39"/>
      <c r="AC235" s="39"/>
      <c r="AD235" s="39"/>
      <c r="AE235" s="39"/>
      <c r="AT235" s="18" t="s">
        <v>137</v>
      </c>
      <c r="AU235" s="18" t="s">
        <v>82</v>
      </c>
    </row>
    <row r="236" s="12" customFormat="1" ht="22.8" customHeight="1">
      <c r="A236" s="12"/>
      <c r="B236" s="203"/>
      <c r="C236" s="204"/>
      <c r="D236" s="205" t="s">
        <v>71</v>
      </c>
      <c r="E236" s="217" t="s">
        <v>144</v>
      </c>
      <c r="F236" s="217" t="s">
        <v>386</v>
      </c>
      <c r="G236" s="204"/>
      <c r="H236" s="204"/>
      <c r="I236" s="207"/>
      <c r="J236" s="218">
        <f>BK236</f>
        <v>0</v>
      </c>
      <c r="K236" s="204"/>
      <c r="L236" s="209"/>
      <c r="M236" s="210"/>
      <c r="N236" s="211"/>
      <c r="O236" s="211"/>
      <c r="P236" s="212">
        <f>SUM(P237:P239)</f>
        <v>0</v>
      </c>
      <c r="Q236" s="211"/>
      <c r="R236" s="212">
        <f>SUM(R237:R239)</f>
        <v>0</v>
      </c>
      <c r="S236" s="211"/>
      <c r="T236" s="213">
        <f>SUM(T237:T239)</f>
        <v>0</v>
      </c>
      <c r="U236" s="12"/>
      <c r="V236" s="12"/>
      <c r="W236" s="12"/>
      <c r="X236" s="12"/>
      <c r="Y236" s="12"/>
      <c r="Z236" s="12"/>
      <c r="AA236" s="12"/>
      <c r="AB236" s="12"/>
      <c r="AC236" s="12"/>
      <c r="AD236" s="12"/>
      <c r="AE236" s="12"/>
      <c r="AR236" s="214" t="s">
        <v>80</v>
      </c>
      <c r="AT236" s="215" t="s">
        <v>71</v>
      </c>
      <c r="AU236" s="215" t="s">
        <v>80</v>
      </c>
      <c r="AY236" s="214" t="s">
        <v>128</v>
      </c>
      <c r="BK236" s="216">
        <f>SUM(BK237:BK239)</f>
        <v>0</v>
      </c>
    </row>
    <row r="237" s="2" customFormat="1" ht="16.5" customHeight="1">
      <c r="A237" s="39"/>
      <c r="B237" s="40"/>
      <c r="C237" s="219" t="s">
        <v>387</v>
      </c>
      <c r="D237" s="219" t="s">
        <v>130</v>
      </c>
      <c r="E237" s="220" t="s">
        <v>388</v>
      </c>
      <c r="F237" s="221" t="s">
        <v>389</v>
      </c>
      <c r="G237" s="222" t="s">
        <v>133</v>
      </c>
      <c r="H237" s="223">
        <v>10</v>
      </c>
      <c r="I237" s="224"/>
      <c r="J237" s="225">
        <f>ROUND(I237*H237,2)</f>
        <v>0</v>
      </c>
      <c r="K237" s="221" t="s">
        <v>19</v>
      </c>
      <c r="L237" s="45"/>
      <c r="M237" s="226" t="s">
        <v>19</v>
      </c>
      <c r="N237" s="227" t="s">
        <v>43</v>
      </c>
      <c r="O237" s="85"/>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135</v>
      </c>
      <c r="AT237" s="230" t="s">
        <v>130</v>
      </c>
      <c r="AU237" s="230" t="s">
        <v>82</v>
      </c>
      <c r="AY237" s="18" t="s">
        <v>128</v>
      </c>
      <c r="BE237" s="231">
        <f>IF(N237="základní",J237,0)</f>
        <v>0</v>
      </c>
      <c r="BF237" s="231">
        <f>IF(N237="snížená",J237,0)</f>
        <v>0</v>
      </c>
      <c r="BG237" s="231">
        <f>IF(N237="zákl. přenesená",J237,0)</f>
        <v>0</v>
      </c>
      <c r="BH237" s="231">
        <f>IF(N237="sníž. přenesená",J237,0)</f>
        <v>0</v>
      </c>
      <c r="BI237" s="231">
        <f>IF(N237="nulová",J237,0)</f>
        <v>0</v>
      </c>
      <c r="BJ237" s="18" t="s">
        <v>80</v>
      </c>
      <c r="BK237" s="231">
        <f>ROUND(I237*H237,2)</f>
        <v>0</v>
      </c>
      <c r="BL237" s="18" t="s">
        <v>135</v>
      </c>
      <c r="BM237" s="230" t="s">
        <v>390</v>
      </c>
    </row>
    <row r="238" s="2" customFormat="1">
      <c r="A238" s="39"/>
      <c r="B238" s="40"/>
      <c r="C238" s="41"/>
      <c r="D238" s="232" t="s">
        <v>137</v>
      </c>
      <c r="E238" s="41"/>
      <c r="F238" s="233" t="s">
        <v>391</v>
      </c>
      <c r="G238" s="41"/>
      <c r="H238" s="41"/>
      <c r="I238" s="137"/>
      <c r="J238" s="41"/>
      <c r="K238" s="41"/>
      <c r="L238" s="45"/>
      <c r="M238" s="234"/>
      <c r="N238" s="235"/>
      <c r="O238" s="85"/>
      <c r="P238" s="85"/>
      <c r="Q238" s="85"/>
      <c r="R238" s="85"/>
      <c r="S238" s="85"/>
      <c r="T238" s="86"/>
      <c r="U238" s="39"/>
      <c r="V238" s="39"/>
      <c r="W238" s="39"/>
      <c r="X238" s="39"/>
      <c r="Y238" s="39"/>
      <c r="Z238" s="39"/>
      <c r="AA238" s="39"/>
      <c r="AB238" s="39"/>
      <c r="AC238" s="39"/>
      <c r="AD238" s="39"/>
      <c r="AE238" s="39"/>
      <c r="AT238" s="18" t="s">
        <v>137</v>
      </c>
      <c r="AU238" s="18" t="s">
        <v>82</v>
      </c>
    </row>
    <row r="239" s="13" customFormat="1">
      <c r="A239" s="13"/>
      <c r="B239" s="236"/>
      <c r="C239" s="237"/>
      <c r="D239" s="232" t="s">
        <v>153</v>
      </c>
      <c r="E239" s="238" t="s">
        <v>19</v>
      </c>
      <c r="F239" s="239" t="s">
        <v>392</v>
      </c>
      <c r="G239" s="237"/>
      <c r="H239" s="240">
        <v>10</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153</v>
      </c>
      <c r="AU239" s="246" t="s">
        <v>82</v>
      </c>
      <c r="AV239" s="13" t="s">
        <v>82</v>
      </c>
      <c r="AW239" s="13" t="s">
        <v>33</v>
      </c>
      <c r="AX239" s="13" t="s">
        <v>80</v>
      </c>
      <c r="AY239" s="246" t="s">
        <v>128</v>
      </c>
    </row>
    <row r="240" s="12" customFormat="1" ht="22.8" customHeight="1">
      <c r="A240" s="12"/>
      <c r="B240" s="203"/>
      <c r="C240" s="204"/>
      <c r="D240" s="205" t="s">
        <v>71</v>
      </c>
      <c r="E240" s="217" t="s">
        <v>158</v>
      </c>
      <c r="F240" s="217" t="s">
        <v>393</v>
      </c>
      <c r="G240" s="204"/>
      <c r="H240" s="204"/>
      <c r="I240" s="207"/>
      <c r="J240" s="218">
        <f>BK240</f>
        <v>0</v>
      </c>
      <c r="K240" s="204"/>
      <c r="L240" s="209"/>
      <c r="M240" s="210"/>
      <c r="N240" s="211"/>
      <c r="O240" s="211"/>
      <c r="P240" s="212">
        <f>SUM(P241:P295)</f>
        <v>0</v>
      </c>
      <c r="Q240" s="211"/>
      <c r="R240" s="212">
        <f>SUM(R241:R295)</f>
        <v>61.693989999999999</v>
      </c>
      <c r="S240" s="211"/>
      <c r="T240" s="213">
        <f>SUM(T241:T295)</f>
        <v>0</v>
      </c>
      <c r="U240" s="12"/>
      <c r="V240" s="12"/>
      <c r="W240" s="12"/>
      <c r="X240" s="12"/>
      <c r="Y240" s="12"/>
      <c r="Z240" s="12"/>
      <c r="AA240" s="12"/>
      <c r="AB240" s="12"/>
      <c r="AC240" s="12"/>
      <c r="AD240" s="12"/>
      <c r="AE240" s="12"/>
      <c r="AR240" s="214" t="s">
        <v>80</v>
      </c>
      <c r="AT240" s="215" t="s">
        <v>71</v>
      </c>
      <c r="AU240" s="215" t="s">
        <v>80</v>
      </c>
      <c r="AY240" s="214" t="s">
        <v>128</v>
      </c>
      <c r="BK240" s="216">
        <f>SUM(BK241:BK295)</f>
        <v>0</v>
      </c>
    </row>
    <row r="241" s="2" customFormat="1" ht="16.5" customHeight="1">
      <c r="A241" s="39"/>
      <c r="B241" s="40"/>
      <c r="C241" s="219" t="s">
        <v>394</v>
      </c>
      <c r="D241" s="219" t="s">
        <v>130</v>
      </c>
      <c r="E241" s="220" t="s">
        <v>395</v>
      </c>
      <c r="F241" s="221" t="s">
        <v>396</v>
      </c>
      <c r="G241" s="222" t="s">
        <v>133</v>
      </c>
      <c r="H241" s="223">
        <v>235</v>
      </c>
      <c r="I241" s="224"/>
      <c r="J241" s="225">
        <f>ROUND(I241*H241,2)</f>
        <v>0</v>
      </c>
      <c r="K241" s="221" t="s">
        <v>134</v>
      </c>
      <c r="L241" s="45"/>
      <c r="M241" s="226" t="s">
        <v>19</v>
      </c>
      <c r="N241" s="227" t="s">
        <v>43</v>
      </c>
      <c r="O241" s="85"/>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135</v>
      </c>
      <c r="AT241" s="230" t="s">
        <v>130</v>
      </c>
      <c r="AU241" s="230" t="s">
        <v>82</v>
      </c>
      <c r="AY241" s="18" t="s">
        <v>128</v>
      </c>
      <c r="BE241" s="231">
        <f>IF(N241="základní",J241,0)</f>
        <v>0</v>
      </c>
      <c r="BF241" s="231">
        <f>IF(N241="snížená",J241,0)</f>
        <v>0</v>
      </c>
      <c r="BG241" s="231">
        <f>IF(N241="zákl. přenesená",J241,0)</f>
        <v>0</v>
      </c>
      <c r="BH241" s="231">
        <f>IF(N241="sníž. přenesená",J241,0)</f>
        <v>0</v>
      </c>
      <c r="BI241" s="231">
        <f>IF(N241="nulová",J241,0)</f>
        <v>0</v>
      </c>
      <c r="BJ241" s="18" t="s">
        <v>80</v>
      </c>
      <c r="BK241" s="231">
        <f>ROUND(I241*H241,2)</f>
        <v>0</v>
      </c>
      <c r="BL241" s="18" t="s">
        <v>135</v>
      </c>
      <c r="BM241" s="230" t="s">
        <v>397</v>
      </c>
    </row>
    <row r="242" s="13" customFormat="1">
      <c r="A242" s="13"/>
      <c r="B242" s="236"/>
      <c r="C242" s="237"/>
      <c r="D242" s="232" t="s">
        <v>153</v>
      </c>
      <c r="E242" s="238" t="s">
        <v>19</v>
      </c>
      <c r="F242" s="239" t="s">
        <v>398</v>
      </c>
      <c r="G242" s="237"/>
      <c r="H242" s="240">
        <v>235</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153</v>
      </c>
      <c r="AU242" s="246" t="s">
        <v>82</v>
      </c>
      <c r="AV242" s="13" t="s">
        <v>82</v>
      </c>
      <c r="AW242" s="13" t="s">
        <v>33</v>
      </c>
      <c r="AX242" s="13" t="s">
        <v>72</v>
      </c>
      <c r="AY242" s="246" t="s">
        <v>128</v>
      </c>
    </row>
    <row r="243" s="15" customFormat="1">
      <c r="A243" s="15"/>
      <c r="B243" s="258"/>
      <c r="C243" s="259"/>
      <c r="D243" s="232" t="s">
        <v>153</v>
      </c>
      <c r="E243" s="260" t="s">
        <v>19</v>
      </c>
      <c r="F243" s="261" t="s">
        <v>399</v>
      </c>
      <c r="G243" s="259"/>
      <c r="H243" s="260" t="s">
        <v>19</v>
      </c>
      <c r="I243" s="262"/>
      <c r="J243" s="259"/>
      <c r="K243" s="259"/>
      <c r="L243" s="263"/>
      <c r="M243" s="264"/>
      <c r="N243" s="265"/>
      <c r="O243" s="265"/>
      <c r="P243" s="265"/>
      <c r="Q243" s="265"/>
      <c r="R243" s="265"/>
      <c r="S243" s="265"/>
      <c r="T243" s="266"/>
      <c r="U243" s="15"/>
      <c r="V243" s="15"/>
      <c r="W243" s="15"/>
      <c r="X243" s="15"/>
      <c r="Y243" s="15"/>
      <c r="Z243" s="15"/>
      <c r="AA243" s="15"/>
      <c r="AB243" s="15"/>
      <c r="AC243" s="15"/>
      <c r="AD243" s="15"/>
      <c r="AE243" s="15"/>
      <c r="AT243" s="267" t="s">
        <v>153</v>
      </c>
      <c r="AU243" s="267" t="s">
        <v>82</v>
      </c>
      <c r="AV243" s="15" t="s">
        <v>80</v>
      </c>
      <c r="AW243" s="15" t="s">
        <v>33</v>
      </c>
      <c r="AX243" s="15" t="s">
        <v>72</v>
      </c>
      <c r="AY243" s="267" t="s">
        <v>128</v>
      </c>
    </row>
    <row r="244" s="14" customFormat="1">
      <c r="A244" s="14"/>
      <c r="B244" s="247"/>
      <c r="C244" s="248"/>
      <c r="D244" s="232" t="s">
        <v>153</v>
      </c>
      <c r="E244" s="249" t="s">
        <v>19</v>
      </c>
      <c r="F244" s="250" t="s">
        <v>157</v>
      </c>
      <c r="G244" s="248"/>
      <c r="H244" s="251">
        <v>235</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153</v>
      </c>
      <c r="AU244" s="257" t="s">
        <v>82</v>
      </c>
      <c r="AV244" s="14" t="s">
        <v>135</v>
      </c>
      <c r="AW244" s="14" t="s">
        <v>33</v>
      </c>
      <c r="AX244" s="14" t="s">
        <v>80</v>
      </c>
      <c r="AY244" s="257" t="s">
        <v>128</v>
      </c>
    </row>
    <row r="245" s="2" customFormat="1" ht="16.5" customHeight="1">
      <c r="A245" s="39"/>
      <c r="B245" s="40"/>
      <c r="C245" s="219" t="s">
        <v>400</v>
      </c>
      <c r="D245" s="219" t="s">
        <v>130</v>
      </c>
      <c r="E245" s="220" t="s">
        <v>401</v>
      </c>
      <c r="F245" s="221" t="s">
        <v>402</v>
      </c>
      <c r="G245" s="222" t="s">
        <v>133</v>
      </c>
      <c r="H245" s="223">
        <v>85</v>
      </c>
      <c r="I245" s="224"/>
      <c r="J245" s="225">
        <f>ROUND(I245*H245,2)</f>
        <v>0</v>
      </c>
      <c r="K245" s="221" t="s">
        <v>134</v>
      </c>
      <c r="L245" s="45"/>
      <c r="M245" s="226" t="s">
        <v>19</v>
      </c>
      <c r="N245" s="227" t="s">
        <v>43</v>
      </c>
      <c r="O245" s="85"/>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135</v>
      </c>
      <c r="AT245" s="230" t="s">
        <v>130</v>
      </c>
      <c r="AU245" s="230" t="s">
        <v>82</v>
      </c>
      <c r="AY245" s="18" t="s">
        <v>128</v>
      </c>
      <c r="BE245" s="231">
        <f>IF(N245="základní",J245,0)</f>
        <v>0</v>
      </c>
      <c r="BF245" s="231">
        <f>IF(N245="snížená",J245,0)</f>
        <v>0</v>
      </c>
      <c r="BG245" s="231">
        <f>IF(N245="zákl. přenesená",J245,0)</f>
        <v>0</v>
      </c>
      <c r="BH245" s="231">
        <f>IF(N245="sníž. přenesená",J245,0)</f>
        <v>0</v>
      </c>
      <c r="BI245" s="231">
        <f>IF(N245="nulová",J245,0)</f>
        <v>0</v>
      </c>
      <c r="BJ245" s="18" t="s">
        <v>80</v>
      </c>
      <c r="BK245" s="231">
        <f>ROUND(I245*H245,2)</f>
        <v>0</v>
      </c>
      <c r="BL245" s="18" t="s">
        <v>135</v>
      </c>
      <c r="BM245" s="230" t="s">
        <v>403</v>
      </c>
    </row>
    <row r="246" s="13" customFormat="1">
      <c r="A246" s="13"/>
      <c r="B246" s="236"/>
      <c r="C246" s="237"/>
      <c r="D246" s="232" t="s">
        <v>153</v>
      </c>
      <c r="E246" s="238" t="s">
        <v>19</v>
      </c>
      <c r="F246" s="239" t="s">
        <v>404</v>
      </c>
      <c r="G246" s="237"/>
      <c r="H246" s="240">
        <v>243</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153</v>
      </c>
      <c r="AU246" s="246" t="s">
        <v>82</v>
      </c>
      <c r="AV246" s="13" t="s">
        <v>82</v>
      </c>
      <c r="AW246" s="13" t="s">
        <v>33</v>
      </c>
      <c r="AX246" s="13" t="s">
        <v>72</v>
      </c>
      <c r="AY246" s="246" t="s">
        <v>128</v>
      </c>
    </row>
    <row r="247" s="13" customFormat="1">
      <c r="A247" s="13"/>
      <c r="B247" s="236"/>
      <c r="C247" s="237"/>
      <c r="D247" s="232" t="s">
        <v>153</v>
      </c>
      <c r="E247" s="238" t="s">
        <v>19</v>
      </c>
      <c r="F247" s="239" t="s">
        <v>405</v>
      </c>
      <c r="G247" s="237"/>
      <c r="H247" s="240">
        <v>-200</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153</v>
      </c>
      <c r="AU247" s="246" t="s">
        <v>82</v>
      </c>
      <c r="AV247" s="13" t="s">
        <v>82</v>
      </c>
      <c r="AW247" s="13" t="s">
        <v>33</v>
      </c>
      <c r="AX247" s="13" t="s">
        <v>72</v>
      </c>
      <c r="AY247" s="246" t="s">
        <v>128</v>
      </c>
    </row>
    <row r="248" s="13" customFormat="1">
      <c r="A248" s="13"/>
      <c r="B248" s="236"/>
      <c r="C248" s="237"/>
      <c r="D248" s="232" t="s">
        <v>153</v>
      </c>
      <c r="E248" s="238" t="s">
        <v>19</v>
      </c>
      <c r="F248" s="239" t="s">
        <v>406</v>
      </c>
      <c r="G248" s="237"/>
      <c r="H248" s="240">
        <v>101</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153</v>
      </c>
      <c r="AU248" s="246" t="s">
        <v>82</v>
      </c>
      <c r="AV248" s="13" t="s">
        <v>82</v>
      </c>
      <c r="AW248" s="13" t="s">
        <v>33</v>
      </c>
      <c r="AX248" s="13" t="s">
        <v>72</v>
      </c>
      <c r="AY248" s="246" t="s">
        <v>128</v>
      </c>
    </row>
    <row r="249" s="13" customFormat="1">
      <c r="A249" s="13"/>
      <c r="B249" s="236"/>
      <c r="C249" s="237"/>
      <c r="D249" s="232" t="s">
        <v>153</v>
      </c>
      <c r="E249" s="238" t="s">
        <v>19</v>
      </c>
      <c r="F249" s="239" t="s">
        <v>407</v>
      </c>
      <c r="G249" s="237"/>
      <c r="H249" s="240">
        <v>-59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153</v>
      </c>
      <c r="AU249" s="246" t="s">
        <v>82</v>
      </c>
      <c r="AV249" s="13" t="s">
        <v>82</v>
      </c>
      <c r="AW249" s="13" t="s">
        <v>33</v>
      </c>
      <c r="AX249" s="13" t="s">
        <v>72</v>
      </c>
      <c r="AY249" s="246" t="s">
        <v>128</v>
      </c>
    </row>
    <row r="250" s="14" customFormat="1">
      <c r="A250" s="14"/>
      <c r="B250" s="247"/>
      <c r="C250" s="248"/>
      <c r="D250" s="232" t="s">
        <v>153</v>
      </c>
      <c r="E250" s="249" t="s">
        <v>19</v>
      </c>
      <c r="F250" s="250" t="s">
        <v>157</v>
      </c>
      <c r="G250" s="248"/>
      <c r="H250" s="251">
        <v>85</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153</v>
      </c>
      <c r="AU250" s="257" t="s">
        <v>82</v>
      </c>
      <c r="AV250" s="14" t="s">
        <v>135</v>
      </c>
      <c r="AW250" s="14" t="s">
        <v>33</v>
      </c>
      <c r="AX250" s="14" t="s">
        <v>80</v>
      </c>
      <c r="AY250" s="257" t="s">
        <v>128</v>
      </c>
    </row>
    <row r="251" s="2" customFormat="1" ht="21.75" customHeight="1">
      <c r="A251" s="39"/>
      <c r="B251" s="40"/>
      <c r="C251" s="219" t="s">
        <v>408</v>
      </c>
      <c r="D251" s="219" t="s">
        <v>130</v>
      </c>
      <c r="E251" s="220" t="s">
        <v>409</v>
      </c>
      <c r="F251" s="221" t="s">
        <v>410</v>
      </c>
      <c r="G251" s="222" t="s">
        <v>133</v>
      </c>
      <c r="H251" s="223">
        <v>43</v>
      </c>
      <c r="I251" s="224"/>
      <c r="J251" s="225">
        <f>ROUND(I251*H251,2)</f>
        <v>0</v>
      </c>
      <c r="K251" s="221" t="s">
        <v>134</v>
      </c>
      <c r="L251" s="45"/>
      <c r="M251" s="226" t="s">
        <v>19</v>
      </c>
      <c r="N251" s="227" t="s">
        <v>43</v>
      </c>
      <c r="O251" s="85"/>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135</v>
      </c>
      <c r="AT251" s="230" t="s">
        <v>130</v>
      </c>
      <c r="AU251" s="230" t="s">
        <v>82</v>
      </c>
      <c r="AY251" s="18" t="s">
        <v>128</v>
      </c>
      <c r="BE251" s="231">
        <f>IF(N251="základní",J251,0)</f>
        <v>0</v>
      </c>
      <c r="BF251" s="231">
        <f>IF(N251="snížená",J251,0)</f>
        <v>0</v>
      </c>
      <c r="BG251" s="231">
        <f>IF(N251="zákl. přenesená",J251,0)</f>
        <v>0</v>
      </c>
      <c r="BH251" s="231">
        <f>IF(N251="sníž. přenesená",J251,0)</f>
        <v>0</v>
      </c>
      <c r="BI251" s="231">
        <f>IF(N251="nulová",J251,0)</f>
        <v>0</v>
      </c>
      <c r="BJ251" s="18" t="s">
        <v>80</v>
      </c>
      <c r="BK251" s="231">
        <f>ROUND(I251*H251,2)</f>
        <v>0</v>
      </c>
      <c r="BL251" s="18" t="s">
        <v>135</v>
      </c>
      <c r="BM251" s="230" t="s">
        <v>411</v>
      </c>
    </row>
    <row r="252" s="2" customFormat="1">
      <c r="A252" s="39"/>
      <c r="B252" s="40"/>
      <c r="C252" s="41"/>
      <c r="D252" s="232" t="s">
        <v>137</v>
      </c>
      <c r="E252" s="41"/>
      <c r="F252" s="233" t="s">
        <v>412</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137</v>
      </c>
      <c r="AU252" s="18" t="s">
        <v>82</v>
      </c>
    </row>
    <row r="253" s="13" customFormat="1">
      <c r="A253" s="13"/>
      <c r="B253" s="236"/>
      <c r="C253" s="237"/>
      <c r="D253" s="232" t="s">
        <v>153</v>
      </c>
      <c r="E253" s="238" t="s">
        <v>19</v>
      </c>
      <c r="F253" s="239" t="s">
        <v>404</v>
      </c>
      <c r="G253" s="237"/>
      <c r="H253" s="240">
        <v>243</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153</v>
      </c>
      <c r="AU253" s="246" t="s">
        <v>82</v>
      </c>
      <c r="AV253" s="13" t="s">
        <v>82</v>
      </c>
      <c r="AW253" s="13" t="s">
        <v>33</v>
      </c>
      <c r="AX253" s="13" t="s">
        <v>72</v>
      </c>
      <c r="AY253" s="246" t="s">
        <v>128</v>
      </c>
    </row>
    <row r="254" s="13" customFormat="1">
      <c r="A254" s="13"/>
      <c r="B254" s="236"/>
      <c r="C254" s="237"/>
      <c r="D254" s="232" t="s">
        <v>153</v>
      </c>
      <c r="E254" s="238" t="s">
        <v>19</v>
      </c>
      <c r="F254" s="239" t="s">
        <v>405</v>
      </c>
      <c r="G254" s="237"/>
      <c r="H254" s="240">
        <v>-200</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153</v>
      </c>
      <c r="AU254" s="246" t="s">
        <v>82</v>
      </c>
      <c r="AV254" s="13" t="s">
        <v>82</v>
      </c>
      <c r="AW254" s="13" t="s">
        <v>33</v>
      </c>
      <c r="AX254" s="13" t="s">
        <v>72</v>
      </c>
      <c r="AY254" s="246" t="s">
        <v>128</v>
      </c>
    </row>
    <row r="255" s="14" customFormat="1">
      <c r="A255" s="14"/>
      <c r="B255" s="247"/>
      <c r="C255" s="248"/>
      <c r="D255" s="232" t="s">
        <v>153</v>
      </c>
      <c r="E255" s="249" t="s">
        <v>19</v>
      </c>
      <c r="F255" s="250" t="s">
        <v>157</v>
      </c>
      <c r="G255" s="248"/>
      <c r="H255" s="251">
        <v>43</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153</v>
      </c>
      <c r="AU255" s="257" t="s">
        <v>82</v>
      </c>
      <c r="AV255" s="14" t="s">
        <v>135</v>
      </c>
      <c r="AW255" s="14" t="s">
        <v>33</v>
      </c>
      <c r="AX255" s="14" t="s">
        <v>80</v>
      </c>
      <c r="AY255" s="257" t="s">
        <v>128</v>
      </c>
    </row>
    <row r="256" s="2" customFormat="1" ht="21.75" customHeight="1">
      <c r="A256" s="39"/>
      <c r="B256" s="40"/>
      <c r="C256" s="219" t="s">
        <v>413</v>
      </c>
      <c r="D256" s="219" t="s">
        <v>130</v>
      </c>
      <c r="E256" s="220" t="s">
        <v>414</v>
      </c>
      <c r="F256" s="221" t="s">
        <v>415</v>
      </c>
      <c r="G256" s="222" t="s">
        <v>133</v>
      </c>
      <c r="H256" s="223">
        <v>43</v>
      </c>
      <c r="I256" s="224"/>
      <c r="J256" s="225">
        <f>ROUND(I256*H256,2)</f>
        <v>0</v>
      </c>
      <c r="K256" s="221" t="s">
        <v>134</v>
      </c>
      <c r="L256" s="45"/>
      <c r="M256" s="226" t="s">
        <v>19</v>
      </c>
      <c r="N256" s="227" t="s">
        <v>43</v>
      </c>
      <c r="O256" s="85"/>
      <c r="P256" s="228">
        <f>O256*H256</f>
        <v>0</v>
      </c>
      <c r="Q256" s="228">
        <v>0</v>
      </c>
      <c r="R256" s="228">
        <f>Q256*H256</f>
        <v>0</v>
      </c>
      <c r="S256" s="228">
        <v>0</v>
      </c>
      <c r="T256" s="229">
        <f>S256*H256</f>
        <v>0</v>
      </c>
      <c r="U256" s="39"/>
      <c r="V256" s="39"/>
      <c r="W256" s="39"/>
      <c r="X256" s="39"/>
      <c r="Y256" s="39"/>
      <c r="Z256" s="39"/>
      <c r="AA256" s="39"/>
      <c r="AB256" s="39"/>
      <c r="AC256" s="39"/>
      <c r="AD256" s="39"/>
      <c r="AE256" s="39"/>
      <c r="AR256" s="230" t="s">
        <v>135</v>
      </c>
      <c r="AT256" s="230" t="s">
        <v>130</v>
      </c>
      <c r="AU256" s="230" t="s">
        <v>82</v>
      </c>
      <c r="AY256" s="18" t="s">
        <v>128</v>
      </c>
      <c r="BE256" s="231">
        <f>IF(N256="základní",J256,0)</f>
        <v>0</v>
      </c>
      <c r="BF256" s="231">
        <f>IF(N256="snížená",J256,0)</f>
        <v>0</v>
      </c>
      <c r="BG256" s="231">
        <f>IF(N256="zákl. přenesená",J256,0)</f>
        <v>0</v>
      </c>
      <c r="BH256" s="231">
        <f>IF(N256="sníž. přenesená",J256,0)</f>
        <v>0</v>
      </c>
      <c r="BI256" s="231">
        <f>IF(N256="nulová",J256,0)</f>
        <v>0</v>
      </c>
      <c r="BJ256" s="18" t="s">
        <v>80</v>
      </c>
      <c r="BK256" s="231">
        <f>ROUND(I256*H256,2)</f>
        <v>0</v>
      </c>
      <c r="BL256" s="18" t="s">
        <v>135</v>
      </c>
      <c r="BM256" s="230" t="s">
        <v>416</v>
      </c>
    </row>
    <row r="257" s="2" customFormat="1">
      <c r="A257" s="39"/>
      <c r="B257" s="40"/>
      <c r="C257" s="41"/>
      <c r="D257" s="232" t="s">
        <v>137</v>
      </c>
      <c r="E257" s="41"/>
      <c r="F257" s="233" t="s">
        <v>417</v>
      </c>
      <c r="G257" s="41"/>
      <c r="H257" s="41"/>
      <c r="I257" s="137"/>
      <c r="J257" s="41"/>
      <c r="K257" s="41"/>
      <c r="L257" s="45"/>
      <c r="M257" s="234"/>
      <c r="N257" s="235"/>
      <c r="O257" s="85"/>
      <c r="P257" s="85"/>
      <c r="Q257" s="85"/>
      <c r="R257" s="85"/>
      <c r="S257" s="85"/>
      <c r="T257" s="86"/>
      <c r="U257" s="39"/>
      <c r="V257" s="39"/>
      <c r="W257" s="39"/>
      <c r="X257" s="39"/>
      <c r="Y257" s="39"/>
      <c r="Z257" s="39"/>
      <c r="AA257" s="39"/>
      <c r="AB257" s="39"/>
      <c r="AC257" s="39"/>
      <c r="AD257" s="39"/>
      <c r="AE257" s="39"/>
      <c r="AT257" s="18" t="s">
        <v>137</v>
      </c>
      <c r="AU257" s="18" t="s">
        <v>82</v>
      </c>
    </row>
    <row r="258" s="13" customFormat="1">
      <c r="A258" s="13"/>
      <c r="B258" s="236"/>
      <c r="C258" s="237"/>
      <c r="D258" s="232" t="s">
        <v>153</v>
      </c>
      <c r="E258" s="238" t="s">
        <v>19</v>
      </c>
      <c r="F258" s="239" t="s">
        <v>404</v>
      </c>
      <c r="G258" s="237"/>
      <c r="H258" s="240">
        <v>243</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153</v>
      </c>
      <c r="AU258" s="246" t="s">
        <v>82</v>
      </c>
      <c r="AV258" s="13" t="s">
        <v>82</v>
      </c>
      <c r="AW258" s="13" t="s">
        <v>33</v>
      </c>
      <c r="AX258" s="13" t="s">
        <v>72</v>
      </c>
      <c r="AY258" s="246" t="s">
        <v>128</v>
      </c>
    </row>
    <row r="259" s="13" customFormat="1">
      <c r="A259" s="13"/>
      <c r="B259" s="236"/>
      <c r="C259" s="237"/>
      <c r="D259" s="232" t="s">
        <v>153</v>
      </c>
      <c r="E259" s="238" t="s">
        <v>19</v>
      </c>
      <c r="F259" s="239" t="s">
        <v>405</v>
      </c>
      <c r="G259" s="237"/>
      <c r="H259" s="240">
        <v>-200</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153</v>
      </c>
      <c r="AU259" s="246" t="s">
        <v>82</v>
      </c>
      <c r="AV259" s="13" t="s">
        <v>82</v>
      </c>
      <c r="AW259" s="13" t="s">
        <v>33</v>
      </c>
      <c r="AX259" s="13" t="s">
        <v>72</v>
      </c>
      <c r="AY259" s="246" t="s">
        <v>128</v>
      </c>
    </row>
    <row r="260" s="14" customFormat="1">
      <c r="A260" s="14"/>
      <c r="B260" s="247"/>
      <c r="C260" s="248"/>
      <c r="D260" s="232" t="s">
        <v>153</v>
      </c>
      <c r="E260" s="249" t="s">
        <v>19</v>
      </c>
      <c r="F260" s="250" t="s">
        <v>157</v>
      </c>
      <c r="G260" s="248"/>
      <c r="H260" s="251">
        <v>43</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153</v>
      </c>
      <c r="AU260" s="257" t="s">
        <v>82</v>
      </c>
      <c r="AV260" s="14" t="s">
        <v>135</v>
      </c>
      <c r="AW260" s="14" t="s">
        <v>33</v>
      </c>
      <c r="AX260" s="14" t="s">
        <v>80</v>
      </c>
      <c r="AY260" s="257" t="s">
        <v>128</v>
      </c>
    </row>
    <row r="261" s="2" customFormat="1" ht="16.5" customHeight="1">
      <c r="A261" s="39"/>
      <c r="B261" s="40"/>
      <c r="C261" s="219" t="s">
        <v>418</v>
      </c>
      <c r="D261" s="219" t="s">
        <v>130</v>
      </c>
      <c r="E261" s="220" t="s">
        <v>419</v>
      </c>
      <c r="F261" s="221" t="s">
        <v>420</v>
      </c>
      <c r="G261" s="222" t="s">
        <v>133</v>
      </c>
      <c r="H261" s="223">
        <v>43</v>
      </c>
      <c r="I261" s="224"/>
      <c r="J261" s="225">
        <f>ROUND(I261*H261,2)</f>
        <v>0</v>
      </c>
      <c r="K261" s="221" t="s">
        <v>134</v>
      </c>
      <c r="L261" s="45"/>
      <c r="M261" s="226" t="s">
        <v>19</v>
      </c>
      <c r="N261" s="227" t="s">
        <v>43</v>
      </c>
      <c r="O261" s="85"/>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135</v>
      </c>
      <c r="AT261" s="230" t="s">
        <v>130</v>
      </c>
      <c r="AU261" s="230" t="s">
        <v>82</v>
      </c>
      <c r="AY261" s="18" t="s">
        <v>128</v>
      </c>
      <c r="BE261" s="231">
        <f>IF(N261="základní",J261,0)</f>
        <v>0</v>
      </c>
      <c r="BF261" s="231">
        <f>IF(N261="snížená",J261,0)</f>
        <v>0</v>
      </c>
      <c r="BG261" s="231">
        <f>IF(N261="zákl. přenesená",J261,0)</f>
        <v>0</v>
      </c>
      <c r="BH261" s="231">
        <f>IF(N261="sníž. přenesená",J261,0)</f>
        <v>0</v>
      </c>
      <c r="BI261" s="231">
        <f>IF(N261="nulová",J261,0)</f>
        <v>0</v>
      </c>
      <c r="BJ261" s="18" t="s">
        <v>80</v>
      </c>
      <c r="BK261" s="231">
        <f>ROUND(I261*H261,2)</f>
        <v>0</v>
      </c>
      <c r="BL261" s="18" t="s">
        <v>135</v>
      </c>
      <c r="BM261" s="230" t="s">
        <v>421</v>
      </c>
    </row>
    <row r="262" s="13" customFormat="1">
      <c r="A262" s="13"/>
      <c r="B262" s="236"/>
      <c r="C262" s="237"/>
      <c r="D262" s="232" t="s">
        <v>153</v>
      </c>
      <c r="E262" s="238" t="s">
        <v>19</v>
      </c>
      <c r="F262" s="239" t="s">
        <v>422</v>
      </c>
      <c r="G262" s="237"/>
      <c r="H262" s="240">
        <v>243</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153</v>
      </c>
      <c r="AU262" s="246" t="s">
        <v>82</v>
      </c>
      <c r="AV262" s="13" t="s">
        <v>82</v>
      </c>
      <c r="AW262" s="13" t="s">
        <v>33</v>
      </c>
      <c r="AX262" s="13" t="s">
        <v>72</v>
      </c>
      <c r="AY262" s="246" t="s">
        <v>128</v>
      </c>
    </row>
    <row r="263" s="13" customFormat="1">
      <c r="A263" s="13"/>
      <c r="B263" s="236"/>
      <c r="C263" s="237"/>
      <c r="D263" s="232" t="s">
        <v>153</v>
      </c>
      <c r="E263" s="238" t="s">
        <v>19</v>
      </c>
      <c r="F263" s="239" t="s">
        <v>423</v>
      </c>
      <c r="G263" s="237"/>
      <c r="H263" s="240">
        <v>-200</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153</v>
      </c>
      <c r="AU263" s="246" t="s">
        <v>82</v>
      </c>
      <c r="AV263" s="13" t="s">
        <v>82</v>
      </c>
      <c r="AW263" s="13" t="s">
        <v>33</v>
      </c>
      <c r="AX263" s="13" t="s">
        <v>72</v>
      </c>
      <c r="AY263" s="246" t="s">
        <v>128</v>
      </c>
    </row>
    <row r="264" s="14" customFormat="1">
      <c r="A264" s="14"/>
      <c r="B264" s="247"/>
      <c r="C264" s="248"/>
      <c r="D264" s="232" t="s">
        <v>153</v>
      </c>
      <c r="E264" s="249" t="s">
        <v>19</v>
      </c>
      <c r="F264" s="250" t="s">
        <v>157</v>
      </c>
      <c r="G264" s="248"/>
      <c r="H264" s="251">
        <v>43</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153</v>
      </c>
      <c r="AU264" s="257" t="s">
        <v>82</v>
      </c>
      <c r="AV264" s="14" t="s">
        <v>135</v>
      </c>
      <c r="AW264" s="14" t="s">
        <v>33</v>
      </c>
      <c r="AX264" s="14" t="s">
        <v>80</v>
      </c>
      <c r="AY264" s="257" t="s">
        <v>128</v>
      </c>
    </row>
    <row r="265" s="2" customFormat="1" ht="21.75" customHeight="1">
      <c r="A265" s="39"/>
      <c r="B265" s="40"/>
      <c r="C265" s="219" t="s">
        <v>424</v>
      </c>
      <c r="D265" s="219" t="s">
        <v>130</v>
      </c>
      <c r="E265" s="220" t="s">
        <v>425</v>
      </c>
      <c r="F265" s="221" t="s">
        <v>426</v>
      </c>
      <c r="G265" s="222" t="s">
        <v>133</v>
      </c>
      <c r="H265" s="223">
        <v>43</v>
      </c>
      <c r="I265" s="224"/>
      <c r="J265" s="225">
        <f>ROUND(I265*H265,2)</f>
        <v>0</v>
      </c>
      <c r="K265" s="221" t="s">
        <v>134</v>
      </c>
      <c r="L265" s="45"/>
      <c r="M265" s="226" t="s">
        <v>19</v>
      </c>
      <c r="N265" s="227" t="s">
        <v>43</v>
      </c>
      <c r="O265" s="85"/>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135</v>
      </c>
      <c r="AT265" s="230" t="s">
        <v>130</v>
      </c>
      <c r="AU265" s="230" t="s">
        <v>82</v>
      </c>
      <c r="AY265" s="18" t="s">
        <v>128</v>
      </c>
      <c r="BE265" s="231">
        <f>IF(N265="základní",J265,0)</f>
        <v>0</v>
      </c>
      <c r="BF265" s="231">
        <f>IF(N265="snížená",J265,0)</f>
        <v>0</v>
      </c>
      <c r="BG265" s="231">
        <f>IF(N265="zákl. přenesená",J265,0)</f>
        <v>0</v>
      </c>
      <c r="BH265" s="231">
        <f>IF(N265="sníž. přenesená",J265,0)</f>
        <v>0</v>
      </c>
      <c r="BI265" s="231">
        <f>IF(N265="nulová",J265,0)</f>
        <v>0</v>
      </c>
      <c r="BJ265" s="18" t="s">
        <v>80</v>
      </c>
      <c r="BK265" s="231">
        <f>ROUND(I265*H265,2)</f>
        <v>0</v>
      </c>
      <c r="BL265" s="18" t="s">
        <v>135</v>
      </c>
      <c r="BM265" s="230" t="s">
        <v>427</v>
      </c>
    </row>
    <row r="266" s="2" customFormat="1">
      <c r="A266" s="39"/>
      <c r="B266" s="40"/>
      <c r="C266" s="41"/>
      <c r="D266" s="232" t="s">
        <v>137</v>
      </c>
      <c r="E266" s="41"/>
      <c r="F266" s="233" t="s">
        <v>428</v>
      </c>
      <c r="G266" s="41"/>
      <c r="H266" s="41"/>
      <c r="I266" s="137"/>
      <c r="J266" s="41"/>
      <c r="K266" s="41"/>
      <c r="L266" s="45"/>
      <c r="M266" s="234"/>
      <c r="N266" s="235"/>
      <c r="O266" s="85"/>
      <c r="P266" s="85"/>
      <c r="Q266" s="85"/>
      <c r="R266" s="85"/>
      <c r="S266" s="85"/>
      <c r="T266" s="86"/>
      <c r="U266" s="39"/>
      <c r="V266" s="39"/>
      <c r="W266" s="39"/>
      <c r="X266" s="39"/>
      <c r="Y266" s="39"/>
      <c r="Z266" s="39"/>
      <c r="AA266" s="39"/>
      <c r="AB266" s="39"/>
      <c r="AC266" s="39"/>
      <c r="AD266" s="39"/>
      <c r="AE266" s="39"/>
      <c r="AT266" s="18" t="s">
        <v>137</v>
      </c>
      <c r="AU266" s="18" t="s">
        <v>82</v>
      </c>
    </row>
    <row r="267" s="13" customFormat="1">
      <c r="A267" s="13"/>
      <c r="B267" s="236"/>
      <c r="C267" s="237"/>
      <c r="D267" s="232" t="s">
        <v>153</v>
      </c>
      <c r="E267" s="238" t="s">
        <v>19</v>
      </c>
      <c r="F267" s="239" t="s">
        <v>404</v>
      </c>
      <c r="G267" s="237"/>
      <c r="H267" s="240">
        <v>243</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153</v>
      </c>
      <c r="AU267" s="246" t="s">
        <v>82</v>
      </c>
      <c r="AV267" s="13" t="s">
        <v>82</v>
      </c>
      <c r="AW267" s="13" t="s">
        <v>33</v>
      </c>
      <c r="AX267" s="13" t="s">
        <v>72</v>
      </c>
      <c r="AY267" s="246" t="s">
        <v>128</v>
      </c>
    </row>
    <row r="268" s="13" customFormat="1">
      <c r="A268" s="13"/>
      <c r="B268" s="236"/>
      <c r="C268" s="237"/>
      <c r="D268" s="232" t="s">
        <v>153</v>
      </c>
      <c r="E268" s="238" t="s">
        <v>19</v>
      </c>
      <c r="F268" s="239" t="s">
        <v>405</v>
      </c>
      <c r="G268" s="237"/>
      <c r="H268" s="240">
        <v>-200</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153</v>
      </c>
      <c r="AU268" s="246" t="s">
        <v>82</v>
      </c>
      <c r="AV268" s="13" t="s">
        <v>82</v>
      </c>
      <c r="AW268" s="13" t="s">
        <v>33</v>
      </c>
      <c r="AX268" s="13" t="s">
        <v>72</v>
      </c>
      <c r="AY268" s="246" t="s">
        <v>128</v>
      </c>
    </row>
    <row r="269" s="14" customFormat="1">
      <c r="A269" s="14"/>
      <c r="B269" s="247"/>
      <c r="C269" s="248"/>
      <c r="D269" s="232" t="s">
        <v>153</v>
      </c>
      <c r="E269" s="249" t="s">
        <v>19</v>
      </c>
      <c r="F269" s="250" t="s">
        <v>157</v>
      </c>
      <c r="G269" s="248"/>
      <c r="H269" s="251">
        <v>43</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153</v>
      </c>
      <c r="AU269" s="257" t="s">
        <v>82</v>
      </c>
      <c r="AV269" s="14" t="s">
        <v>135</v>
      </c>
      <c r="AW269" s="14" t="s">
        <v>33</v>
      </c>
      <c r="AX269" s="14" t="s">
        <v>80</v>
      </c>
      <c r="AY269" s="257" t="s">
        <v>128</v>
      </c>
    </row>
    <row r="270" s="2" customFormat="1" ht="33" customHeight="1">
      <c r="A270" s="39"/>
      <c r="B270" s="40"/>
      <c r="C270" s="219" t="s">
        <v>429</v>
      </c>
      <c r="D270" s="219" t="s">
        <v>130</v>
      </c>
      <c r="E270" s="220" t="s">
        <v>430</v>
      </c>
      <c r="F270" s="221" t="s">
        <v>431</v>
      </c>
      <c r="G270" s="222" t="s">
        <v>133</v>
      </c>
      <c r="H270" s="223">
        <v>235</v>
      </c>
      <c r="I270" s="224"/>
      <c r="J270" s="225">
        <f>ROUND(I270*H270,2)</f>
        <v>0</v>
      </c>
      <c r="K270" s="221" t="s">
        <v>134</v>
      </c>
      <c r="L270" s="45"/>
      <c r="M270" s="226" t="s">
        <v>19</v>
      </c>
      <c r="N270" s="227" t="s">
        <v>43</v>
      </c>
      <c r="O270" s="85"/>
      <c r="P270" s="228">
        <f>O270*H270</f>
        <v>0</v>
      </c>
      <c r="Q270" s="228">
        <v>0.084250000000000005</v>
      </c>
      <c r="R270" s="228">
        <f>Q270*H270</f>
        <v>19.798750000000002</v>
      </c>
      <c r="S270" s="228">
        <v>0</v>
      </c>
      <c r="T270" s="229">
        <f>S270*H270</f>
        <v>0</v>
      </c>
      <c r="U270" s="39"/>
      <c r="V270" s="39"/>
      <c r="W270" s="39"/>
      <c r="X270" s="39"/>
      <c r="Y270" s="39"/>
      <c r="Z270" s="39"/>
      <c r="AA270" s="39"/>
      <c r="AB270" s="39"/>
      <c r="AC270" s="39"/>
      <c r="AD270" s="39"/>
      <c r="AE270" s="39"/>
      <c r="AR270" s="230" t="s">
        <v>135</v>
      </c>
      <c r="AT270" s="230" t="s">
        <v>130</v>
      </c>
      <c r="AU270" s="230" t="s">
        <v>82</v>
      </c>
      <c r="AY270" s="18" t="s">
        <v>128</v>
      </c>
      <c r="BE270" s="231">
        <f>IF(N270="základní",J270,0)</f>
        <v>0</v>
      </c>
      <c r="BF270" s="231">
        <f>IF(N270="snížená",J270,0)</f>
        <v>0</v>
      </c>
      <c r="BG270" s="231">
        <f>IF(N270="zákl. přenesená",J270,0)</f>
        <v>0</v>
      </c>
      <c r="BH270" s="231">
        <f>IF(N270="sníž. přenesená",J270,0)</f>
        <v>0</v>
      </c>
      <c r="BI270" s="231">
        <f>IF(N270="nulová",J270,0)</f>
        <v>0</v>
      </c>
      <c r="BJ270" s="18" t="s">
        <v>80</v>
      </c>
      <c r="BK270" s="231">
        <f>ROUND(I270*H270,2)</f>
        <v>0</v>
      </c>
      <c r="BL270" s="18" t="s">
        <v>135</v>
      </c>
      <c r="BM270" s="230" t="s">
        <v>432</v>
      </c>
    </row>
    <row r="271" s="2" customFormat="1">
      <c r="A271" s="39"/>
      <c r="B271" s="40"/>
      <c r="C271" s="41"/>
      <c r="D271" s="232" t="s">
        <v>137</v>
      </c>
      <c r="E271" s="41"/>
      <c r="F271" s="233" t="s">
        <v>433</v>
      </c>
      <c r="G271" s="41"/>
      <c r="H271" s="41"/>
      <c r="I271" s="137"/>
      <c r="J271" s="41"/>
      <c r="K271" s="41"/>
      <c r="L271" s="45"/>
      <c r="M271" s="234"/>
      <c r="N271" s="235"/>
      <c r="O271" s="85"/>
      <c r="P271" s="85"/>
      <c r="Q271" s="85"/>
      <c r="R271" s="85"/>
      <c r="S271" s="85"/>
      <c r="T271" s="86"/>
      <c r="U271" s="39"/>
      <c r="V271" s="39"/>
      <c r="W271" s="39"/>
      <c r="X271" s="39"/>
      <c r="Y271" s="39"/>
      <c r="Z271" s="39"/>
      <c r="AA271" s="39"/>
      <c r="AB271" s="39"/>
      <c r="AC271" s="39"/>
      <c r="AD271" s="39"/>
      <c r="AE271" s="39"/>
      <c r="AT271" s="18" t="s">
        <v>137</v>
      </c>
      <c r="AU271" s="18" t="s">
        <v>82</v>
      </c>
    </row>
    <row r="272" s="13" customFormat="1">
      <c r="A272" s="13"/>
      <c r="B272" s="236"/>
      <c r="C272" s="237"/>
      <c r="D272" s="232" t="s">
        <v>153</v>
      </c>
      <c r="E272" s="238" t="s">
        <v>19</v>
      </c>
      <c r="F272" s="239" t="s">
        <v>398</v>
      </c>
      <c r="G272" s="237"/>
      <c r="H272" s="240">
        <v>235</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153</v>
      </c>
      <c r="AU272" s="246" t="s">
        <v>82</v>
      </c>
      <c r="AV272" s="13" t="s">
        <v>82</v>
      </c>
      <c r="AW272" s="13" t="s">
        <v>33</v>
      </c>
      <c r="AX272" s="13" t="s">
        <v>72</v>
      </c>
      <c r="AY272" s="246" t="s">
        <v>128</v>
      </c>
    </row>
    <row r="273" s="15" customFormat="1">
      <c r="A273" s="15"/>
      <c r="B273" s="258"/>
      <c r="C273" s="259"/>
      <c r="D273" s="232" t="s">
        <v>153</v>
      </c>
      <c r="E273" s="260" t="s">
        <v>19</v>
      </c>
      <c r="F273" s="261" t="s">
        <v>434</v>
      </c>
      <c r="G273" s="259"/>
      <c r="H273" s="260" t="s">
        <v>19</v>
      </c>
      <c r="I273" s="262"/>
      <c r="J273" s="259"/>
      <c r="K273" s="259"/>
      <c r="L273" s="263"/>
      <c r="M273" s="264"/>
      <c r="N273" s="265"/>
      <c r="O273" s="265"/>
      <c r="P273" s="265"/>
      <c r="Q273" s="265"/>
      <c r="R273" s="265"/>
      <c r="S273" s="265"/>
      <c r="T273" s="266"/>
      <c r="U273" s="15"/>
      <c r="V273" s="15"/>
      <c r="W273" s="15"/>
      <c r="X273" s="15"/>
      <c r="Y273" s="15"/>
      <c r="Z273" s="15"/>
      <c r="AA273" s="15"/>
      <c r="AB273" s="15"/>
      <c r="AC273" s="15"/>
      <c r="AD273" s="15"/>
      <c r="AE273" s="15"/>
      <c r="AT273" s="267" t="s">
        <v>153</v>
      </c>
      <c r="AU273" s="267" t="s">
        <v>82</v>
      </c>
      <c r="AV273" s="15" t="s">
        <v>80</v>
      </c>
      <c r="AW273" s="15" t="s">
        <v>33</v>
      </c>
      <c r="AX273" s="15" t="s">
        <v>72</v>
      </c>
      <c r="AY273" s="267" t="s">
        <v>128</v>
      </c>
    </row>
    <row r="274" s="14" customFormat="1">
      <c r="A274" s="14"/>
      <c r="B274" s="247"/>
      <c r="C274" s="248"/>
      <c r="D274" s="232" t="s">
        <v>153</v>
      </c>
      <c r="E274" s="249" t="s">
        <v>19</v>
      </c>
      <c r="F274" s="250" t="s">
        <v>157</v>
      </c>
      <c r="G274" s="248"/>
      <c r="H274" s="251">
        <v>235</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153</v>
      </c>
      <c r="AU274" s="257" t="s">
        <v>82</v>
      </c>
      <c r="AV274" s="14" t="s">
        <v>135</v>
      </c>
      <c r="AW274" s="14" t="s">
        <v>33</v>
      </c>
      <c r="AX274" s="14" t="s">
        <v>80</v>
      </c>
      <c r="AY274" s="257" t="s">
        <v>128</v>
      </c>
    </row>
    <row r="275" s="2" customFormat="1" ht="16.5" customHeight="1">
      <c r="A275" s="39"/>
      <c r="B275" s="40"/>
      <c r="C275" s="268" t="s">
        <v>435</v>
      </c>
      <c r="D275" s="268" t="s">
        <v>295</v>
      </c>
      <c r="E275" s="269" t="s">
        <v>436</v>
      </c>
      <c r="F275" s="270" t="s">
        <v>437</v>
      </c>
      <c r="G275" s="271" t="s">
        <v>133</v>
      </c>
      <c r="H275" s="272">
        <v>11.220000000000001</v>
      </c>
      <c r="I275" s="273"/>
      <c r="J275" s="274">
        <f>ROUND(I275*H275,2)</f>
        <v>0</v>
      </c>
      <c r="K275" s="270" t="s">
        <v>19</v>
      </c>
      <c r="L275" s="275"/>
      <c r="M275" s="276" t="s">
        <v>19</v>
      </c>
      <c r="N275" s="277" t="s">
        <v>43</v>
      </c>
      <c r="O275" s="85"/>
      <c r="P275" s="228">
        <f>O275*H275</f>
        <v>0</v>
      </c>
      <c r="Q275" s="228">
        <v>0.13100000000000001</v>
      </c>
      <c r="R275" s="228">
        <f>Q275*H275</f>
        <v>1.4698200000000001</v>
      </c>
      <c r="S275" s="228">
        <v>0</v>
      </c>
      <c r="T275" s="229">
        <f>S275*H275</f>
        <v>0</v>
      </c>
      <c r="U275" s="39"/>
      <c r="V275" s="39"/>
      <c r="W275" s="39"/>
      <c r="X275" s="39"/>
      <c r="Y275" s="39"/>
      <c r="Z275" s="39"/>
      <c r="AA275" s="39"/>
      <c r="AB275" s="39"/>
      <c r="AC275" s="39"/>
      <c r="AD275" s="39"/>
      <c r="AE275" s="39"/>
      <c r="AR275" s="230" t="s">
        <v>176</v>
      </c>
      <c r="AT275" s="230" t="s">
        <v>295</v>
      </c>
      <c r="AU275" s="230" t="s">
        <v>82</v>
      </c>
      <c r="AY275" s="18" t="s">
        <v>128</v>
      </c>
      <c r="BE275" s="231">
        <f>IF(N275="základní",J275,0)</f>
        <v>0</v>
      </c>
      <c r="BF275" s="231">
        <f>IF(N275="snížená",J275,0)</f>
        <v>0</v>
      </c>
      <c r="BG275" s="231">
        <f>IF(N275="zákl. přenesená",J275,0)</f>
        <v>0</v>
      </c>
      <c r="BH275" s="231">
        <f>IF(N275="sníž. přenesená",J275,0)</f>
        <v>0</v>
      </c>
      <c r="BI275" s="231">
        <f>IF(N275="nulová",J275,0)</f>
        <v>0</v>
      </c>
      <c r="BJ275" s="18" t="s">
        <v>80</v>
      </c>
      <c r="BK275" s="231">
        <f>ROUND(I275*H275,2)</f>
        <v>0</v>
      </c>
      <c r="BL275" s="18" t="s">
        <v>135</v>
      </c>
      <c r="BM275" s="230" t="s">
        <v>438</v>
      </c>
    </row>
    <row r="276" s="13" customFormat="1">
      <c r="A276" s="13"/>
      <c r="B276" s="236"/>
      <c r="C276" s="237"/>
      <c r="D276" s="232" t="s">
        <v>153</v>
      </c>
      <c r="E276" s="238" t="s">
        <v>19</v>
      </c>
      <c r="F276" s="239" t="s">
        <v>439</v>
      </c>
      <c r="G276" s="237"/>
      <c r="H276" s="240">
        <v>11</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153</v>
      </c>
      <c r="AU276" s="246" t="s">
        <v>82</v>
      </c>
      <c r="AV276" s="13" t="s">
        <v>82</v>
      </c>
      <c r="AW276" s="13" t="s">
        <v>33</v>
      </c>
      <c r="AX276" s="13" t="s">
        <v>80</v>
      </c>
      <c r="AY276" s="246" t="s">
        <v>128</v>
      </c>
    </row>
    <row r="277" s="13" customFormat="1">
      <c r="A277" s="13"/>
      <c r="B277" s="236"/>
      <c r="C277" s="237"/>
      <c r="D277" s="232" t="s">
        <v>153</v>
      </c>
      <c r="E277" s="237"/>
      <c r="F277" s="239" t="s">
        <v>440</v>
      </c>
      <c r="G277" s="237"/>
      <c r="H277" s="240">
        <v>11.220000000000001</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153</v>
      </c>
      <c r="AU277" s="246" t="s">
        <v>82</v>
      </c>
      <c r="AV277" s="13" t="s">
        <v>82</v>
      </c>
      <c r="AW277" s="13" t="s">
        <v>4</v>
      </c>
      <c r="AX277" s="13" t="s">
        <v>80</v>
      </c>
      <c r="AY277" s="246" t="s">
        <v>128</v>
      </c>
    </row>
    <row r="278" s="2" customFormat="1" ht="16.5" customHeight="1">
      <c r="A278" s="39"/>
      <c r="B278" s="40"/>
      <c r="C278" s="268" t="s">
        <v>441</v>
      </c>
      <c r="D278" s="268" t="s">
        <v>295</v>
      </c>
      <c r="E278" s="269" t="s">
        <v>442</v>
      </c>
      <c r="F278" s="270" t="s">
        <v>443</v>
      </c>
      <c r="G278" s="271" t="s">
        <v>133</v>
      </c>
      <c r="H278" s="272">
        <v>228.47999999999999</v>
      </c>
      <c r="I278" s="273"/>
      <c r="J278" s="274">
        <f>ROUND(I278*H278,2)</f>
        <v>0</v>
      </c>
      <c r="K278" s="270" t="s">
        <v>134</v>
      </c>
      <c r="L278" s="275"/>
      <c r="M278" s="276" t="s">
        <v>19</v>
      </c>
      <c r="N278" s="277" t="s">
        <v>43</v>
      </c>
      <c r="O278" s="85"/>
      <c r="P278" s="228">
        <f>O278*H278</f>
        <v>0</v>
      </c>
      <c r="Q278" s="228">
        <v>0.13100000000000001</v>
      </c>
      <c r="R278" s="228">
        <f>Q278*H278</f>
        <v>29.930879999999998</v>
      </c>
      <c r="S278" s="228">
        <v>0</v>
      </c>
      <c r="T278" s="229">
        <f>S278*H278</f>
        <v>0</v>
      </c>
      <c r="U278" s="39"/>
      <c r="V278" s="39"/>
      <c r="W278" s="39"/>
      <c r="X278" s="39"/>
      <c r="Y278" s="39"/>
      <c r="Z278" s="39"/>
      <c r="AA278" s="39"/>
      <c r="AB278" s="39"/>
      <c r="AC278" s="39"/>
      <c r="AD278" s="39"/>
      <c r="AE278" s="39"/>
      <c r="AR278" s="230" t="s">
        <v>176</v>
      </c>
      <c r="AT278" s="230" t="s">
        <v>295</v>
      </c>
      <c r="AU278" s="230" t="s">
        <v>82</v>
      </c>
      <c r="AY278" s="18" t="s">
        <v>128</v>
      </c>
      <c r="BE278" s="231">
        <f>IF(N278="základní",J278,0)</f>
        <v>0</v>
      </c>
      <c r="BF278" s="231">
        <f>IF(N278="snížená",J278,0)</f>
        <v>0</v>
      </c>
      <c r="BG278" s="231">
        <f>IF(N278="zákl. přenesená",J278,0)</f>
        <v>0</v>
      </c>
      <c r="BH278" s="231">
        <f>IF(N278="sníž. přenesená",J278,0)</f>
        <v>0</v>
      </c>
      <c r="BI278" s="231">
        <f>IF(N278="nulová",J278,0)</f>
        <v>0</v>
      </c>
      <c r="BJ278" s="18" t="s">
        <v>80</v>
      </c>
      <c r="BK278" s="231">
        <f>ROUND(I278*H278,2)</f>
        <v>0</v>
      </c>
      <c r="BL278" s="18" t="s">
        <v>135</v>
      </c>
      <c r="BM278" s="230" t="s">
        <v>444</v>
      </c>
    </row>
    <row r="279" s="13" customFormat="1">
      <c r="A279" s="13"/>
      <c r="B279" s="236"/>
      <c r="C279" s="237"/>
      <c r="D279" s="232" t="s">
        <v>153</v>
      </c>
      <c r="E279" s="238" t="s">
        <v>19</v>
      </c>
      <c r="F279" s="239" t="s">
        <v>445</v>
      </c>
      <c r="G279" s="237"/>
      <c r="H279" s="240">
        <v>224</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153</v>
      </c>
      <c r="AU279" s="246" t="s">
        <v>82</v>
      </c>
      <c r="AV279" s="13" t="s">
        <v>82</v>
      </c>
      <c r="AW279" s="13" t="s">
        <v>33</v>
      </c>
      <c r="AX279" s="13" t="s">
        <v>72</v>
      </c>
      <c r="AY279" s="246" t="s">
        <v>128</v>
      </c>
    </row>
    <row r="280" s="15" customFormat="1">
      <c r="A280" s="15"/>
      <c r="B280" s="258"/>
      <c r="C280" s="259"/>
      <c r="D280" s="232" t="s">
        <v>153</v>
      </c>
      <c r="E280" s="260" t="s">
        <v>19</v>
      </c>
      <c r="F280" s="261" t="s">
        <v>399</v>
      </c>
      <c r="G280" s="259"/>
      <c r="H280" s="260" t="s">
        <v>19</v>
      </c>
      <c r="I280" s="262"/>
      <c r="J280" s="259"/>
      <c r="K280" s="259"/>
      <c r="L280" s="263"/>
      <c r="M280" s="264"/>
      <c r="N280" s="265"/>
      <c r="O280" s="265"/>
      <c r="P280" s="265"/>
      <c r="Q280" s="265"/>
      <c r="R280" s="265"/>
      <c r="S280" s="265"/>
      <c r="T280" s="266"/>
      <c r="U280" s="15"/>
      <c r="V280" s="15"/>
      <c r="W280" s="15"/>
      <c r="X280" s="15"/>
      <c r="Y280" s="15"/>
      <c r="Z280" s="15"/>
      <c r="AA280" s="15"/>
      <c r="AB280" s="15"/>
      <c r="AC280" s="15"/>
      <c r="AD280" s="15"/>
      <c r="AE280" s="15"/>
      <c r="AT280" s="267" t="s">
        <v>153</v>
      </c>
      <c r="AU280" s="267" t="s">
        <v>82</v>
      </c>
      <c r="AV280" s="15" t="s">
        <v>80</v>
      </c>
      <c r="AW280" s="15" t="s">
        <v>33</v>
      </c>
      <c r="AX280" s="15" t="s">
        <v>72</v>
      </c>
      <c r="AY280" s="267" t="s">
        <v>128</v>
      </c>
    </row>
    <row r="281" s="14" customFormat="1">
      <c r="A281" s="14"/>
      <c r="B281" s="247"/>
      <c r="C281" s="248"/>
      <c r="D281" s="232" t="s">
        <v>153</v>
      </c>
      <c r="E281" s="249" t="s">
        <v>19</v>
      </c>
      <c r="F281" s="250" t="s">
        <v>157</v>
      </c>
      <c r="G281" s="248"/>
      <c r="H281" s="251">
        <v>224</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153</v>
      </c>
      <c r="AU281" s="257" t="s">
        <v>82</v>
      </c>
      <c r="AV281" s="14" t="s">
        <v>135</v>
      </c>
      <c r="AW281" s="14" t="s">
        <v>33</v>
      </c>
      <c r="AX281" s="14" t="s">
        <v>80</v>
      </c>
      <c r="AY281" s="257" t="s">
        <v>128</v>
      </c>
    </row>
    <row r="282" s="13" customFormat="1">
      <c r="A282" s="13"/>
      <c r="B282" s="236"/>
      <c r="C282" s="237"/>
      <c r="D282" s="232" t="s">
        <v>153</v>
      </c>
      <c r="E282" s="237"/>
      <c r="F282" s="239" t="s">
        <v>446</v>
      </c>
      <c r="G282" s="237"/>
      <c r="H282" s="240">
        <v>228.47999999999999</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153</v>
      </c>
      <c r="AU282" s="246" t="s">
        <v>82</v>
      </c>
      <c r="AV282" s="13" t="s">
        <v>82</v>
      </c>
      <c r="AW282" s="13" t="s">
        <v>4</v>
      </c>
      <c r="AX282" s="13" t="s">
        <v>80</v>
      </c>
      <c r="AY282" s="246" t="s">
        <v>128</v>
      </c>
    </row>
    <row r="283" s="2" customFormat="1" ht="33" customHeight="1">
      <c r="A283" s="39"/>
      <c r="B283" s="40"/>
      <c r="C283" s="219" t="s">
        <v>447</v>
      </c>
      <c r="D283" s="219" t="s">
        <v>130</v>
      </c>
      <c r="E283" s="220" t="s">
        <v>448</v>
      </c>
      <c r="F283" s="221" t="s">
        <v>449</v>
      </c>
      <c r="G283" s="222" t="s">
        <v>133</v>
      </c>
      <c r="H283" s="223">
        <v>42</v>
      </c>
      <c r="I283" s="224"/>
      <c r="J283" s="225">
        <f>ROUND(I283*H283,2)</f>
        <v>0</v>
      </c>
      <c r="K283" s="221" t="s">
        <v>134</v>
      </c>
      <c r="L283" s="45"/>
      <c r="M283" s="226" t="s">
        <v>19</v>
      </c>
      <c r="N283" s="227" t="s">
        <v>43</v>
      </c>
      <c r="O283" s="85"/>
      <c r="P283" s="228">
        <f>O283*H283</f>
        <v>0</v>
      </c>
      <c r="Q283" s="228">
        <v>0.085650000000000004</v>
      </c>
      <c r="R283" s="228">
        <f>Q283*H283</f>
        <v>3.5973000000000002</v>
      </c>
      <c r="S283" s="228">
        <v>0</v>
      </c>
      <c r="T283" s="229">
        <f>S283*H283</f>
        <v>0</v>
      </c>
      <c r="U283" s="39"/>
      <c r="V283" s="39"/>
      <c r="W283" s="39"/>
      <c r="X283" s="39"/>
      <c r="Y283" s="39"/>
      <c r="Z283" s="39"/>
      <c r="AA283" s="39"/>
      <c r="AB283" s="39"/>
      <c r="AC283" s="39"/>
      <c r="AD283" s="39"/>
      <c r="AE283" s="39"/>
      <c r="AR283" s="230" t="s">
        <v>135</v>
      </c>
      <c r="AT283" s="230" t="s">
        <v>130</v>
      </c>
      <c r="AU283" s="230" t="s">
        <v>82</v>
      </c>
      <c r="AY283" s="18" t="s">
        <v>128</v>
      </c>
      <c r="BE283" s="231">
        <f>IF(N283="základní",J283,0)</f>
        <v>0</v>
      </c>
      <c r="BF283" s="231">
        <f>IF(N283="snížená",J283,0)</f>
        <v>0</v>
      </c>
      <c r="BG283" s="231">
        <f>IF(N283="zákl. přenesená",J283,0)</f>
        <v>0</v>
      </c>
      <c r="BH283" s="231">
        <f>IF(N283="sníž. přenesená",J283,0)</f>
        <v>0</v>
      </c>
      <c r="BI283" s="231">
        <f>IF(N283="nulová",J283,0)</f>
        <v>0</v>
      </c>
      <c r="BJ283" s="18" t="s">
        <v>80</v>
      </c>
      <c r="BK283" s="231">
        <f>ROUND(I283*H283,2)</f>
        <v>0</v>
      </c>
      <c r="BL283" s="18" t="s">
        <v>135</v>
      </c>
      <c r="BM283" s="230" t="s">
        <v>450</v>
      </c>
    </row>
    <row r="284" s="2" customFormat="1">
      <c r="A284" s="39"/>
      <c r="B284" s="40"/>
      <c r="C284" s="41"/>
      <c r="D284" s="232" t="s">
        <v>137</v>
      </c>
      <c r="E284" s="41"/>
      <c r="F284" s="233" t="s">
        <v>433</v>
      </c>
      <c r="G284" s="41"/>
      <c r="H284" s="41"/>
      <c r="I284" s="137"/>
      <c r="J284" s="41"/>
      <c r="K284" s="41"/>
      <c r="L284" s="45"/>
      <c r="M284" s="234"/>
      <c r="N284" s="235"/>
      <c r="O284" s="85"/>
      <c r="P284" s="85"/>
      <c r="Q284" s="85"/>
      <c r="R284" s="85"/>
      <c r="S284" s="85"/>
      <c r="T284" s="86"/>
      <c r="U284" s="39"/>
      <c r="V284" s="39"/>
      <c r="W284" s="39"/>
      <c r="X284" s="39"/>
      <c r="Y284" s="39"/>
      <c r="Z284" s="39"/>
      <c r="AA284" s="39"/>
      <c r="AB284" s="39"/>
      <c r="AC284" s="39"/>
      <c r="AD284" s="39"/>
      <c r="AE284" s="39"/>
      <c r="AT284" s="18" t="s">
        <v>137</v>
      </c>
      <c r="AU284" s="18" t="s">
        <v>82</v>
      </c>
    </row>
    <row r="285" s="13" customFormat="1">
      <c r="A285" s="13"/>
      <c r="B285" s="236"/>
      <c r="C285" s="237"/>
      <c r="D285" s="232" t="s">
        <v>153</v>
      </c>
      <c r="E285" s="238" t="s">
        <v>19</v>
      </c>
      <c r="F285" s="239" t="s">
        <v>406</v>
      </c>
      <c r="G285" s="237"/>
      <c r="H285" s="240">
        <v>101</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153</v>
      </c>
      <c r="AU285" s="246" t="s">
        <v>82</v>
      </c>
      <c r="AV285" s="13" t="s">
        <v>82</v>
      </c>
      <c r="AW285" s="13" t="s">
        <v>33</v>
      </c>
      <c r="AX285" s="13" t="s">
        <v>72</v>
      </c>
      <c r="AY285" s="246" t="s">
        <v>128</v>
      </c>
    </row>
    <row r="286" s="13" customFormat="1">
      <c r="A286" s="13"/>
      <c r="B286" s="236"/>
      <c r="C286" s="237"/>
      <c r="D286" s="232" t="s">
        <v>153</v>
      </c>
      <c r="E286" s="238" t="s">
        <v>19</v>
      </c>
      <c r="F286" s="239" t="s">
        <v>407</v>
      </c>
      <c r="G286" s="237"/>
      <c r="H286" s="240">
        <v>-59</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153</v>
      </c>
      <c r="AU286" s="246" t="s">
        <v>82</v>
      </c>
      <c r="AV286" s="13" t="s">
        <v>82</v>
      </c>
      <c r="AW286" s="13" t="s">
        <v>33</v>
      </c>
      <c r="AX286" s="13" t="s">
        <v>72</v>
      </c>
      <c r="AY286" s="246" t="s">
        <v>128</v>
      </c>
    </row>
    <row r="287" s="14" customFormat="1">
      <c r="A287" s="14"/>
      <c r="B287" s="247"/>
      <c r="C287" s="248"/>
      <c r="D287" s="232" t="s">
        <v>153</v>
      </c>
      <c r="E287" s="249" t="s">
        <v>19</v>
      </c>
      <c r="F287" s="250" t="s">
        <v>157</v>
      </c>
      <c r="G287" s="248"/>
      <c r="H287" s="251">
        <v>42</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153</v>
      </c>
      <c r="AU287" s="257" t="s">
        <v>82</v>
      </c>
      <c r="AV287" s="14" t="s">
        <v>135</v>
      </c>
      <c r="AW287" s="14" t="s">
        <v>33</v>
      </c>
      <c r="AX287" s="14" t="s">
        <v>80</v>
      </c>
      <c r="AY287" s="257" t="s">
        <v>128</v>
      </c>
    </row>
    <row r="288" s="2" customFormat="1" ht="16.5" customHeight="1">
      <c r="A288" s="39"/>
      <c r="B288" s="40"/>
      <c r="C288" s="268" t="s">
        <v>451</v>
      </c>
      <c r="D288" s="268" t="s">
        <v>295</v>
      </c>
      <c r="E288" s="269" t="s">
        <v>452</v>
      </c>
      <c r="F288" s="270" t="s">
        <v>453</v>
      </c>
      <c r="G288" s="271" t="s">
        <v>133</v>
      </c>
      <c r="H288" s="272">
        <v>28.559999999999999</v>
      </c>
      <c r="I288" s="273"/>
      <c r="J288" s="274">
        <f>ROUND(I288*H288,2)</f>
        <v>0</v>
      </c>
      <c r="K288" s="270" t="s">
        <v>134</v>
      </c>
      <c r="L288" s="275"/>
      <c r="M288" s="276" t="s">
        <v>19</v>
      </c>
      <c r="N288" s="277" t="s">
        <v>43</v>
      </c>
      <c r="O288" s="85"/>
      <c r="P288" s="228">
        <f>O288*H288</f>
        <v>0</v>
      </c>
      <c r="Q288" s="228">
        <v>0.17599999999999999</v>
      </c>
      <c r="R288" s="228">
        <f>Q288*H288</f>
        <v>5.0265599999999999</v>
      </c>
      <c r="S288" s="228">
        <v>0</v>
      </c>
      <c r="T288" s="229">
        <f>S288*H288</f>
        <v>0</v>
      </c>
      <c r="U288" s="39"/>
      <c r="V288" s="39"/>
      <c r="W288" s="39"/>
      <c r="X288" s="39"/>
      <c r="Y288" s="39"/>
      <c r="Z288" s="39"/>
      <c r="AA288" s="39"/>
      <c r="AB288" s="39"/>
      <c r="AC288" s="39"/>
      <c r="AD288" s="39"/>
      <c r="AE288" s="39"/>
      <c r="AR288" s="230" t="s">
        <v>176</v>
      </c>
      <c r="AT288" s="230" t="s">
        <v>295</v>
      </c>
      <c r="AU288" s="230" t="s">
        <v>82</v>
      </c>
      <c r="AY288" s="18" t="s">
        <v>128</v>
      </c>
      <c r="BE288" s="231">
        <f>IF(N288="základní",J288,0)</f>
        <v>0</v>
      </c>
      <c r="BF288" s="231">
        <f>IF(N288="snížená",J288,0)</f>
        <v>0</v>
      </c>
      <c r="BG288" s="231">
        <f>IF(N288="zákl. přenesená",J288,0)</f>
        <v>0</v>
      </c>
      <c r="BH288" s="231">
        <f>IF(N288="sníž. přenesená",J288,0)</f>
        <v>0</v>
      </c>
      <c r="BI288" s="231">
        <f>IF(N288="nulová",J288,0)</f>
        <v>0</v>
      </c>
      <c r="BJ288" s="18" t="s">
        <v>80</v>
      </c>
      <c r="BK288" s="231">
        <f>ROUND(I288*H288,2)</f>
        <v>0</v>
      </c>
      <c r="BL288" s="18" t="s">
        <v>135</v>
      </c>
      <c r="BM288" s="230" t="s">
        <v>454</v>
      </c>
    </row>
    <row r="289" s="13" customFormat="1">
      <c r="A289" s="13"/>
      <c r="B289" s="236"/>
      <c r="C289" s="237"/>
      <c r="D289" s="232" t="s">
        <v>153</v>
      </c>
      <c r="E289" s="238" t="s">
        <v>19</v>
      </c>
      <c r="F289" s="239" t="s">
        <v>455</v>
      </c>
      <c r="G289" s="237"/>
      <c r="H289" s="240">
        <v>87</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153</v>
      </c>
      <c r="AU289" s="246" t="s">
        <v>82</v>
      </c>
      <c r="AV289" s="13" t="s">
        <v>82</v>
      </c>
      <c r="AW289" s="13" t="s">
        <v>33</v>
      </c>
      <c r="AX289" s="13" t="s">
        <v>72</v>
      </c>
      <c r="AY289" s="246" t="s">
        <v>128</v>
      </c>
    </row>
    <row r="290" s="13" customFormat="1">
      <c r="A290" s="13"/>
      <c r="B290" s="236"/>
      <c r="C290" s="237"/>
      <c r="D290" s="232" t="s">
        <v>153</v>
      </c>
      <c r="E290" s="238" t="s">
        <v>19</v>
      </c>
      <c r="F290" s="239" t="s">
        <v>407</v>
      </c>
      <c r="G290" s="237"/>
      <c r="H290" s="240">
        <v>-59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153</v>
      </c>
      <c r="AU290" s="246" t="s">
        <v>82</v>
      </c>
      <c r="AV290" s="13" t="s">
        <v>82</v>
      </c>
      <c r="AW290" s="13" t="s">
        <v>33</v>
      </c>
      <c r="AX290" s="13" t="s">
        <v>72</v>
      </c>
      <c r="AY290" s="246" t="s">
        <v>128</v>
      </c>
    </row>
    <row r="291" s="14" customFormat="1">
      <c r="A291" s="14"/>
      <c r="B291" s="247"/>
      <c r="C291" s="248"/>
      <c r="D291" s="232" t="s">
        <v>153</v>
      </c>
      <c r="E291" s="249" t="s">
        <v>19</v>
      </c>
      <c r="F291" s="250" t="s">
        <v>157</v>
      </c>
      <c r="G291" s="248"/>
      <c r="H291" s="251">
        <v>28</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153</v>
      </c>
      <c r="AU291" s="257" t="s">
        <v>82</v>
      </c>
      <c r="AV291" s="14" t="s">
        <v>135</v>
      </c>
      <c r="AW291" s="14" t="s">
        <v>33</v>
      </c>
      <c r="AX291" s="14" t="s">
        <v>80</v>
      </c>
      <c r="AY291" s="257" t="s">
        <v>128</v>
      </c>
    </row>
    <row r="292" s="13" customFormat="1">
      <c r="A292" s="13"/>
      <c r="B292" s="236"/>
      <c r="C292" s="237"/>
      <c r="D292" s="232" t="s">
        <v>153</v>
      </c>
      <c r="E292" s="237"/>
      <c r="F292" s="239" t="s">
        <v>456</v>
      </c>
      <c r="G292" s="237"/>
      <c r="H292" s="240">
        <v>28.559999999999999</v>
      </c>
      <c r="I292" s="241"/>
      <c r="J292" s="237"/>
      <c r="K292" s="237"/>
      <c r="L292" s="242"/>
      <c r="M292" s="243"/>
      <c r="N292" s="244"/>
      <c r="O292" s="244"/>
      <c r="P292" s="244"/>
      <c r="Q292" s="244"/>
      <c r="R292" s="244"/>
      <c r="S292" s="244"/>
      <c r="T292" s="245"/>
      <c r="U292" s="13"/>
      <c r="V292" s="13"/>
      <c r="W292" s="13"/>
      <c r="X292" s="13"/>
      <c r="Y292" s="13"/>
      <c r="Z292" s="13"/>
      <c r="AA292" s="13"/>
      <c r="AB292" s="13"/>
      <c r="AC292" s="13"/>
      <c r="AD292" s="13"/>
      <c r="AE292" s="13"/>
      <c r="AT292" s="246" t="s">
        <v>153</v>
      </c>
      <c r="AU292" s="246" t="s">
        <v>82</v>
      </c>
      <c r="AV292" s="13" t="s">
        <v>82</v>
      </c>
      <c r="AW292" s="13" t="s">
        <v>4</v>
      </c>
      <c r="AX292" s="13" t="s">
        <v>80</v>
      </c>
      <c r="AY292" s="246" t="s">
        <v>128</v>
      </c>
    </row>
    <row r="293" s="2" customFormat="1" ht="16.5" customHeight="1">
      <c r="A293" s="39"/>
      <c r="B293" s="40"/>
      <c r="C293" s="268" t="s">
        <v>457</v>
      </c>
      <c r="D293" s="268" t="s">
        <v>295</v>
      </c>
      <c r="E293" s="269" t="s">
        <v>458</v>
      </c>
      <c r="F293" s="270" t="s">
        <v>459</v>
      </c>
      <c r="G293" s="271" t="s">
        <v>133</v>
      </c>
      <c r="H293" s="272">
        <v>14.279999999999999</v>
      </c>
      <c r="I293" s="273"/>
      <c r="J293" s="274">
        <f>ROUND(I293*H293,2)</f>
        <v>0</v>
      </c>
      <c r="K293" s="270" t="s">
        <v>19</v>
      </c>
      <c r="L293" s="275"/>
      <c r="M293" s="276" t="s">
        <v>19</v>
      </c>
      <c r="N293" s="277" t="s">
        <v>43</v>
      </c>
      <c r="O293" s="85"/>
      <c r="P293" s="228">
        <f>O293*H293</f>
        <v>0</v>
      </c>
      <c r="Q293" s="228">
        <v>0.13100000000000001</v>
      </c>
      <c r="R293" s="228">
        <f>Q293*H293</f>
        <v>1.8706799999999999</v>
      </c>
      <c r="S293" s="228">
        <v>0</v>
      </c>
      <c r="T293" s="229">
        <f>S293*H293</f>
        <v>0</v>
      </c>
      <c r="U293" s="39"/>
      <c r="V293" s="39"/>
      <c r="W293" s="39"/>
      <c r="X293" s="39"/>
      <c r="Y293" s="39"/>
      <c r="Z293" s="39"/>
      <c r="AA293" s="39"/>
      <c r="AB293" s="39"/>
      <c r="AC293" s="39"/>
      <c r="AD293" s="39"/>
      <c r="AE293" s="39"/>
      <c r="AR293" s="230" t="s">
        <v>176</v>
      </c>
      <c r="AT293" s="230" t="s">
        <v>295</v>
      </c>
      <c r="AU293" s="230" t="s">
        <v>82</v>
      </c>
      <c r="AY293" s="18" t="s">
        <v>128</v>
      </c>
      <c r="BE293" s="231">
        <f>IF(N293="základní",J293,0)</f>
        <v>0</v>
      </c>
      <c r="BF293" s="231">
        <f>IF(N293="snížená",J293,0)</f>
        <v>0</v>
      </c>
      <c r="BG293" s="231">
        <f>IF(N293="zákl. přenesená",J293,0)</f>
        <v>0</v>
      </c>
      <c r="BH293" s="231">
        <f>IF(N293="sníž. přenesená",J293,0)</f>
        <v>0</v>
      </c>
      <c r="BI293" s="231">
        <f>IF(N293="nulová",J293,0)</f>
        <v>0</v>
      </c>
      <c r="BJ293" s="18" t="s">
        <v>80</v>
      </c>
      <c r="BK293" s="231">
        <f>ROUND(I293*H293,2)</f>
        <v>0</v>
      </c>
      <c r="BL293" s="18" t="s">
        <v>135</v>
      </c>
      <c r="BM293" s="230" t="s">
        <v>460</v>
      </c>
    </row>
    <row r="294" s="13" customFormat="1">
      <c r="A294" s="13"/>
      <c r="B294" s="236"/>
      <c r="C294" s="237"/>
      <c r="D294" s="232" t="s">
        <v>153</v>
      </c>
      <c r="E294" s="238" t="s">
        <v>19</v>
      </c>
      <c r="F294" s="239" t="s">
        <v>461</v>
      </c>
      <c r="G294" s="237"/>
      <c r="H294" s="240">
        <v>14</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153</v>
      </c>
      <c r="AU294" s="246" t="s">
        <v>82</v>
      </c>
      <c r="AV294" s="13" t="s">
        <v>82</v>
      </c>
      <c r="AW294" s="13" t="s">
        <v>33</v>
      </c>
      <c r="AX294" s="13" t="s">
        <v>80</v>
      </c>
      <c r="AY294" s="246" t="s">
        <v>128</v>
      </c>
    </row>
    <row r="295" s="13" customFormat="1">
      <c r="A295" s="13"/>
      <c r="B295" s="236"/>
      <c r="C295" s="237"/>
      <c r="D295" s="232" t="s">
        <v>153</v>
      </c>
      <c r="E295" s="237"/>
      <c r="F295" s="239" t="s">
        <v>462</v>
      </c>
      <c r="G295" s="237"/>
      <c r="H295" s="240">
        <v>14.279999999999999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153</v>
      </c>
      <c r="AU295" s="246" t="s">
        <v>82</v>
      </c>
      <c r="AV295" s="13" t="s">
        <v>82</v>
      </c>
      <c r="AW295" s="13" t="s">
        <v>4</v>
      </c>
      <c r="AX295" s="13" t="s">
        <v>80</v>
      </c>
      <c r="AY295" s="246" t="s">
        <v>128</v>
      </c>
    </row>
    <row r="296" s="12" customFormat="1" ht="22.8" customHeight="1">
      <c r="A296" s="12"/>
      <c r="B296" s="203"/>
      <c r="C296" s="204"/>
      <c r="D296" s="205" t="s">
        <v>71</v>
      </c>
      <c r="E296" s="217" t="s">
        <v>181</v>
      </c>
      <c r="F296" s="217" t="s">
        <v>463</v>
      </c>
      <c r="G296" s="204"/>
      <c r="H296" s="204"/>
      <c r="I296" s="207"/>
      <c r="J296" s="218">
        <f>BK296</f>
        <v>0</v>
      </c>
      <c r="K296" s="204"/>
      <c r="L296" s="209"/>
      <c r="M296" s="210"/>
      <c r="N296" s="211"/>
      <c r="O296" s="211"/>
      <c r="P296" s="212">
        <f>SUM(P297:P329)</f>
        <v>0</v>
      </c>
      <c r="Q296" s="211"/>
      <c r="R296" s="212">
        <f>SUM(R297:R329)</f>
        <v>77.2763049</v>
      </c>
      <c r="S296" s="211"/>
      <c r="T296" s="213">
        <f>SUM(T297:T329)</f>
        <v>15.449999999999999</v>
      </c>
      <c r="U296" s="12"/>
      <c r="V296" s="12"/>
      <c r="W296" s="12"/>
      <c r="X296" s="12"/>
      <c r="Y296" s="12"/>
      <c r="Z296" s="12"/>
      <c r="AA296" s="12"/>
      <c r="AB296" s="12"/>
      <c r="AC296" s="12"/>
      <c r="AD296" s="12"/>
      <c r="AE296" s="12"/>
      <c r="AR296" s="214" t="s">
        <v>80</v>
      </c>
      <c r="AT296" s="215" t="s">
        <v>71</v>
      </c>
      <c r="AU296" s="215" t="s">
        <v>80</v>
      </c>
      <c r="AY296" s="214" t="s">
        <v>128</v>
      </c>
      <c r="BK296" s="216">
        <f>SUM(BK297:BK329)</f>
        <v>0</v>
      </c>
    </row>
    <row r="297" s="2" customFormat="1" ht="21.75" customHeight="1">
      <c r="A297" s="39"/>
      <c r="B297" s="40"/>
      <c r="C297" s="219" t="s">
        <v>464</v>
      </c>
      <c r="D297" s="219" t="s">
        <v>130</v>
      </c>
      <c r="E297" s="220" t="s">
        <v>465</v>
      </c>
      <c r="F297" s="221" t="s">
        <v>466</v>
      </c>
      <c r="G297" s="222" t="s">
        <v>198</v>
      </c>
      <c r="H297" s="223">
        <v>215</v>
      </c>
      <c r="I297" s="224"/>
      <c r="J297" s="225">
        <f>ROUND(I297*H297,2)</f>
        <v>0</v>
      </c>
      <c r="K297" s="221" t="s">
        <v>19</v>
      </c>
      <c r="L297" s="45"/>
      <c r="M297" s="226" t="s">
        <v>19</v>
      </c>
      <c r="N297" s="227" t="s">
        <v>43</v>
      </c>
      <c r="O297" s="85"/>
      <c r="P297" s="228">
        <f>O297*H297</f>
        <v>0</v>
      </c>
      <c r="Q297" s="228">
        <v>0.16850351999999999</v>
      </c>
      <c r="R297" s="228">
        <f>Q297*H297</f>
        <v>36.228256799999997</v>
      </c>
      <c r="S297" s="228">
        <v>0</v>
      </c>
      <c r="T297" s="229">
        <f>S297*H297</f>
        <v>0</v>
      </c>
      <c r="U297" s="39"/>
      <c r="V297" s="39"/>
      <c r="W297" s="39"/>
      <c r="X297" s="39"/>
      <c r="Y297" s="39"/>
      <c r="Z297" s="39"/>
      <c r="AA297" s="39"/>
      <c r="AB297" s="39"/>
      <c r="AC297" s="39"/>
      <c r="AD297" s="39"/>
      <c r="AE297" s="39"/>
      <c r="AR297" s="230" t="s">
        <v>135</v>
      </c>
      <c r="AT297" s="230" t="s">
        <v>130</v>
      </c>
      <c r="AU297" s="230" t="s">
        <v>82</v>
      </c>
      <c r="AY297" s="18" t="s">
        <v>128</v>
      </c>
      <c r="BE297" s="231">
        <f>IF(N297="základní",J297,0)</f>
        <v>0</v>
      </c>
      <c r="BF297" s="231">
        <f>IF(N297="snížená",J297,0)</f>
        <v>0</v>
      </c>
      <c r="BG297" s="231">
        <f>IF(N297="zákl. přenesená",J297,0)</f>
        <v>0</v>
      </c>
      <c r="BH297" s="231">
        <f>IF(N297="sníž. přenesená",J297,0)</f>
        <v>0</v>
      </c>
      <c r="BI297" s="231">
        <f>IF(N297="nulová",J297,0)</f>
        <v>0</v>
      </c>
      <c r="BJ297" s="18" t="s">
        <v>80</v>
      </c>
      <c r="BK297" s="231">
        <f>ROUND(I297*H297,2)</f>
        <v>0</v>
      </c>
      <c r="BL297" s="18" t="s">
        <v>135</v>
      </c>
      <c r="BM297" s="230" t="s">
        <v>467</v>
      </c>
    </row>
    <row r="298" s="2" customFormat="1">
      <c r="A298" s="39"/>
      <c r="B298" s="40"/>
      <c r="C298" s="41"/>
      <c r="D298" s="232" t="s">
        <v>137</v>
      </c>
      <c r="E298" s="41"/>
      <c r="F298" s="233" t="s">
        <v>468</v>
      </c>
      <c r="G298" s="41"/>
      <c r="H298" s="41"/>
      <c r="I298" s="137"/>
      <c r="J298" s="41"/>
      <c r="K298" s="41"/>
      <c r="L298" s="45"/>
      <c r="M298" s="234"/>
      <c r="N298" s="235"/>
      <c r="O298" s="85"/>
      <c r="P298" s="85"/>
      <c r="Q298" s="85"/>
      <c r="R298" s="85"/>
      <c r="S298" s="85"/>
      <c r="T298" s="86"/>
      <c r="U298" s="39"/>
      <c r="V298" s="39"/>
      <c r="W298" s="39"/>
      <c r="X298" s="39"/>
      <c r="Y298" s="39"/>
      <c r="Z298" s="39"/>
      <c r="AA298" s="39"/>
      <c r="AB298" s="39"/>
      <c r="AC298" s="39"/>
      <c r="AD298" s="39"/>
      <c r="AE298" s="39"/>
      <c r="AT298" s="18" t="s">
        <v>137</v>
      </c>
      <c r="AU298" s="18" t="s">
        <v>82</v>
      </c>
    </row>
    <row r="299" s="13" customFormat="1">
      <c r="A299" s="13"/>
      <c r="B299" s="236"/>
      <c r="C299" s="237"/>
      <c r="D299" s="232" t="s">
        <v>153</v>
      </c>
      <c r="E299" s="238" t="s">
        <v>19</v>
      </c>
      <c r="F299" s="239" t="s">
        <v>469</v>
      </c>
      <c r="G299" s="237"/>
      <c r="H299" s="240">
        <v>162.5</v>
      </c>
      <c r="I299" s="241"/>
      <c r="J299" s="237"/>
      <c r="K299" s="237"/>
      <c r="L299" s="242"/>
      <c r="M299" s="243"/>
      <c r="N299" s="244"/>
      <c r="O299" s="244"/>
      <c r="P299" s="244"/>
      <c r="Q299" s="244"/>
      <c r="R299" s="244"/>
      <c r="S299" s="244"/>
      <c r="T299" s="245"/>
      <c r="U299" s="13"/>
      <c r="V299" s="13"/>
      <c r="W299" s="13"/>
      <c r="X299" s="13"/>
      <c r="Y299" s="13"/>
      <c r="Z299" s="13"/>
      <c r="AA299" s="13"/>
      <c r="AB299" s="13"/>
      <c r="AC299" s="13"/>
      <c r="AD299" s="13"/>
      <c r="AE299" s="13"/>
      <c r="AT299" s="246" t="s">
        <v>153</v>
      </c>
      <c r="AU299" s="246" t="s">
        <v>82</v>
      </c>
      <c r="AV299" s="13" t="s">
        <v>82</v>
      </c>
      <c r="AW299" s="13" t="s">
        <v>33</v>
      </c>
      <c r="AX299" s="13" t="s">
        <v>72</v>
      </c>
      <c r="AY299" s="246" t="s">
        <v>128</v>
      </c>
    </row>
    <row r="300" s="13" customFormat="1">
      <c r="A300" s="13"/>
      <c r="B300" s="236"/>
      <c r="C300" s="237"/>
      <c r="D300" s="232" t="s">
        <v>153</v>
      </c>
      <c r="E300" s="238" t="s">
        <v>19</v>
      </c>
      <c r="F300" s="239" t="s">
        <v>470</v>
      </c>
      <c r="G300" s="237"/>
      <c r="H300" s="240">
        <v>37.5</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153</v>
      </c>
      <c r="AU300" s="246" t="s">
        <v>82</v>
      </c>
      <c r="AV300" s="13" t="s">
        <v>82</v>
      </c>
      <c r="AW300" s="13" t="s">
        <v>33</v>
      </c>
      <c r="AX300" s="13" t="s">
        <v>72</v>
      </c>
      <c r="AY300" s="246" t="s">
        <v>128</v>
      </c>
    </row>
    <row r="301" s="13" customFormat="1">
      <c r="A301" s="13"/>
      <c r="B301" s="236"/>
      <c r="C301" s="237"/>
      <c r="D301" s="232" t="s">
        <v>153</v>
      </c>
      <c r="E301" s="238" t="s">
        <v>19</v>
      </c>
      <c r="F301" s="239" t="s">
        <v>471</v>
      </c>
      <c r="G301" s="237"/>
      <c r="H301" s="240">
        <v>15</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153</v>
      </c>
      <c r="AU301" s="246" t="s">
        <v>82</v>
      </c>
      <c r="AV301" s="13" t="s">
        <v>82</v>
      </c>
      <c r="AW301" s="13" t="s">
        <v>33</v>
      </c>
      <c r="AX301" s="13" t="s">
        <v>72</v>
      </c>
      <c r="AY301" s="246" t="s">
        <v>128</v>
      </c>
    </row>
    <row r="302" s="14" customFormat="1">
      <c r="A302" s="14"/>
      <c r="B302" s="247"/>
      <c r="C302" s="248"/>
      <c r="D302" s="232" t="s">
        <v>153</v>
      </c>
      <c r="E302" s="249" t="s">
        <v>19</v>
      </c>
      <c r="F302" s="250" t="s">
        <v>157</v>
      </c>
      <c r="G302" s="248"/>
      <c r="H302" s="251">
        <v>215</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153</v>
      </c>
      <c r="AU302" s="257" t="s">
        <v>82</v>
      </c>
      <c r="AV302" s="14" t="s">
        <v>135</v>
      </c>
      <c r="AW302" s="14" t="s">
        <v>33</v>
      </c>
      <c r="AX302" s="14" t="s">
        <v>80</v>
      </c>
      <c r="AY302" s="257" t="s">
        <v>128</v>
      </c>
    </row>
    <row r="303" s="2" customFormat="1" ht="16.5" customHeight="1">
      <c r="A303" s="39"/>
      <c r="B303" s="40"/>
      <c r="C303" s="268" t="s">
        <v>472</v>
      </c>
      <c r="D303" s="268" t="s">
        <v>295</v>
      </c>
      <c r="E303" s="269" t="s">
        <v>473</v>
      </c>
      <c r="F303" s="270" t="s">
        <v>474</v>
      </c>
      <c r="G303" s="271" t="s">
        <v>198</v>
      </c>
      <c r="H303" s="272">
        <v>162.5</v>
      </c>
      <c r="I303" s="273"/>
      <c r="J303" s="274">
        <f>ROUND(I303*H303,2)</f>
        <v>0</v>
      </c>
      <c r="K303" s="270" t="s">
        <v>134</v>
      </c>
      <c r="L303" s="275"/>
      <c r="M303" s="276" t="s">
        <v>19</v>
      </c>
      <c r="N303" s="277" t="s">
        <v>43</v>
      </c>
      <c r="O303" s="85"/>
      <c r="P303" s="228">
        <f>O303*H303</f>
        <v>0</v>
      </c>
      <c r="Q303" s="228">
        <v>0.081000000000000003</v>
      </c>
      <c r="R303" s="228">
        <f>Q303*H303</f>
        <v>13.1625</v>
      </c>
      <c r="S303" s="228">
        <v>0</v>
      </c>
      <c r="T303" s="229">
        <f>S303*H303</f>
        <v>0</v>
      </c>
      <c r="U303" s="39"/>
      <c r="V303" s="39"/>
      <c r="W303" s="39"/>
      <c r="X303" s="39"/>
      <c r="Y303" s="39"/>
      <c r="Z303" s="39"/>
      <c r="AA303" s="39"/>
      <c r="AB303" s="39"/>
      <c r="AC303" s="39"/>
      <c r="AD303" s="39"/>
      <c r="AE303" s="39"/>
      <c r="AR303" s="230" t="s">
        <v>176</v>
      </c>
      <c r="AT303" s="230" t="s">
        <v>295</v>
      </c>
      <c r="AU303" s="230" t="s">
        <v>82</v>
      </c>
      <c r="AY303" s="18" t="s">
        <v>128</v>
      </c>
      <c r="BE303" s="231">
        <f>IF(N303="základní",J303,0)</f>
        <v>0</v>
      </c>
      <c r="BF303" s="231">
        <f>IF(N303="snížená",J303,0)</f>
        <v>0</v>
      </c>
      <c r="BG303" s="231">
        <f>IF(N303="zákl. přenesená",J303,0)</f>
        <v>0</v>
      </c>
      <c r="BH303" s="231">
        <f>IF(N303="sníž. přenesená",J303,0)</f>
        <v>0</v>
      </c>
      <c r="BI303" s="231">
        <f>IF(N303="nulová",J303,0)</f>
        <v>0</v>
      </c>
      <c r="BJ303" s="18" t="s">
        <v>80</v>
      </c>
      <c r="BK303" s="231">
        <f>ROUND(I303*H303,2)</f>
        <v>0</v>
      </c>
      <c r="BL303" s="18" t="s">
        <v>135</v>
      </c>
      <c r="BM303" s="230" t="s">
        <v>475</v>
      </c>
    </row>
    <row r="304" s="2" customFormat="1" ht="16.5" customHeight="1">
      <c r="A304" s="39"/>
      <c r="B304" s="40"/>
      <c r="C304" s="268" t="s">
        <v>476</v>
      </c>
      <c r="D304" s="268" t="s">
        <v>295</v>
      </c>
      <c r="E304" s="269" t="s">
        <v>477</v>
      </c>
      <c r="F304" s="270" t="s">
        <v>478</v>
      </c>
      <c r="G304" s="271" t="s">
        <v>198</v>
      </c>
      <c r="H304" s="272">
        <v>2.5</v>
      </c>
      <c r="I304" s="273"/>
      <c r="J304" s="274">
        <f>ROUND(I304*H304,2)</f>
        <v>0</v>
      </c>
      <c r="K304" s="270" t="s">
        <v>134</v>
      </c>
      <c r="L304" s="275"/>
      <c r="M304" s="276" t="s">
        <v>19</v>
      </c>
      <c r="N304" s="277" t="s">
        <v>43</v>
      </c>
      <c r="O304" s="85"/>
      <c r="P304" s="228">
        <f>O304*H304</f>
        <v>0</v>
      </c>
      <c r="Q304" s="228">
        <v>0.048399999999999999</v>
      </c>
      <c r="R304" s="228">
        <f>Q304*H304</f>
        <v>0.121</v>
      </c>
      <c r="S304" s="228">
        <v>0</v>
      </c>
      <c r="T304" s="229">
        <f>S304*H304</f>
        <v>0</v>
      </c>
      <c r="U304" s="39"/>
      <c r="V304" s="39"/>
      <c r="W304" s="39"/>
      <c r="X304" s="39"/>
      <c r="Y304" s="39"/>
      <c r="Z304" s="39"/>
      <c r="AA304" s="39"/>
      <c r="AB304" s="39"/>
      <c r="AC304" s="39"/>
      <c r="AD304" s="39"/>
      <c r="AE304" s="39"/>
      <c r="AR304" s="230" t="s">
        <v>176</v>
      </c>
      <c r="AT304" s="230" t="s">
        <v>295</v>
      </c>
      <c r="AU304" s="230" t="s">
        <v>82</v>
      </c>
      <c r="AY304" s="18" t="s">
        <v>128</v>
      </c>
      <c r="BE304" s="231">
        <f>IF(N304="základní",J304,0)</f>
        <v>0</v>
      </c>
      <c r="BF304" s="231">
        <f>IF(N304="snížená",J304,0)</f>
        <v>0</v>
      </c>
      <c r="BG304" s="231">
        <f>IF(N304="zákl. přenesená",J304,0)</f>
        <v>0</v>
      </c>
      <c r="BH304" s="231">
        <f>IF(N304="sníž. přenesená",J304,0)</f>
        <v>0</v>
      </c>
      <c r="BI304" s="231">
        <f>IF(N304="nulová",J304,0)</f>
        <v>0</v>
      </c>
      <c r="BJ304" s="18" t="s">
        <v>80</v>
      </c>
      <c r="BK304" s="231">
        <f>ROUND(I304*H304,2)</f>
        <v>0</v>
      </c>
      <c r="BL304" s="18" t="s">
        <v>135</v>
      </c>
      <c r="BM304" s="230" t="s">
        <v>479</v>
      </c>
    </row>
    <row r="305" s="2" customFormat="1" ht="16.5" customHeight="1">
      <c r="A305" s="39"/>
      <c r="B305" s="40"/>
      <c r="C305" s="268" t="s">
        <v>480</v>
      </c>
      <c r="D305" s="268" t="s">
        <v>295</v>
      </c>
      <c r="E305" s="269" t="s">
        <v>481</v>
      </c>
      <c r="F305" s="270" t="s">
        <v>482</v>
      </c>
      <c r="G305" s="271" t="s">
        <v>198</v>
      </c>
      <c r="H305" s="272">
        <v>35</v>
      </c>
      <c r="I305" s="273"/>
      <c r="J305" s="274">
        <f>ROUND(I305*H305,2)</f>
        <v>0</v>
      </c>
      <c r="K305" s="270" t="s">
        <v>134</v>
      </c>
      <c r="L305" s="275"/>
      <c r="M305" s="276" t="s">
        <v>19</v>
      </c>
      <c r="N305" s="277" t="s">
        <v>43</v>
      </c>
      <c r="O305" s="85"/>
      <c r="P305" s="228">
        <f>O305*H305</f>
        <v>0</v>
      </c>
      <c r="Q305" s="228">
        <v>0.048300000000000003</v>
      </c>
      <c r="R305" s="228">
        <f>Q305*H305</f>
        <v>1.6905000000000001</v>
      </c>
      <c r="S305" s="228">
        <v>0</v>
      </c>
      <c r="T305" s="229">
        <f>S305*H305</f>
        <v>0</v>
      </c>
      <c r="U305" s="39"/>
      <c r="V305" s="39"/>
      <c r="W305" s="39"/>
      <c r="X305" s="39"/>
      <c r="Y305" s="39"/>
      <c r="Z305" s="39"/>
      <c r="AA305" s="39"/>
      <c r="AB305" s="39"/>
      <c r="AC305" s="39"/>
      <c r="AD305" s="39"/>
      <c r="AE305" s="39"/>
      <c r="AR305" s="230" t="s">
        <v>176</v>
      </c>
      <c r="AT305" s="230" t="s">
        <v>295</v>
      </c>
      <c r="AU305" s="230" t="s">
        <v>82</v>
      </c>
      <c r="AY305" s="18" t="s">
        <v>128</v>
      </c>
      <c r="BE305" s="231">
        <f>IF(N305="základní",J305,0)</f>
        <v>0</v>
      </c>
      <c r="BF305" s="231">
        <f>IF(N305="snížená",J305,0)</f>
        <v>0</v>
      </c>
      <c r="BG305" s="231">
        <f>IF(N305="zákl. přenesená",J305,0)</f>
        <v>0</v>
      </c>
      <c r="BH305" s="231">
        <f>IF(N305="sníž. přenesená",J305,0)</f>
        <v>0</v>
      </c>
      <c r="BI305" s="231">
        <f>IF(N305="nulová",J305,0)</f>
        <v>0</v>
      </c>
      <c r="BJ305" s="18" t="s">
        <v>80</v>
      </c>
      <c r="BK305" s="231">
        <f>ROUND(I305*H305,2)</f>
        <v>0</v>
      </c>
      <c r="BL305" s="18" t="s">
        <v>135</v>
      </c>
      <c r="BM305" s="230" t="s">
        <v>483</v>
      </c>
    </row>
    <row r="306" s="2" customFormat="1" ht="16.5" customHeight="1">
      <c r="A306" s="39"/>
      <c r="B306" s="40"/>
      <c r="C306" s="268" t="s">
        <v>484</v>
      </c>
      <c r="D306" s="268" t="s">
        <v>295</v>
      </c>
      <c r="E306" s="269" t="s">
        <v>485</v>
      </c>
      <c r="F306" s="270" t="s">
        <v>486</v>
      </c>
      <c r="G306" s="271" t="s">
        <v>198</v>
      </c>
      <c r="H306" s="272">
        <v>15</v>
      </c>
      <c r="I306" s="273"/>
      <c r="J306" s="274">
        <f>ROUND(I306*H306,2)</f>
        <v>0</v>
      </c>
      <c r="K306" s="270" t="s">
        <v>134</v>
      </c>
      <c r="L306" s="275"/>
      <c r="M306" s="276" t="s">
        <v>19</v>
      </c>
      <c r="N306" s="277" t="s">
        <v>43</v>
      </c>
      <c r="O306" s="85"/>
      <c r="P306" s="228">
        <f>O306*H306</f>
        <v>0</v>
      </c>
      <c r="Q306" s="228">
        <v>0.067000000000000004</v>
      </c>
      <c r="R306" s="228">
        <f>Q306*H306</f>
        <v>1.0050000000000001</v>
      </c>
      <c r="S306" s="228">
        <v>0</v>
      </c>
      <c r="T306" s="229">
        <f>S306*H306</f>
        <v>0</v>
      </c>
      <c r="U306" s="39"/>
      <c r="V306" s="39"/>
      <c r="W306" s="39"/>
      <c r="X306" s="39"/>
      <c r="Y306" s="39"/>
      <c r="Z306" s="39"/>
      <c r="AA306" s="39"/>
      <c r="AB306" s="39"/>
      <c r="AC306" s="39"/>
      <c r="AD306" s="39"/>
      <c r="AE306" s="39"/>
      <c r="AR306" s="230" t="s">
        <v>176</v>
      </c>
      <c r="AT306" s="230" t="s">
        <v>295</v>
      </c>
      <c r="AU306" s="230" t="s">
        <v>82</v>
      </c>
      <c r="AY306" s="18" t="s">
        <v>128</v>
      </c>
      <c r="BE306" s="231">
        <f>IF(N306="základní",J306,0)</f>
        <v>0</v>
      </c>
      <c r="BF306" s="231">
        <f>IF(N306="snížená",J306,0)</f>
        <v>0</v>
      </c>
      <c r="BG306" s="231">
        <f>IF(N306="zákl. přenesená",J306,0)</f>
        <v>0</v>
      </c>
      <c r="BH306" s="231">
        <f>IF(N306="sníž. přenesená",J306,0)</f>
        <v>0</v>
      </c>
      <c r="BI306" s="231">
        <f>IF(N306="nulová",J306,0)</f>
        <v>0</v>
      </c>
      <c r="BJ306" s="18" t="s">
        <v>80</v>
      </c>
      <c r="BK306" s="231">
        <f>ROUND(I306*H306,2)</f>
        <v>0</v>
      </c>
      <c r="BL306" s="18" t="s">
        <v>135</v>
      </c>
      <c r="BM306" s="230" t="s">
        <v>487</v>
      </c>
    </row>
    <row r="307" s="2" customFormat="1" ht="21.75" customHeight="1">
      <c r="A307" s="39"/>
      <c r="B307" s="40"/>
      <c r="C307" s="219" t="s">
        <v>488</v>
      </c>
      <c r="D307" s="219" t="s">
        <v>130</v>
      </c>
      <c r="E307" s="220" t="s">
        <v>489</v>
      </c>
      <c r="F307" s="221" t="s">
        <v>490</v>
      </c>
      <c r="G307" s="222" t="s">
        <v>198</v>
      </c>
      <c r="H307" s="223">
        <v>198.5</v>
      </c>
      <c r="I307" s="224"/>
      <c r="J307" s="225">
        <f>ROUND(I307*H307,2)</f>
        <v>0</v>
      </c>
      <c r="K307" s="221" t="s">
        <v>19</v>
      </c>
      <c r="L307" s="45"/>
      <c r="M307" s="226" t="s">
        <v>19</v>
      </c>
      <c r="N307" s="227" t="s">
        <v>43</v>
      </c>
      <c r="O307" s="85"/>
      <c r="P307" s="228">
        <f>O307*H307</f>
        <v>0</v>
      </c>
      <c r="Q307" s="228">
        <v>0.1039846</v>
      </c>
      <c r="R307" s="228">
        <f>Q307*H307</f>
        <v>20.640943099999998</v>
      </c>
      <c r="S307" s="228">
        <v>0</v>
      </c>
      <c r="T307" s="229">
        <f>S307*H307</f>
        <v>0</v>
      </c>
      <c r="U307" s="39"/>
      <c r="V307" s="39"/>
      <c r="W307" s="39"/>
      <c r="X307" s="39"/>
      <c r="Y307" s="39"/>
      <c r="Z307" s="39"/>
      <c r="AA307" s="39"/>
      <c r="AB307" s="39"/>
      <c r="AC307" s="39"/>
      <c r="AD307" s="39"/>
      <c r="AE307" s="39"/>
      <c r="AR307" s="230" t="s">
        <v>135</v>
      </c>
      <c r="AT307" s="230" t="s">
        <v>130</v>
      </c>
      <c r="AU307" s="230" t="s">
        <v>82</v>
      </c>
      <c r="AY307" s="18" t="s">
        <v>128</v>
      </c>
      <c r="BE307" s="231">
        <f>IF(N307="základní",J307,0)</f>
        <v>0</v>
      </c>
      <c r="BF307" s="231">
        <f>IF(N307="snížená",J307,0)</f>
        <v>0</v>
      </c>
      <c r="BG307" s="231">
        <f>IF(N307="zákl. přenesená",J307,0)</f>
        <v>0</v>
      </c>
      <c r="BH307" s="231">
        <f>IF(N307="sníž. přenesená",J307,0)</f>
        <v>0</v>
      </c>
      <c r="BI307" s="231">
        <f>IF(N307="nulová",J307,0)</f>
        <v>0</v>
      </c>
      <c r="BJ307" s="18" t="s">
        <v>80</v>
      </c>
      <c r="BK307" s="231">
        <f>ROUND(I307*H307,2)</f>
        <v>0</v>
      </c>
      <c r="BL307" s="18" t="s">
        <v>135</v>
      </c>
      <c r="BM307" s="230" t="s">
        <v>491</v>
      </c>
    </row>
    <row r="308" s="2" customFormat="1">
      <c r="A308" s="39"/>
      <c r="B308" s="40"/>
      <c r="C308" s="41"/>
      <c r="D308" s="232" t="s">
        <v>137</v>
      </c>
      <c r="E308" s="41"/>
      <c r="F308" s="233" t="s">
        <v>492</v>
      </c>
      <c r="G308" s="41"/>
      <c r="H308" s="41"/>
      <c r="I308" s="137"/>
      <c r="J308" s="41"/>
      <c r="K308" s="41"/>
      <c r="L308" s="45"/>
      <c r="M308" s="234"/>
      <c r="N308" s="235"/>
      <c r="O308" s="85"/>
      <c r="P308" s="85"/>
      <c r="Q308" s="85"/>
      <c r="R308" s="85"/>
      <c r="S308" s="85"/>
      <c r="T308" s="86"/>
      <c r="U308" s="39"/>
      <c r="V308" s="39"/>
      <c r="W308" s="39"/>
      <c r="X308" s="39"/>
      <c r="Y308" s="39"/>
      <c r="Z308" s="39"/>
      <c r="AA308" s="39"/>
      <c r="AB308" s="39"/>
      <c r="AC308" s="39"/>
      <c r="AD308" s="39"/>
      <c r="AE308" s="39"/>
      <c r="AT308" s="18" t="s">
        <v>137</v>
      </c>
      <c r="AU308" s="18" t="s">
        <v>82</v>
      </c>
    </row>
    <row r="309" s="13" customFormat="1">
      <c r="A309" s="13"/>
      <c r="B309" s="236"/>
      <c r="C309" s="237"/>
      <c r="D309" s="232" t="s">
        <v>153</v>
      </c>
      <c r="E309" s="238" t="s">
        <v>19</v>
      </c>
      <c r="F309" s="239" t="s">
        <v>493</v>
      </c>
      <c r="G309" s="237"/>
      <c r="H309" s="240">
        <v>193</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153</v>
      </c>
      <c r="AU309" s="246" t="s">
        <v>82</v>
      </c>
      <c r="AV309" s="13" t="s">
        <v>82</v>
      </c>
      <c r="AW309" s="13" t="s">
        <v>33</v>
      </c>
      <c r="AX309" s="13" t="s">
        <v>72</v>
      </c>
      <c r="AY309" s="246" t="s">
        <v>128</v>
      </c>
    </row>
    <row r="310" s="13" customFormat="1">
      <c r="A310" s="13"/>
      <c r="B310" s="236"/>
      <c r="C310" s="237"/>
      <c r="D310" s="232" t="s">
        <v>153</v>
      </c>
      <c r="E310" s="238" t="s">
        <v>19</v>
      </c>
      <c r="F310" s="239" t="s">
        <v>494</v>
      </c>
      <c r="G310" s="237"/>
      <c r="H310" s="240">
        <v>5.5</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153</v>
      </c>
      <c r="AU310" s="246" t="s">
        <v>82</v>
      </c>
      <c r="AV310" s="13" t="s">
        <v>82</v>
      </c>
      <c r="AW310" s="13" t="s">
        <v>33</v>
      </c>
      <c r="AX310" s="13" t="s">
        <v>72</v>
      </c>
      <c r="AY310" s="246" t="s">
        <v>128</v>
      </c>
    </row>
    <row r="311" s="14" customFormat="1">
      <c r="A311" s="14"/>
      <c r="B311" s="247"/>
      <c r="C311" s="248"/>
      <c r="D311" s="232" t="s">
        <v>153</v>
      </c>
      <c r="E311" s="249" t="s">
        <v>19</v>
      </c>
      <c r="F311" s="250" t="s">
        <v>157</v>
      </c>
      <c r="G311" s="248"/>
      <c r="H311" s="251">
        <v>198.5</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153</v>
      </c>
      <c r="AU311" s="257" t="s">
        <v>82</v>
      </c>
      <c r="AV311" s="14" t="s">
        <v>135</v>
      </c>
      <c r="AW311" s="14" t="s">
        <v>33</v>
      </c>
      <c r="AX311" s="14" t="s">
        <v>80</v>
      </c>
      <c r="AY311" s="257" t="s">
        <v>128</v>
      </c>
    </row>
    <row r="312" s="2" customFormat="1" ht="16.5" customHeight="1">
      <c r="A312" s="39"/>
      <c r="B312" s="40"/>
      <c r="C312" s="268" t="s">
        <v>495</v>
      </c>
      <c r="D312" s="268" t="s">
        <v>295</v>
      </c>
      <c r="E312" s="269" t="s">
        <v>496</v>
      </c>
      <c r="F312" s="270" t="s">
        <v>497</v>
      </c>
      <c r="G312" s="271" t="s">
        <v>198</v>
      </c>
      <c r="H312" s="272">
        <v>198.5</v>
      </c>
      <c r="I312" s="273"/>
      <c r="J312" s="274">
        <f>ROUND(I312*H312,2)</f>
        <v>0</v>
      </c>
      <c r="K312" s="270" t="s">
        <v>134</v>
      </c>
      <c r="L312" s="275"/>
      <c r="M312" s="276" t="s">
        <v>19</v>
      </c>
      <c r="N312" s="277" t="s">
        <v>43</v>
      </c>
      <c r="O312" s="85"/>
      <c r="P312" s="228">
        <f>O312*H312</f>
        <v>0</v>
      </c>
      <c r="Q312" s="228">
        <v>0.021999999999999999</v>
      </c>
      <c r="R312" s="228">
        <f>Q312*H312</f>
        <v>4.367</v>
      </c>
      <c r="S312" s="228">
        <v>0</v>
      </c>
      <c r="T312" s="229">
        <f>S312*H312</f>
        <v>0</v>
      </c>
      <c r="U312" s="39"/>
      <c r="V312" s="39"/>
      <c r="W312" s="39"/>
      <c r="X312" s="39"/>
      <c r="Y312" s="39"/>
      <c r="Z312" s="39"/>
      <c r="AA312" s="39"/>
      <c r="AB312" s="39"/>
      <c r="AC312" s="39"/>
      <c r="AD312" s="39"/>
      <c r="AE312" s="39"/>
      <c r="AR312" s="230" t="s">
        <v>176</v>
      </c>
      <c r="AT312" s="230" t="s">
        <v>295</v>
      </c>
      <c r="AU312" s="230" t="s">
        <v>82</v>
      </c>
      <c r="AY312" s="18" t="s">
        <v>128</v>
      </c>
      <c r="BE312" s="231">
        <f>IF(N312="základní",J312,0)</f>
        <v>0</v>
      </c>
      <c r="BF312" s="231">
        <f>IF(N312="snížená",J312,0)</f>
        <v>0</v>
      </c>
      <c r="BG312" s="231">
        <f>IF(N312="zákl. přenesená",J312,0)</f>
        <v>0</v>
      </c>
      <c r="BH312" s="231">
        <f>IF(N312="sníž. přenesená",J312,0)</f>
        <v>0</v>
      </c>
      <c r="BI312" s="231">
        <f>IF(N312="nulová",J312,0)</f>
        <v>0</v>
      </c>
      <c r="BJ312" s="18" t="s">
        <v>80</v>
      </c>
      <c r="BK312" s="231">
        <f>ROUND(I312*H312,2)</f>
        <v>0</v>
      </c>
      <c r="BL312" s="18" t="s">
        <v>135</v>
      </c>
      <c r="BM312" s="230" t="s">
        <v>498</v>
      </c>
    </row>
    <row r="313" s="2" customFormat="1" ht="16.5" customHeight="1">
      <c r="A313" s="39"/>
      <c r="B313" s="40"/>
      <c r="C313" s="219" t="s">
        <v>499</v>
      </c>
      <c r="D313" s="219" t="s">
        <v>130</v>
      </c>
      <c r="E313" s="220" t="s">
        <v>500</v>
      </c>
      <c r="F313" s="221" t="s">
        <v>501</v>
      </c>
      <c r="G313" s="222" t="s">
        <v>198</v>
      </c>
      <c r="H313" s="223">
        <v>428</v>
      </c>
      <c r="I313" s="224"/>
      <c r="J313" s="225">
        <f>ROUND(I313*H313,2)</f>
        <v>0</v>
      </c>
      <c r="K313" s="221" t="s">
        <v>134</v>
      </c>
      <c r="L313" s="45"/>
      <c r="M313" s="226" t="s">
        <v>19</v>
      </c>
      <c r="N313" s="227" t="s">
        <v>43</v>
      </c>
      <c r="O313" s="85"/>
      <c r="P313" s="228">
        <f>O313*H313</f>
        <v>0</v>
      </c>
      <c r="Q313" s="228">
        <v>0</v>
      </c>
      <c r="R313" s="228">
        <f>Q313*H313</f>
        <v>0</v>
      </c>
      <c r="S313" s="228">
        <v>0</v>
      </c>
      <c r="T313" s="229">
        <f>S313*H313</f>
        <v>0</v>
      </c>
      <c r="U313" s="39"/>
      <c r="V313" s="39"/>
      <c r="W313" s="39"/>
      <c r="X313" s="39"/>
      <c r="Y313" s="39"/>
      <c r="Z313" s="39"/>
      <c r="AA313" s="39"/>
      <c r="AB313" s="39"/>
      <c r="AC313" s="39"/>
      <c r="AD313" s="39"/>
      <c r="AE313" s="39"/>
      <c r="AR313" s="230" t="s">
        <v>135</v>
      </c>
      <c r="AT313" s="230" t="s">
        <v>130</v>
      </c>
      <c r="AU313" s="230" t="s">
        <v>82</v>
      </c>
      <c r="AY313" s="18" t="s">
        <v>128</v>
      </c>
      <c r="BE313" s="231">
        <f>IF(N313="základní",J313,0)</f>
        <v>0</v>
      </c>
      <c r="BF313" s="231">
        <f>IF(N313="snížená",J313,0)</f>
        <v>0</v>
      </c>
      <c r="BG313" s="231">
        <f>IF(N313="zákl. přenesená",J313,0)</f>
        <v>0</v>
      </c>
      <c r="BH313" s="231">
        <f>IF(N313="sníž. přenesená",J313,0)</f>
        <v>0</v>
      </c>
      <c r="BI313" s="231">
        <f>IF(N313="nulová",J313,0)</f>
        <v>0</v>
      </c>
      <c r="BJ313" s="18" t="s">
        <v>80</v>
      </c>
      <c r="BK313" s="231">
        <f>ROUND(I313*H313,2)</f>
        <v>0</v>
      </c>
      <c r="BL313" s="18" t="s">
        <v>135</v>
      </c>
      <c r="BM313" s="230" t="s">
        <v>502</v>
      </c>
    </row>
    <row r="314" s="2" customFormat="1">
      <c r="A314" s="39"/>
      <c r="B314" s="40"/>
      <c r="C314" s="41"/>
      <c r="D314" s="232" t="s">
        <v>137</v>
      </c>
      <c r="E314" s="41"/>
      <c r="F314" s="233" t="s">
        <v>503</v>
      </c>
      <c r="G314" s="41"/>
      <c r="H314" s="41"/>
      <c r="I314" s="137"/>
      <c r="J314" s="41"/>
      <c r="K314" s="41"/>
      <c r="L314" s="45"/>
      <c r="M314" s="234"/>
      <c r="N314" s="235"/>
      <c r="O314" s="85"/>
      <c r="P314" s="85"/>
      <c r="Q314" s="85"/>
      <c r="R314" s="85"/>
      <c r="S314" s="85"/>
      <c r="T314" s="86"/>
      <c r="U314" s="39"/>
      <c r="V314" s="39"/>
      <c r="W314" s="39"/>
      <c r="X314" s="39"/>
      <c r="Y314" s="39"/>
      <c r="Z314" s="39"/>
      <c r="AA314" s="39"/>
      <c r="AB314" s="39"/>
      <c r="AC314" s="39"/>
      <c r="AD314" s="39"/>
      <c r="AE314" s="39"/>
      <c r="AT314" s="18" t="s">
        <v>137</v>
      </c>
      <c r="AU314" s="18" t="s">
        <v>82</v>
      </c>
    </row>
    <row r="315" s="13" customFormat="1">
      <c r="A315" s="13"/>
      <c r="B315" s="236"/>
      <c r="C315" s="237"/>
      <c r="D315" s="232" t="s">
        <v>153</v>
      </c>
      <c r="E315" s="238" t="s">
        <v>19</v>
      </c>
      <c r="F315" s="239" t="s">
        <v>504</v>
      </c>
      <c r="G315" s="237"/>
      <c r="H315" s="240">
        <v>428</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153</v>
      </c>
      <c r="AU315" s="246" t="s">
        <v>82</v>
      </c>
      <c r="AV315" s="13" t="s">
        <v>82</v>
      </c>
      <c r="AW315" s="13" t="s">
        <v>33</v>
      </c>
      <c r="AX315" s="13" t="s">
        <v>80</v>
      </c>
      <c r="AY315" s="246" t="s">
        <v>128</v>
      </c>
    </row>
    <row r="316" s="2" customFormat="1" ht="21.75" customHeight="1">
      <c r="A316" s="39"/>
      <c r="B316" s="40"/>
      <c r="C316" s="219" t="s">
        <v>505</v>
      </c>
      <c r="D316" s="219" t="s">
        <v>130</v>
      </c>
      <c r="E316" s="220" t="s">
        <v>506</v>
      </c>
      <c r="F316" s="221" t="s">
        <v>507</v>
      </c>
      <c r="G316" s="222" t="s">
        <v>198</v>
      </c>
      <c r="H316" s="223">
        <v>428</v>
      </c>
      <c r="I316" s="224"/>
      <c r="J316" s="225">
        <f>ROUND(I316*H316,2)</f>
        <v>0</v>
      </c>
      <c r="K316" s="221" t="s">
        <v>134</v>
      </c>
      <c r="L316" s="45"/>
      <c r="M316" s="226" t="s">
        <v>19</v>
      </c>
      <c r="N316" s="227" t="s">
        <v>43</v>
      </c>
      <c r="O316" s="85"/>
      <c r="P316" s="228">
        <f>O316*H316</f>
        <v>0</v>
      </c>
      <c r="Q316" s="228">
        <v>0.00011</v>
      </c>
      <c r="R316" s="228">
        <f>Q316*H316</f>
        <v>0.047080000000000004</v>
      </c>
      <c r="S316" s="228">
        <v>0</v>
      </c>
      <c r="T316" s="229">
        <f>S316*H316</f>
        <v>0</v>
      </c>
      <c r="U316" s="39"/>
      <c r="V316" s="39"/>
      <c r="W316" s="39"/>
      <c r="X316" s="39"/>
      <c r="Y316" s="39"/>
      <c r="Z316" s="39"/>
      <c r="AA316" s="39"/>
      <c r="AB316" s="39"/>
      <c r="AC316" s="39"/>
      <c r="AD316" s="39"/>
      <c r="AE316" s="39"/>
      <c r="AR316" s="230" t="s">
        <v>135</v>
      </c>
      <c r="AT316" s="230" t="s">
        <v>130</v>
      </c>
      <c r="AU316" s="230" t="s">
        <v>82</v>
      </c>
      <c r="AY316" s="18" t="s">
        <v>128</v>
      </c>
      <c r="BE316" s="231">
        <f>IF(N316="základní",J316,0)</f>
        <v>0</v>
      </c>
      <c r="BF316" s="231">
        <f>IF(N316="snížená",J316,0)</f>
        <v>0</v>
      </c>
      <c r="BG316" s="231">
        <f>IF(N316="zákl. přenesená",J316,0)</f>
        <v>0</v>
      </c>
      <c r="BH316" s="231">
        <f>IF(N316="sníž. přenesená",J316,0)</f>
        <v>0</v>
      </c>
      <c r="BI316" s="231">
        <f>IF(N316="nulová",J316,0)</f>
        <v>0</v>
      </c>
      <c r="BJ316" s="18" t="s">
        <v>80</v>
      </c>
      <c r="BK316" s="231">
        <f>ROUND(I316*H316,2)</f>
        <v>0</v>
      </c>
      <c r="BL316" s="18" t="s">
        <v>135</v>
      </c>
      <c r="BM316" s="230" t="s">
        <v>508</v>
      </c>
    </row>
    <row r="317" s="2" customFormat="1">
      <c r="A317" s="39"/>
      <c r="B317" s="40"/>
      <c r="C317" s="41"/>
      <c r="D317" s="232" t="s">
        <v>137</v>
      </c>
      <c r="E317" s="41"/>
      <c r="F317" s="233" t="s">
        <v>509</v>
      </c>
      <c r="G317" s="41"/>
      <c r="H317" s="41"/>
      <c r="I317" s="137"/>
      <c r="J317" s="41"/>
      <c r="K317" s="41"/>
      <c r="L317" s="45"/>
      <c r="M317" s="234"/>
      <c r="N317" s="235"/>
      <c r="O317" s="85"/>
      <c r="P317" s="85"/>
      <c r="Q317" s="85"/>
      <c r="R317" s="85"/>
      <c r="S317" s="85"/>
      <c r="T317" s="86"/>
      <c r="U317" s="39"/>
      <c r="V317" s="39"/>
      <c r="W317" s="39"/>
      <c r="X317" s="39"/>
      <c r="Y317" s="39"/>
      <c r="Z317" s="39"/>
      <c r="AA317" s="39"/>
      <c r="AB317" s="39"/>
      <c r="AC317" s="39"/>
      <c r="AD317" s="39"/>
      <c r="AE317" s="39"/>
      <c r="AT317" s="18" t="s">
        <v>137</v>
      </c>
      <c r="AU317" s="18" t="s">
        <v>82</v>
      </c>
    </row>
    <row r="318" s="13" customFormat="1">
      <c r="A318" s="13"/>
      <c r="B318" s="236"/>
      <c r="C318" s="237"/>
      <c r="D318" s="232" t="s">
        <v>153</v>
      </c>
      <c r="E318" s="238" t="s">
        <v>19</v>
      </c>
      <c r="F318" s="239" t="s">
        <v>504</v>
      </c>
      <c r="G318" s="237"/>
      <c r="H318" s="240">
        <v>428</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153</v>
      </c>
      <c r="AU318" s="246" t="s">
        <v>82</v>
      </c>
      <c r="AV318" s="13" t="s">
        <v>82</v>
      </c>
      <c r="AW318" s="13" t="s">
        <v>33</v>
      </c>
      <c r="AX318" s="13" t="s">
        <v>80</v>
      </c>
      <c r="AY318" s="246" t="s">
        <v>128</v>
      </c>
    </row>
    <row r="319" s="2" customFormat="1" ht="16.5" customHeight="1">
      <c r="A319" s="39"/>
      <c r="B319" s="40"/>
      <c r="C319" s="219" t="s">
        <v>510</v>
      </c>
      <c r="D319" s="219" t="s">
        <v>130</v>
      </c>
      <c r="E319" s="220" t="s">
        <v>511</v>
      </c>
      <c r="F319" s="221" t="s">
        <v>512</v>
      </c>
      <c r="G319" s="222" t="s">
        <v>198</v>
      </c>
      <c r="H319" s="223">
        <v>220</v>
      </c>
      <c r="I319" s="224"/>
      <c r="J319" s="225">
        <f>ROUND(I319*H319,2)</f>
        <v>0</v>
      </c>
      <c r="K319" s="221" t="s">
        <v>19</v>
      </c>
      <c r="L319" s="45"/>
      <c r="M319" s="226" t="s">
        <v>19</v>
      </c>
      <c r="N319" s="227" t="s">
        <v>43</v>
      </c>
      <c r="O319" s="85"/>
      <c r="P319" s="228">
        <f>O319*H319</f>
        <v>0</v>
      </c>
      <c r="Q319" s="228">
        <v>6.3750000000000005E-05</v>
      </c>
      <c r="R319" s="228">
        <f>Q319*H319</f>
        <v>0.014025000000000001</v>
      </c>
      <c r="S319" s="228">
        <v>0</v>
      </c>
      <c r="T319" s="229">
        <f>S319*H319</f>
        <v>0</v>
      </c>
      <c r="U319" s="39"/>
      <c r="V319" s="39"/>
      <c r="W319" s="39"/>
      <c r="X319" s="39"/>
      <c r="Y319" s="39"/>
      <c r="Z319" s="39"/>
      <c r="AA319" s="39"/>
      <c r="AB319" s="39"/>
      <c r="AC319" s="39"/>
      <c r="AD319" s="39"/>
      <c r="AE319" s="39"/>
      <c r="AR319" s="230" t="s">
        <v>135</v>
      </c>
      <c r="AT319" s="230" t="s">
        <v>130</v>
      </c>
      <c r="AU319" s="230" t="s">
        <v>82</v>
      </c>
      <c r="AY319" s="18" t="s">
        <v>128</v>
      </c>
      <c r="BE319" s="231">
        <f>IF(N319="základní",J319,0)</f>
        <v>0</v>
      </c>
      <c r="BF319" s="231">
        <f>IF(N319="snížená",J319,0)</f>
        <v>0</v>
      </c>
      <c r="BG319" s="231">
        <f>IF(N319="zákl. přenesená",J319,0)</f>
        <v>0</v>
      </c>
      <c r="BH319" s="231">
        <f>IF(N319="sníž. přenesená",J319,0)</f>
        <v>0</v>
      </c>
      <c r="BI319" s="231">
        <f>IF(N319="nulová",J319,0)</f>
        <v>0</v>
      </c>
      <c r="BJ319" s="18" t="s">
        <v>80</v>
      </c>
      <c r="BK319" s="231">
        <f>ROUND(I319*H319,2)</f>
        <v>0</v>
      </c>
      <c r="BL319" s="18" t="s">
        <v>135</v>
      </c>
      <c r="BM319" s="230" t="s">
        <v>513</v>
      </c>
    </row>
    <row r="320" s="2" customFormat="1" ht="16.5" customHeight="1">
      <c r="A320" s="39"/>
      <c r="B320" s="40"/>
      <c r="C320" s="219" t="s">
        <v>514</v>
      </c>
      <c r="D320" s="219" t="s">
        <v>130</v>
      </c>
      <c r="E320" s="220" t="s">
        <v>515</v>
      </c>
      <c r="F320" s="221" t="s">
        <v>516</v>
      </c>
      <c r="G320" s="222" t="s">
        <v>198</v>
      </c>
      <c r="H320" s="223">
        <v>220</v>
      </c>
      <c r="I320" s="224"/>
      <c r="J320" s="225">
        <f>ROUND(I320*H320,2)</f>
        <v>0</v>
      </c>
      <c r="K320" s="221" t="s">
        <v>134</v>
      </c>
      <c r="L320" s="45"/>
      <c r="M320" s="226" t="s">
        <v>19</v>
      </c>
      <c r="N320" s="227" t="s">
        <v>43</v>
      </c>
      <c r="O320" s="85"/>
      <c r="P320" s="228">
        <f>O320*H320</f>
        <v>0</v>
      </c>
      <c r="Q320" s="228">
        <v>0</v>
      </c>
      <c r="R320" s="228">
        <f>Q320*H320</f>
        <v>0</v>
      </c>
      <c r="S320" s="228">
        <v>0</v>
      </c>
      <c r="T320" s="229">
        <f>S320*H320</f>
        <v>0</v>
      </c>
      <c r="U320" s="39"/>
      <c r="V320" s="39"/>
      <c r="W320" s="39"/>
      <c r="X320" s="39"/>
      <c r="Y320" s="39"/>
      <c r="Z320" s="39"/>
      <c r="AA320" s="39"/>
      <c r="AB320" s="39"/>
      <c r="AC320" s="39"/>
      <c r="AD320" s="39"/>
      <c r="AE320" s="39"/>
      <c r="AR320" s="230" t="s">
        <v>135</v>
      </c>
      <c r="AT320" s="230" t="s">
        <v>130</v>
      </c>
      <c r="AU320" s="230" t="s">
        <v>82</v>
      </c>
      <c r="AY320" s="18" t="s">
        <v>128</v>
      </c>
      <c r="BE320" s="231">
        <f>IF(N320="základní",J320,0)</f>
        <v>0</v>
      </c>
      <c r="BF320" s="231">
        <f>IF(N320="snížená",J320,0)</f>
        <v>0</v>
      </c>
      <c r="BG320" s="231">
        <f>IF(N320="zákl. přenesená",J320,0)</f>
        <v>0</v>
      </c>
      <c r="BH320" s="231">
        <f>IF(N320="sníž. přenesená",J320,0)</f>
        <v>0</v>
      </c>
      <c r="BI320" s="231">
        <f>IF(N320="nulová",J320,0)</f>
        <v>0</v>
      </c>
      <c r="BJ320" s="18" t="s">
        <v>80</v>
      </c>
      <c r="BK320" s="231">
        <f>ROUND(I320*H320,2)</f>
        <v>0</v>
      </c>
      <c r="BL320" s="18" t="s">
        <v>135</v>
      </c>
      <c r="BM320" s="230" t="s">
        <v>517</v>
      </c>
    </row>
    <row r="321" s="2" customFormat="1">
      <c r="A321" s="39"/>
      <c r="B321" s="40"/>
      <c r="C321" s="41"/>
      <c r="D321" s="232" t="s">
        <v>137</v>
      </c>
      <c r="E321" s="41"/>
      <c r="F321" s="233" t="s">
        <v>518</v>
      </c>
      <c r="G321" s="41"/>
      <c r="H321" s="41"/>
      <c r="I321" s="137"/>
      <c r="J321" s="41"/>
      <c r="K321" s="41"/>
      <c r="L321" s="45"/>
      <c r="M321" s="234"/>
      <c r="N321" s="235"/>
      <c r="O321" s="85"/>
      <c r="P321" s="85"/>
      <c r="Q321" s="85"/>
      <c r="R321" s="85"/>
      <c r="S321" s="85"/>
      <c r="T321" s="86"/>
      <c r="U321" s="39"/>
      <c r="V321" s="39"/>
      <c r="W321" s="39"/>
      <c r="X321" s="39"/>
      <c r="Y321" s="39"/>
      <c r="Z321" s="39"/>
      <c r="AA321" s="39"/>
      <c r="AB321" s="39"/>
      <c r="AC321" s="39"/>
      <c r="AD321" s="39"/>
      <c r="AE321" s="39"/>
      <c r="AT321" s="18" t="s">
        <v>137</v>
      </c>
      <c r="AU321" s="18" t="s">
        <v>82</v>
      </c>
    </row>
    <row r="322" s="2" customFormat="1" ht="16.5" customHeight="1">
      <c r="A322" s="39"/>
      <c r="B322" s="40"/>
      <c r="C322" s="219" t="s">
        <v>519</v>
      </c>
      <c r="D322" s="219" t="s">
        <v>130</v>
      </c>
      <c r="E322" s="220" t="s">
        <v>520</v>
      </c>
      <c r="F322" s="221" t="s">
        <v>521</v>
      </c>
      <c r="G322" s="222" t="s">
        <v>204</v>
      </c>
      <c r="H322" s="223">
        <v>6</v>
      </c>
      <c r="I322" s="224"/>
      <c r="J322" s="225">
        <f>ROUND(I322*H322,2)</f>
        <v>0</v>
      </c>
      <c r="K322" s="221" t="s">
        <v>134</v>
      </c>
      <c r="L322" s="45"/>
      <c r="M322" s="226" t="s">
        <v>19</v>
      </c>
      <c r="N322" s="227" t="s">
        <v>43</v>
      </c>
      <c r="O322" s="85"/>
      <c r="P322" s="228">
        <f>O322*H322</f>
        <v>0</v>
      </c>
      <c r="Q322" s="228">
        <v>0</v>
      </c>
      <c r="R322" s="228">
        <f>Q322*H322</f>
        <v>0</v>
      </c>
      <c r="S322" s="228">
        <v>2.5</v>
      </c>
      <c r="T322" s="229">
        <f>S322*H322</f>
        <v>15</v>
      </c>
      <c r="U322" s="39"/>
      <c r="V322" s="39"/>
      <c r="W322" s="39"/>
      <c r="X322" s="39"/>
      <c r="Y322" s="39"/>
      <c r="Z322" s="39"/>
      <c r="AA322" s="39"/>
      <c r="AB322" s="39"/>
      <c r="AC322" s="39"/>
      <c r="AD322" s="39"/>
      <c r="AE322" s="39"/>
      <c r="AR322" s="230" t="s">
        <v>135</v>
      </c>
      <c r="AT322" s="230" t="s">
        <v>130</v>
      </c>
      <c r="AU322" s="230" t="s">
        <v>82</v>
      </c>
      <c r="AY322" s="18" t="s">
        <v>128</v>
      </c>
      <c r="BE322" s="231">
        <f>IF(N322="základní",J322,0)</f>
        <v>0</v>
      </c>
      <c r="BF322" s="231">
        <f>IF(N322="snížená",J322,0)</f>
        <v>0</v>
      </c>
      <c r="BG322" s="231">
        <f>IF(N322="zákl. přenesená",J322,0)</f>
        <v>0</v>
      </c>
      <c r="BH322" s="231">
        <f>IF(N322="sníž. přenesená",J322,0)</f>
        <v>0</v>
      </c>
      <c r="BI322" s="231">
        <f>IF(N322="nulová",J322,0)</f>
        <v>0</v>
      </c>
      <c r="BJ322" s="18" t="s">
        <v>80</v>
      </c>
      <c r="BK322" s="231">
        <f>ROUND(I322*H322,2)</f>
        <v>0</v>
      </c>
      <c r="BL322" s="18" t="s">
        <v>135</v>
      </c>
      <c r="BM322" s="230" t="s">
        <v>522</v>
      </c>
    </row>
    <row r="323" s="13" customFormat="1">
      <c r="A323" s="13"/>
      <c r="B323" s="236"/>
      <c r="C323" s="237"/>
      <c r="D323" s="232" t="s">
        <v>153</v>
      </c>
      <c r="E323" s="238" t="s">
        <v>19</v>
      </c>
      <c r="F323" s="239" t="s">
        <v>523</v>
      </c>
      <c r="G323" s="237"/>
      <c r="H323" s="240">
        <v>6</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153</v>
      </c>
      <c r="AU323" s="246" t="s">
        <v>82</v>
      </c>
      <c r="AV323" s="13" t="s">
        <v>82</v>
      </c>
      <c r="AW323" s="13" t="s">
        <v>33</v>
      </c>
      <c r="AX323" s="13" t="s">
        <v>80</v>
      </c>
      <c r="AY323" s="246" t="s">
        <v>128</v>
      </c>
    </row>
    <row r="324" s="2" customFormat="1" ht="16.5" customHeight="1">
      <c r="A324" s="39"/>
      <c r="B324" s="40"/>
      <c r="C324" s="219" t="s">
        <v>524</v>
      </c>
      <c r="D324" s="219" t="s">
        <v>130</v>
      </c>
      <c r="E324" s="220" t="s">
        <v>525</v>
      </c>
      <c r="F324" s="221" t="s">
        <v>526</v>
      </c>
      <c r="G324" s="222" t="s">
        <v>204</v>
      </c>
      <c r="H324" s="223">
        <v>0.22500000000000001</v>
      </c>
      <c r="I324" s="224"/>
      <c r="J324" s="225">
        <f>ROUND(I324*H324,2)</f>
        <v>0</v>
      </c>
      <c r="K324" s="221" t="s">
        <v>134</v>
      </c>
      <c r="L324" s="45"/>
      <c r="M324" s="226" t="s">
        <v>19</v>
      </c>
      <c r="N324" s="227" t="s">
        <v>43</v>
      </c>
      <c r="O324" s="85"/>
      <c r="P324" s="228">
        <f>O324*H324</f>
        <v>0</v>
      </c>
      <c r="Q324" s="228">
        <v>0</v>
      </c>
      <c r="R324" s="228">
        <f>Q324*H324</f>
        <v>0</v>
      </c>
      <c r="S324" s="228">
        <v>2</v>
      </c>
      <c r="T324" s="229">
        <f>S324*H324</f>
        <v>0.45000000000000001</v>
      </c>
      <c r="U324" s="39"/>
      <c r="V324" s="39"/>
      <c r="W324" s="39"/>
      <c r="X324" s="39"/>
      <c r="Y324" s="39"/>
      <c r="Z324" s="39"/>
      <c r="AA324" s="39"/>
      <c r="AB324" s="39"/>
      <c r="AC324" s="39"/>
      <c r="AD324" s="39"/>
      <c r="AE324" s="39"/>
      <c r="AR324" s="230" t="s">
        <v>135</v>
      </c>
      <c r="AT324" s="230" t="s">
        <v>130</v>
      </c>
      <c r="AU324" s="230" t="s">
        <v>82</v>
      </c>
      <c r="AY324" s="18" t="s">
        <v>128</v>
      </c>
      <c r="BE324" s="231">
        <f>IF(N324="základní",J324,0)</f>
        <v>0</v>
      </c>
      <c r="BF324" s="231">
        <f>IF(N324="snížená",J324,0)</f>
        <v>0</v>
      </c>
      <c r="BG324" s="231">
        <f>IF(N324="zákl. přenesená",J324,0)</f>
        <v>0</v>
      </c>
      <c r="BH324" s="231">
        <f>IF(N324="sníž. přenesená",J324,0)</f>
        <v>0</v>
      </c>
      <c r="BI324" s="231">
        <f>IF(N324="nulová",J324,0)</f>
        <v>0</v>
      </c>
      <c r="BJ324" s="18" t="s">
        <v>80</v>
      </c>
      <c r="BK324" s="231">
        <f>ROUND(I324*H324,2)</f>
        <v>0</v>
      </c>
      <c r="BL324" s="18" t="s">
        <v>135</v>
      </c>
      <c r="BM324" s="230" t="s">
        <v>527</v>
      </c>
    </row>
    <row r="325" s="15" customFormat="1">
      <c r="A325" s="15"/>
      <c r="B325" s="258"/>
      <c r="C325" s="259"/>
      <c r="D325" s="232" t="s">
        <v>153</v>
      </c>
      <c r="E325" s="260" t="s">
        <v>19</v>
      </c>
      <c r="F325" s="261" t="s">
        <v>528</v>
      </c>
      <c r="G325" s="259"/>
      <c r="H325" s="260" t="s">
        <v>19</v>
      </c>
      <c r="I325" s="262"/>
      <c r="J325" s="259"/>
      <c r="K325" s="259"/>
      <c r="L325" s="263"/>
      <c r="M325" s="264"/>
      <c r="N325" s="265"/>
      <c r="O325" s="265"/>
      <c r="P325" s="265"/>
      <c r="Q325" s="265"/>
      <c r="R325" s="265"/>
      <c r="S325" s="265"/>
      <c r="T325" s="266"/>
      <c r="U325" s="15"/>
      <c r="V325" s="15"/>
      <c r="W325" s="15"/>
      <c r="X325" s="15"/>
      <c r="Y325" s="15"/>
      <c r="Z325" s="15"/>
      <c r="AA325" s="15"/>
      <c r="AB325" s="15"/>
      <c r="AC325" s="15"/>
      <c r="AD325" s="15"/>
      <c r="AE325" s="15"/>
      <c r="AT325" s="267" t="s">
        <v>153</v>
      </c>
      <c r="AU325" s="267" t="s">
        <v>82</v>
      </c>
      <c r="AV325" s="15" t="s">
        <v>80</v>
      </c>
      <c r="AW325" s="15" t="s">
        <v>33</v>
      </c>
      <c r="AX325" s="15" t="s">
        <v>72</v>
      </c>
      <c r="AY325" s="267" t="s">
        <v>128</v>
      </c>
    </row>
    <row r="326" s="15" customFormat="1">
      <c r="A326" s="15"/>
      <c r="B326" s="258"/>
      <c r="C326" s="259"/>
      <c r="D326" s="232" t="s">
        <v>153</v>
      </c>
      <c r="E326" s="260" t="s">
        <v>19</v>
      </c>
      <c r="F326" s="261" t="s">
        <v>529</v>
      </c>
      <c r="G326" s="259"/>
      <c r="H326" s="260" t="s">
        <v>19</v>
      </c>
      <c r="I326" s="262"/>
      <c r="J326" s="259"/>
      <c r="K326" s="259"/>
      <c r="L326" s="263"/>
      <c r="M326" s="264"/>
      <c r="N326" s="265"/>
      <c r="O326" s="265"/>
      <c r="P326" s="265"/>
      <c r="Q326" s="265"/>
      <c r="R326" s="265"/>
      <c r="S326" s="265"/>
      <c r="T326" s="266"/>
      <c r="U326" s="15"/>
      <c r="V326" s="15"/>
      <c r="W326" s="15"/>
      <c r="X326" s="15"/>
      <c r="Y326" s="15"/>
      <c r="Z326" s="15"/>
      <c r="AA326" s="15"/>
      <c r="AB326" s="15"/>
      <c r="AC326" s="15"/>
      <c r="AD326" s="15"/>
      <c r="AE326" s="15"/>
      <c r="AT326" s="267" t="s">
        <v>153</v>
      </c>
      <c r="AU326" s="267" t="s">
        <v>82</v>
      </c>
      <c r="AV326" s="15" t="s">
        <v>80</v>
      </c>
      <c r="AW326" s="15" t="s">
        <v>33</v>
      </c>
      <c r="AX326" s="15" t="s">
        <v>72</v>
      </c>
      <c r="AY326" s="267" t="s">
        <v>128</v>
      </c>
    </row>
    <row r="327" s="15" customFormat="1">
      <c r="A327" s="15"/>
      <c r="B327" s="258"/>
      <c r="C327" s="259"/>
      <c r="D327" s="232" t="s">
        <v>153</v>
      </c>
      <c r="E327" s="260" t="s">
        <v>19</v>
      </c>
      <c r="F327" s="261" t="s">
        <v>530</v>
      </c>
      <c r="G327" s="259"/>
      <c r="H327" s="260" t="s">
        <v>19</v>
      </c>
      <c r="I327" s="262"/>
      <c r="J327" s="259"/>
      <c r="K327" s="259"/>
      <c r="L327" s="263"/>
      <c r="M327" s="264"/>
      <c r="N327" s="265"/>
      <c r="O327" s="265"/>
      <c r="P327" s="265"/>
      <c r="Q327" s="265"/>
      <c r="R327" s="265"/>
      <c r="S327" s="265"/>
      <c r="T327" s="266"/>
      <c r="U327" s="15"/>
      <c r="V327" s="15"/>
      <c r="W327" s="15"/>
      <c r="X327" s="15"/>
      <c r="Y327" s="15"/>
      <c r="Z327" s="15"/>
      <c r="AA327" s="15"/>
      <c r="AB327" s="15"/>
      <c r="AC327" s="15"/>
      <c r="AD327" s="15"/>
      <c r="AE327" s="15"/>
      <c r="AT327" s="267" t="s">
        <v>153</v>
      </c>
      <c r="AU327" s="267" t="s">
        <v>82</v>
      </c>
      <c r="AV327" s="15" t="s">
        <v>80</v>
      </c>
      <c r="AW327" s="15" t="s">
        <v>33</v>
      </c>
      <c r="AX327" s="15" t="s">
        <v>72</v>
      </c>
      <c r="AY327" s="267" t="s">
        <v>128</v>
      </c>
    </row>
    <row r="328" s="13" customFormat="1">
      <c r="A328" s="13"/>
      <c r="B328" s="236"/>
      <c r="C328" s="237"/>
      <c r="D328" s="232" t="s">
        <v>153</v>
      </c>
      <c r="E328" s="238" t="s">
        <v>19</v>
      </c>
      <c r="F328" s="239" t="s">
        <v>531</v>
      </c>
      <c r="G328" s="237"/>
      <c r="H328" s="240">
        <v>0.22500000000000001</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153</v>
      </c>
      <c r="AU328" s="246" t="s">
        <v>82</v>
      </c>
      <c r="AV328" s="13" t="s">
        <v>82</v>
      </c>
      <c r="AW328" s="13" t="s">
        <v>33</v>
      </c>
      <c r="AX328" s="13" t="s">
        <v>72</v>
      </c>
      <c r="AY328" s="246" t="s">
        <v>128</v>
      </c>
    </row>
    <row r="329" s="14" customFormat="1">
      <c r="A329" s="14"/>
      <c r="B329" s="247"/>
      <c r="C329" s="248"/>
      <c r="D329" s="232" t="s">
        <v>153</v>
      </c>
      <c r="E329" s="249" t="s">
        <v>19</v>
      </c>
      <c r="F329" s="250" t="s">
        <v>157</v>
      </c>
      <c r="G329" s="248"/>
      <c r="H329" s="251">
        <v>0.22500000000000001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153</v>
      </c>
      <c r="AU329" s="257" t="s">
        <v>82</v>
      </c>
      <c r="AV329" s="14" t="s">
        <v>135</v>
      </c>
      <c r="AW329" s="14" t="s">
        <v>33</v>
      </c>
      <c r="AX329" s="14" t="s">
        <v>80</v>
      </c>
      <c r="AY329" s="257" t="s">
        <v>128</v>
      </c>
    </row>
    <row r="330" s="12" customFormat="1" ht="22.8" customHeight="1">
      <c r="A330" s="12"/>
      <c r="B330" s="203"/>
      <c r="C330" s="204"/>
      <c r="D330" s="205" t="s">
        <v>71</v>
      </c>
      <c r="E330" s="217" t="s">
        <v>532</v>
      </c>
      <c r="F330" s="217" t="s">
        <v>533</v>
      </c>
      <c r="G330" s="204"/>
      <c r="H330" s="204"/>
      <c r="I330" s="207"/>
      <c r="J330" s="218">
        <f>BK330</f>
        <v>0</v>
      </c>
      <c r="K330" s="204"/>
      <c r="L330" s="209"/>
      <c r="M330" s="210"/>
      <c r="N330" s="211"/>
      <c r="O330" s="211"/>
      <c r="P330" s="212">
        <f>SUM(P331:P381)</f>
        <v>0</v>
      </c>
      <c r="Q330" s="211"/>
      <c r="R330" s="212">
        <f>SUM(R331:R381)</f>
        <v>0</v>
      </c>
      <c r="S330" s="211"/>
      <c r="T330" s="213">
        <f>SUM(T331:T381)</f>
        <v>0</v>
      </c>
      <c r="U330" s="12"/>
      <c r="V330" s="12"/>
      <c r="W330" s="12"/>
      <c r="X330" s="12"/>
      <c r="Y330" s="12"/>
      <c r="Z330" s="12"/>
      <c r="AA330" s="12"/>
      <c r="AB330" s="12"/>
      <c r="AC330" s="12"/>
      <c r="AD330" s="12"/>
      <c r="AE330" s="12"/>
      <c r="AR330" s="214" t="s">
        <v>80</v>
      </c>
      <c r="AT330" s="215" t="s">
        <v>71</v>
      </c>
      <c r="AU330" s="215" t="s">
        <v>80</v>
      </c>
      <c r="AY330" s="214" t="s">
        <v>128</v>
      </c>
      <c r="BK330" s="216">
        <f>SUM(BK331:BK381)</f>
        <v>0</v>
      </c>
    </row>
    <row r="331" s="2" customFormat="1" ht="16.5" customHeight="1">
      <c r="A331" s="39"/>
      <c r="B331" s="40"/>
      <c r="C331" s="219" t="s">
        <v>534</v>
      </c>
      <c r="D331" s="219" t="s">
        <v>130</v>
      </c>
      <c r="E331" s="220" t="s">
        <v>535</v>
      </c>
      <c r="F331" s="221" t="s">
        <v>536</v>
      </c>
      <c r="G331" s="222" t="s">
        <v>283</v>
      </c>
      <c r="H331" s="223">
        <v>15.449999999999999</v>
      </c>
      <c r="I331" s="224"/>
      <c r="J331" s="225">
        <f>ROUND(I331*H331,2)</f>
        <v>0</v>
      </c>
      <c r="K331" s="221" t="s">
        <v>134</v>
      </c>
      <c r="L331" s="45"/>
      <c r="M331" s="226" t="s">
        <v>19</v>
      </c>
      <c r="N331" s="227" t="s">
        <v>43</v>
      </c>
      <c r="O331" s="85"/>
      <c r="P331" s="228">
        <f>O331*H331</f>
        <v>0</v>
      </c>
      <c r="Q331" s="228">
        <v>0</v>
      </c>
      <c r="R331" s="228">
        <f>Q331*H331</f>
        <v>0</v>
      </c>
      <c r="S331" s="228">
        <v>0</v>
      </c>
      <c r="T331" s="229">
        <f>S331*H331</f>
        <v>0</v>
      </c>
      <c r="U331" s="39"/>
      <c r="V331" s="39"/>
      <c r="W331" s="39"/>
      <c r="X331" s="39"/>
      <c r="Y331" s="39"/>
      <c r="Z331" s="39"/>
      <c r="AA331" s="39"/>
      <c r="AB331" s="39"/>
      <c r="AC331" s="39"/>
      <c r="AD331" s="39"/>
      <c r="AE331" s="39"/>
      <c r="AR331" s="230" t="s">
        <v>135</v>
      </c>
      <c r="AT331" s="230" t="s">
        <v>130</v>
      </c>
      <c r="AU331" s="230" t="s">
        <v>82</v>
      </c>
      <c r="AY331" s="18" t="s">
        <v>128</v>
      </c>
      <c r="BE331" s="231">
        <f>IF(N331="základní",J331,0)</f>
        <v>0</v>
      </c>
      <c r="BF331" s="231">
        <f>IF(N331="snížená",J331,0)</f>
        <v>0</v>
      </c>
      <c r="BG331" s="231">
        <f>IF(N331="zákl. přenesená",J331,0)</f>
        <v>0</v>
      </c>
      <c r="BH331" s="231">
        <f>IF(N331="sníž. přenesená",J331,0)</f>
        <v>0</v>
      </c>
      <c r="BI331" s="231">
        <f>IF(N331="nulová",J331,0)</f>
        <v>0</v>
      </c>
      <c r="BJ331" s="18" t="s">
        <v>80</v>
      </c>
      <c r="BK331" s="231">
        <f>ROUND(I331*H331,2)</f>
        <v>0</v>
      </c>
      <c r="BL331" s="18" t="s">
        <v>135</v>
      </c>
      <c r="BM331" s="230" t="s">
        <v>537</v>
      </c>
    </row>
    <row r="332" s="2" customFormat="1">
      <c r="A332" s="39"/>
      <c r="B332" s="40"/>
      <c r="C332" s="41"/>
      <c r="D332" s="232" t="s">
        <v>137</v>
      </c>
      <c r="E332" s="41"/>
      <c r="F332" s="233" t="s">
        <v>538</v>
      </c>
      <c r="G332" s="41"/>
      <c r="H332" s="41"/>
      <c r="I332" s="137"/>
      <c r="J332" s="41"/>
      <c r="K332" s="41"/>
      <c r="L332" s="45"/>
      <c r="M332" s="234"/>
      <c r="N332" s="235"/>
      <c r="O332" s="85"/>
      <c r="P332" s="85"/>
      <c r="Q332" s="85"/>
      <c r="R332" s="85"/>
      <c r="S332" s="85"/>
      <c r="T332" s="86"/>
      <c r="U332" s="39"/>
      <c r="V332" s="39"/>
      <c r="W332" s="39"/>
      <c r="X332" s="39"/>
      <c r="Y332" s="39"/>
      <c r="Z332" s="39"/>
      <c r="AA332" s="39"/>
      <c r="AB332" s="39"/>
      <c r="AC332" s="39"/>
      <c r="AD332" s="39"/>
      <c r="AE332" s="39"/>
      <c r="AT332" s="18" t="s">
        <v>137</v>
      </c>
      <c r="AU332" s="18" t="s">
        <v>82</v>
      </c>
    </row>
    <row r="333" s="13" customFormat="1">
      <c r="A333" s="13"/>
      <c r="B333" s="236"/>
      <c r="C333" s="237"/>
      <c r="D333" s="232" t="s">
        <v>153</v>
      </c>
      <c r="E333" s="238" t="s">
        <v>19</v>
      </c>
      <c r="F333" s="239" t="s">
        <v>539</v>
      </c>
      <c r="G333" s="237"/>
      <c r="H333" s="240">
        <v>28.893000000000001</v>
      </c>
      <c r="I333" s="241"/>
      <c r="J333" s="237"/>
      <c r="K333" s="237"/>
      <c r="L333" s="242"/>
      <c r="M333" s="243"/>
      <c r="N333" s="244"/>
      <c r="O333" s="244"/>
      <c r="P333" s="244"/>
      <c r="Q333" s="244"/>
      <c r="R333" s="244"/>
      <c r="S333" s="244"/>
      <c r="T333" s="245"/>
      <c r="U333" s="13"/>
      <c r="V333" s="13"/>
      <c r="W333" s="13"/>
      <c r="X333" s="13"/>
      <c r="Y333" s="13"/>
      <c r="Z333" s="13"/>
      <c r="AA333" s="13"/>
      <c r="AB333" s="13"/>
      <c r="AC333" s="13"/>
      <c r="AD333" s="13"/>
      <c r="AE333" s="13"/>
      <c r="AT333" s="246" t="s">
        <v>153</v>
      </c>
      <c r="AU333" s="246" t="s">
        <v>82</v>
      </c>
      <c r="AV333" s="13" t="s">
        <v>82</v>
      </c>
      <c r="AW333" s="13" t="s">
        <v>33</v>
      </c>
      <c r="AX333" s="13" t="s">
        <v>72</v>
      </c>
      <c r="AY333" s="246" t="s">
        <v>128</v>
      </c>
    </row>
    <row r="334" s="13" customFormat="1">
      <c r="A334" s="13"/>
      <c r="B334" s="236"/>
      <c r="C334" s="237"/>
      <c r="D334" s="232" t="s">
        <v>153</v>
      </c>
      <c r="E334" s="238" t="s">
        <v>19</v>
      </c>
      <c r="F334" s="239" t="s">
        <v>540</v>
      </c>
      <c r="G334" s="237"/>
      <c r="H334" s="240">
        <v>-13.443</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153</v>
      </c>
      <c r="AU334" s="246" t="s">
        <v>82</v>
      </c>
      <c r="AV334" s="13" t="s">
        <v>82</v>
      </c>
      <c r="AW334" s="13" t="s">
        <v>33</v>
      </c>
      <c r="AX334" s="13" t="s">
        <v>72</v>
      </c>
      <c r="AY334" s="246" t="s">
        <v>128</v>
      </c>
    </row>
    <row r="335" s="15" customFormat="1">
      <c r="A335" s="15"/>
      <c r="B335" s="258"/>
      <c r="C335" s="259"/>
      <c r="D335" s="232" t="s">
        <v>153</v>
      </c>
      <c r="E335" s="260" t="s">
        <v>19</v>
      </c>
      <c r="F335" s="261" t="s">
        <v>541</v>
      </c>
      <c r="G335" s="259"/>
      <c r="H335" s="260" t="s">
        <v>19</v>
      </c>
      <c r="I335" s="262"/>
      <c r="J335" s="259"/>
      <c r="K335" s="259"/>
      <c r="L335" s="263"/>
      <c r="M335" s="264"/>
      <c r="N335" s="265"/>
      <c r="O335" s="265"/>
      <c r="P335" s="265"/>
      <c r="Q335" s="265"/>
      <c r="R335" s="265"/>
      <c r="S335" s="265"/>
      <c r="T335" s="266"/>
      <c r="U335" s="15"/>
      <c r="V335" s="15"/>
      <c r="W335" s="15"/>
      <c r="X335" s="15"/>
      <c r="Y335" s="15"/>
      <c r="Z335" s="15"/>
      <c r="AA335" s="15"/>
      <c r="AB335" s="15"/>
      <c r="AC335" s="15"/>
      <c r="AD335" s="15"/>
      <c r="AE335" s="15"/>
      <c r="AT335" s="267" t="s">
        <v>153</v>
      </c>
      <c r="AU335" s="267" t="s">
        <v>82</v>
      </c>
      <c r="AV335" s="15" t="s">
        <v>80</v>
      </c>
      <c r="AW335" s="15" t="s">
        <v>33</v>
      </c>
      <c r="AX335" s="15" t="s">
        <v>72</v>
      </c>
      <c r="AY335" s="267" t="s">
        <v>128</v>
      </c>
    </row>
    <row r="336" s="14" customFormat="1">
      <c r="A336" s="14"/>
      <c r="B336" s="247"/>
      <c r="C336" s="248"/>
      <c r="D336" s="232" t="s">
        <v>153</v>
      </c>
      <c r="E336" s="249" t="s">
        <v>19</v>
      </c>
      <c r="F336" s="250" t="s">
        <v>157</v>
      </c>
      <c r="G336" s="248"/>
      <c r="H336" s="251">
        <v>15.449999999999999</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153</v>
      </c>
      <c r="AU336" s="257" t="s">
        <v>82</v>
      </c>
      <c r="AV336" s="14" t="s">
        <v>135</v>
      </c>
      <c r="AW336" s="14" t="s">
        <v>33</v>
      </c>
      <c r="AX336" s="14" t="s">
        <v>80</v>
      </c>
      <c r="AY336" s="257" t="s">
        <v>128</v>
      </c>
    </row>
    <row r="337" s="2" customFormat="1" ht="21.75" customHeight="1">
      <c r="A337" s="39"/>
      <c r="B337" s="40"/>
      <c r="C337" s="219" t="s">
        <v>542</v>
      </c>
      <c r="D337" s="219" t="s">
        <v>130</v>
      </c>
      <c r="E337" s="220" t="s">
        <v>543</v>
      </c>
      <c r="F337" s="221" t="s">
        <v>544</v>
      </c>
      <c r="G337" s="222" t="s">
        <v>283</v>
      </c>
      <c r="H337" s="223">
        <v>293.55000000000001</v>
      </c>
      <c r="I337" s="224"/>
      <c r="J337" s="225">
        <f>ROUND(I337*H337,2)</f>
        <v>0</v>
      </c>
      <c r="K337" s="221" t="s">
        <v>134</v>
      </c>
      <c r="L337" s="45"/>
      <c r="M337" s="226" t="s">
        <v>19</v>
      </c>
      <c r="N337" s="227" t="s">
        <v>43</v>
      </c>
      <c r="O337" s="85"/>
      <c r="P337" s="228">
        <f>O337*H337</f>
        <v>0</v>
      </c>
      <c r="Q337" s="228">
        <v>0</v>
      </c>
      <c r="R337" s="228">
        <f>Q337*H337</f>
        <v>0</v>
      </c>
      <c r="S337" s="228">
        <v>0</v>
      </c>
      <c r="T337" s="229">
        <f>S337*H337</f>
        <v>0</v>
      </c>
      <c r="U337" s="39"/>
      <c r="V337" s="39"/>
      <c r="W337" s="39"/>
      <c r="X337" s="39"/>
      <c r="Y337" s="39"/>
      <c r="Z337" s="39"/>
      <c r="AA337" s="39"/>
      <c r="AB337" s="39"/>
      <c r="AC337" s="39"/>
      <c r="AD337" s="39"/>
      <c r="AE337" s="39"/>
      <c r="AR337" s="230" t="s">
        <v>135</v>
      </c>
      <c r="AT337" s="230" t="s">
        <v>130</v>
      </c>
      <c r="AU337" s="230" t="s">
        <v>82</v>
      </c>
      <c r="AY337" s="18" t="s">
        <v>128</v>
      </c>
      <c r="BE337" s="231">
        <f>IF(N337="základní",J337,0)</f>
        <v>0</v>
      </c>
      <c r="BF337" s="231">
        <f>IF(N337="snížená",J337,0)</f>
        <v>0</v>
      </c>
      <c r="BG337" s="231">
        <f>IF(N337="zákl. přenesená",J337,0)</f>
        <v>0</v>
      </c>
      <c r="BH337" s="231">
        <f>IF(N337="sníž. přenesená",J337,0)</f>
        <v>0</v>
      </c>
      <c r="BI337" s="231">
        <f>IF(N337="nulová",J337,0)</f>
        <v>0</v>
      </c>
      <c r="BJ337" s="18" t="s">
        <v>80</v>
      </c>
      <c r="BK337" s="231">
        <f>ROUND(I337*H337,2)</f>
        <v>0</v>
      </c>
      <c r="BL337" s="18" t="s">
        <v>135</v>
      </c>
      <c r="BM337" s="230" t="s">
        <v>545</v>
      </c>
    </row>
    <row r="338" s="2" customFormat="1">
      <c r="A338" s="39"/>
      <c r="B338" s="40"/>
      <c r="C338" s="41"/>
      <c r="D338" s="232" t="s">
        <v>137</v>
      </c>
      <c r="E338" s="41"/>
      <c r="F338" s="233" t="s">
        <v>538</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137</v>
      </c>
      <c r="AU338" s="18" t="s">
        <v>82</v>
      </c>
    </row>
    <row r="339" s="13" customFormat="1">
      <c r="A339" s="13"/>
      <c r="B339" s="236"/>
      <c r="C339" s="237"/>
      <c r="D339" s="232" t="s">
        <v>153</v>
      </c>
      <c r="E339" s="237"/>
      <c r="F339" s="239" t="s">
        <v>546</v>
      </c>
      <c r="G339" s="237"/>
      <c r="H339" s="240">
        <v>293.55000000000001</v>
      </c>
      <c r="I339" s="241"/>
      <c r="J339" s="237"/>
      <c r="K339" s="237"/>
      <c r="L339" s="242"/>
      <c r="M339" s="243"/>
      <c r="N339" s="244"/>
      <c r="O339" s="244"/>
      <c r="P339" s="244"/>
      <c r="Q339" s="244"/>
      <c r="R339" s="244"/>
      <c r="S339" s="244"/>
      <c r="T339" s="245"/>
      <c r="U339" s="13"/>
      <c r="V339" s="13"/>
      <c r="W339" s="13"/>
      <c r="X339" s="13"/>
      <c r="Y339" s="13"/>
      <c r="Z339" s="13"/>
      <c r="AA339" s="13"/>
      <c r="AB339" s="13"/>
      <c r="AC339" s="13"/>
      <c r="AD339" s="13"/>
      <c r="AE339" s="13"/>
      <c r="AT339" s="246" t="s">
        <v>153</v>
      </c>
      <c r="AU339" s="246" t="s">
        <v>82</v>
      </c>
      <c r="AV339" s="13" t="s">
        <v>82</v>
      </c>
      <c r="AW339" s="13" t="s">
        <v>4</v>
      </c>
      <c r="AX339" s="13" t="s">
        <v>80</v>
      </c>
      <c r="AY339" s="246" t="s">
        <v>128</v>
      </c>
    </row>
    <row r="340" s="2" customFormat="1" ht="21.75" customHeight="1">
      <c r="A340" s="39"/>
      <c r="B340" s="40"/>
      <c r="C340" s="219" t="s">
        <v>547</v>
      </c>
      <c r="D340" s="219" t="s">
        <v>130</v>
      </c>
      <c r="E340" s="220" t="s">
        <v>548</v>
      </c>
      <c r="F340" s="221" t="s">
        <v>549</v>
      </c>
      <c r="G340" s="222" t="s">
        <v>283</v>
      </c>
      <c r="H340" s="223">
        <v>33.829999999999998</v>
      </c>
      <c r="I340" s="224"/>
      <c r="J340" s="225">
        <f>ROUND(I340*H340,2)</f>
        <v>0</v>
      </c>
      <c r="K340" s="221" t="s">
        <v>134</v>
      </c>
      <c r="L340" s="45"/>
      <c r="M340" s="226" t="s">
        <v>19</v>
      </c>
      <c r="N340" s="227" t="s">
        <v>43</v>
      </c>
      <c r="O340" s="85"/>
      <c r="P340" s="228">
        <f>O340*H340</f>
        <v>0</v>
      </c>
      <c r="Q340" s="228">
        <v>0</v>
      </c>
      <c r="R340" s="228">
        <f>Q340*H340</f>
        <v>0</v>
      </c>
      <c r="S340" s="228">
        <v>0</v>
      </c>
      <c r="T340" s="229">
        <f>S340*H340</f>
        <v>0</v>
      </c>
      <c r="U340" s="39"/>
      <c r="V340" s="39"/>
      <c r="W340" s="39"/>
      <c r="X340" s="39"/>
      <c r="Y340" s="39"/>
      <c r="Z340" s="39"/>
      <c r="AA340" s="39"/>
      <c r="AB340" s="39"/>
      <c r="AC340" s="39"/>
      <c r="AD340" s="39"/>
      <c r="AE340" s="39"/>
      <c r="AR340" s="230" t="s">
        <v>135</v>
      </c>
      <c r="AT340" s="230" t="s">
        <v>130</v>
      </c>
      <c r="AU340" s="230" t="s">
        <v>82</v>
      </c>
      <c r="AY340" s="18" t="s">
        <v>128</v>
      </c>
      <c r="BE340" s="231">
        <f>IF(N340="základní",J340,0)</f>
        <v>0</v>
      </c>
      <c r="BF340" s="231">
        <f>IF(N340="snížená",J340,0)</f>
        <v>0</v>
      </c>
      <c r="BG340" s="231">
        <f>IF(N340="zákl. přenesená",J340,0)</f>
        <v>0</v>
      </c>
      <c r="BH340" s="231">
        <f>IF(N340="sníž. přenesená",J340,0)</f>
        <v>0</v>
      </c>
      <c r="BI340" s="231">
        <f>IF(N340="nulová",J340,0)</f>
        <v>0</v>
      </c>
      <c r="BJ340" s="18" t="s">
        <v>80</v>
      </c>
      <c r="BK340" s="231">
        <f>ROUND(I340*H340,2)</f>
        <v>0</v>
      </c>
      <c r="BL340" s="18" t="s">
        <v>135</v>
      </c>
      <c r="BM340" s="230" t="s">
        <v>550</v>
      </c>
    </row>
    <row r="341" s="2" customFormat="1">
      <c r="A341" s="39"/>
      <c r="B341" s="40"/>
      <c r="C341" s="41"/>
      <c r="D341" s="232" t="s">
        <v>137</v>
      </c>
      <c r="E341" s="41"/>
      <c r="F341" s="233" t="s">
        <v>551</v>
      </c>
      <c r="G341" s="41"/>
      <c r="H341" s="41"/>
      <c r="I341" s="137"/>
      <c r="J341" s="41"/>
      <c r="K341" s="41"/>
      <c r="L341" s="45"/>
      <c r="M341" s="234"/>
      <c r="N341" s="235"/>
      <c r="O341" s="85"/>
      <c r="P341" s="85"/>
      <c r="Q341" s="85"/>
      <c r="R341" s="85"/>
      <c r="S341" s="85"/>
      <c r="T341" s="86"/>
      <c r="U341" s="39"/>
      <c r="V341" s="39"/>
      <c r="W341" s="39"/>
      <c r="X341" s="39"/>
      <c r="Y341" s="39"/>
      <c r="Z341" s="39"/>
      <c r="AA341" s="39"/>
      <c r="AB341" s="39"/>
      <c r="AC341" s="39"/>
      <c r="AD341" s="39"/>
      <c r="AE341" s="39"/>
      <c r="AT341" s="18" t="s">
        <v>137</v>
      </c>
      <c r="AU341" s="18" t="s">
        <v>82</v>
      </c>
    </row>
    <row r="342" s="13" customFormat="1">
      <c r="A342" s="13"/>
      <c r="B342" s="236"/>
      <c r="C342" s="237"/>
      <c r="D342" s="232" t="s">
        <v>153</v>
      </c>
      <c r="E342" s="238" t="s">
        <v>19</v>
      </c>
      <c r="F342" s="239" t="s">
        <v>552</v>
      </c>
      <c r="G342" s="237"/>
      <c r="H342" s="240">
        <v>128.43000000000001</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153</v>
      </c>
      <c r="AU342" s="246" t="s">
        <v>82</v>
      </c>
      <c r="AV342" s="13" t="s">
        <v>82</v>
      </c>
      <c r="AW342" s="13" t="s">
        <v>33</v>
      </c>
      <c r="AX342" s="13" t="s">
        <v>72</v>
      </c>
      <c r="AY342" s="246" t="s">
        <v>128</v>
      </c>
    </row>
    <row r="343" s="13" customFormat="1">
      <c r="A343" s="13"/>
      <c r="B343" s="236"/>
      <c r="C343" s="237"/>
      <c r="D343" s="232" t="s">
        <v>153</v>
      </c>
      <c r="E343" s="238" t="s">
        <v>19</v>
      </c>
      <c r="F343" s="239" t="s">
        <v>553</v>
      </c>
      <c r="G343" s="237"/>
      <c r="H343" s="240">
        <v>-94.599999999999994</v>
      </c>
      <c r="I343" s="241"/>
      <c r="J343" s="237"/>
      <c r="K343" s="237"/>
      <c r="L343" s="242"/>
      <c r="M343" s="243"/>
      <c r="N343" s="244"/>
      <c r="O343" s="244"/>
      <c r="P343" s="244"/>
      <c r="Q343" s="244"/>
      <c r="R343" s="244"/>
      <c r="S343" s="244"/>
      <c r="T343" s="245"/>
      <c r="U343" s="13"/>
      <c r="V343" s="13"/>
      <c r="W343" s="13"/>
      <c r="X343" s="13"/>
      <c r="Y343" s="13"/>
      <c r="Z343" s="13"/>
      <c r="AA343" s="13"/>
      <c r="AB343" s="13"/>
      <c r="AC343" s="13"/>
      <c r="AD343" s="13"/>
      <c r="AE343" s="13"/>
      <c r="AT343" s="246" t="s">
        <v>153</v>
      </c>
      <c r="AU343" s="246" t="s">
        <v>82</v>
      </c>
      <c r="AV343" s="13" t="s">
        <v>82</v>
      </c>
      <c r="AW343" s="13" t="s">
        <v>33</v>
      </c>
      <c r="AX343" s="13" t="s">
        <v>72</v>
      </c>
      <c r="AY343" s="246" t="s">
        <v>128</v>
      </c>
    </row>
    <row r="344" s="14" customFormat="1">
      <c r="A344" s="14"/>
      <c r="B344" s="247"/>
      <c r="C344" s="248"/>
      <c r="D344" s="232" t="s">
        <v>153</v>
      </c>
      <c r="E344" s="249" t="s">
        <v>19</v>
      </c>
      <c r="F344" s="250" t="s">
        <v>157</v>
      </c>
      <c r="G344" s="248"/>
      <c r="H344" s="251">
        <v>33.829999999999998</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153</v>
      </c>
      <c r="AU344" s="257" t="s">
        <v>82</v>
      </c>
      <c r="AV344" s="14" t="s">
        <v>135</v>
      </c>
      <c r="AW344" s="14" t="s">
        <v>33</v>
      </c>
      <c r="AX344" s="14" t="s">
        <v>80</v>
      </c>
      <c r="AY344" s="257" t="s">
        <v>128</v>
      </c>
    </row>
    <row r="345" s="2" customFormat="1" ht="21.75" customHeight="1">
      <c r="A345" s="39"/>
      <c r="B345" s="40"/>
      <c r="C345" s="219" t="s">
        <v>554</v>
      </c>
      <c r="D345" s="219" t="s">
        <v>130</v>
      </c>
      <c r="E345" s="220" t="s">
        <v>555</v>
      </c>
      <c r="F345" s="221" t="s">
        <v>556</v>
      </c>
      <c r="G345" s="222" t="s">
        <v>283</v>
      </c>
      <c r="H345" s="223">
        <v>642.76999999999998</v>
      </c>
      <c r="I345" s="224"/>
      <c r="J345" s="225">
        <f>ROUND(I345*H345,2)</f>
        <v>0</v>
      </c>
      <c r="K345" s="221" t="s">
        <v>134</v>
      </c>
      <c r="L345" s="45"/>
      <c r="M345" s="226" t="s">
        <v>19</v>
      </c>
      <c r="N345" s="227" t="s">
        <v>43</v>
      </c>
      <c r="O345" s="85"/>
      <c r="P345" s="228">
        <f>O345*H345</f>
        <v>0</v>
      </c>
      <c r="Q345" s="228">
        <v>0</v>
      </c>
      <c r="R345" s="228">
        <f>Q345*H345</f>
        <v>0</v>
      </c>
      <c r="S345" s="228">
        <v>0</v>
      </c>
      <c r="T345" s="229">
        <f>S345*H345</f>
        <v>0</v>
      </c>
      <c r="U345" s="39"/>
      <c r="V345" s="39"/>
      <c r="W345" s="39"/>
      <c r="X345" s="39"/>
      <c r="Y345" s="39"/>
      <c r="Z345" s="39"/>
      <c r="AA345" s="39"/>
      <c r="AB345" s="39"/>
      <c r="AC345" s="39"/>
      <c r="AD345" s="39"/>
      <c r="AE345" s="39"/>
      <c r="AR345" s="230" t="s">
        <v>135</v>
      </c>
      <c r="AT345" s="230" t="s">
        <v>130</v>
      </c>
      <c r="AU345" s="230" t="s">
        <v>82</v>
      </c>
      <c r="AY345" s="18" t="s">
        <v>128</v>
      </c>
      <c r="BE345" s="231">
        <f>IF(N345="základní",J345,0)</f>
        <v>0</v>
      </c>
      <c r="BF345" s="231">
        <f>IF(N345="snížená",J345,0)</f>
        <v>0</v>
      </c>
      <c r="BG345" s="231">
        <f>IF(N345="zákl. přenesená",J345,0)</f>
        <v>0</v>
      </c>
      <c r="BH345" s="231">
        <f>IF(N345="sníž. přenesená",J345,0)</f>
        <v>0</v>
      </c>
      <c r="BI345" s="231">
        <f>IF(N345="nulová",J345,0)</f>
        <v>0</v>
      </c>
      <c r="BJ345" s="18" t="s">
        <v>80</v>
      </c>
      <c r="BK345" s="231">
        <f>ROUND(I345*H345,2)</f>
        <v>0</v>
      </c>
      <c r="BL345" s="18" t="s">
        <v>135</v>
      </c>
      <c r="BM345" s="230" t="s">
        <v>557</v>
      </c>
    </row>
    <row r="346" s="2" customFormat="1">
      <c r="A346" s="39"/>
      <c r="B346" s="40"/>
      <c r="C346" s="41"/>
      <c r="D346" s="232" t="s">
        <v>137</v>
      </c>
      <c r="E346" s="41"/>
      <c r="F346" s="233" t="s">
        <v>551</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137</v>
      </c>
      <c r="AU346" s="18" t="s">
        <v>82</v>
      </c>
    </row>
    <row r="347" s="13" customFormat="1">
      <c r="A347" s="13"/>
      <c r="B347" s="236"/>
      <c r="C347" s="237"/>
      <c r="D347" s="232" t="s">
        <v>153</v>
      </c>
      <c r="E347" s="237"/>
      <c r="F347" s="239" t="s">
        <v>558</v>
      </c>
      <c r="G347" s="237"/>
      <c r="H347" s="240">
        <v>642.76999999999998</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153</v>
      </c>
      <c r="AU347" s="246" t="s">
        <v>82</v>
      </c>
      <c r="AV347" s="13" t="s">
        <v>82</v>
      </c>
      <c r="AW347" s="13" t="s">
        <v>4</v>
      </c>
      <c r="AX347" s="13" t="s">
        <v>80</v>
      </c>
      <c r="AY347" s="246" t="s">
        <v>128</v>
      </c>
    </row>
    <row r="348" s="2" customFormat="1" ht="21.75" customHeight="1">
      <c r="A348" s="39"/>
      <c r="B348" s="40"/>
      <c r="C348" s="219" t="s">
        <v>559</v>
      </c>
      <c r="D348" s="219" t="s">
        <v>130</v>
      </c>
      <c r="E348" s="220" t="s">
        <v>560</v>
      </c>
      <c r="F348" s="221" t="s">
        <v>561</v>
      </c>
      <c r="G348" s="222" t="s">
        <v>283</v>
      </c>
      <c r="H348" s="223">
        <v>44.18</v>
      </c>
      <c r="I348" s="224"/>
      <c r="J348" s="225">
        <f>ROUND(I348*H348,2)</f>
        <v>0</v>
      </c>
      <c r="K348" s="221" t="s">
        <v>134</v>
      </c>
      <c r="L348" s="45"/>
      <c r="M348" s="226" t="s">
        <v>19</v>
      </c>
      <c r="N348" s="227" t="s">
        <v>43</v>
      </c>
      <c r="O348" s="85"/>
      <c r="P348" s="228">
        <f>O348*H348</f>
        <v>0</v>
      </c>
      <c r="Q348" s="228">
        <v>0</v>
      </c>
      <c r="R348" s="228">
        <f>Q348*H348</f>
        <v>0</v>
      </c>
      <c r="S348" s="228">
        <v>0</v>
      </c>
      <c r="T348" s="229">
        <f>S348*H348</f>
        <v>0</v>
      </c>
      <c r="U348" s="39"/>
      <c r="V348" s="39"/>
      <c r="W348" s="39"/>
      <c r="X348" s="39"/>
      <c r="Y348" s="39"/>
      <c r="Z348" s="39"/>
      <c r="AA348" s="39"/>
      <c r="AB348" s="39"/>
      <c r="AC348" s="39"/>
      <c r="AD348" s="39"/>
      <c r="AE348" s="39"/>
      <c r="AR348" s="230" t="s">
        <v>135</v>
      </c>
      <c r="AT348" s="230" t="s">
        <v>130</v>
      </c>
      <c r="AU348" s="230" t="s">
        <v>82</v>
      </c>
      <c r="AY348" s="18" t="s">
        <v>128</v>
      </c>
      <c r="BE348" s="231">
        <f>IF(N348="základní",J348,0)</f>
        <v>0</v>
      </c>
      <c r="BF348" s="231">
        <f>IF(N348="snížená",J348,0)</f>
        <v>0</v>
      </c>
      <c r="BG348" s="231">
        <f>IF(N348="zákl. přenesená",J348,0)</f>
        <v>0</v>
      </c>
      <c r="BH348" s="231">
        <f>IF(N348="sníž. přenesená",J348,0)</f>
        <v>0</v>
      </c>
      <c r="BI348" s="231">
        <f>IF(N348="nulová",J348,0)</f>
        <v>0</v>
      </c>
      <c r="BJ348" s="18" t="s">
        <v>80</v>
      </c>
      <c r="BK348" s="231">
        <f>ROUND(I348*H348,2)</f>
        <v>0</v>
      </c>
      <c r="BL348" s="18" t="s">
        <v>135</v>
      </c>
      <c r="BM348" s="230" t="s">
        <v>562</v>
      </c>
    </row>
    <row r="349" s="2" customFormat="1">
      <c r="A349" s="39"/>
      <c r="B349" s="40"/>
      <c r="C349" s="41"/>
      <c r="D349" s="232" t="s">
        <v>137</v>
      </c>
      <c r="E349" s="41"/>
      <c r="F349" s="233" t="s">
        <v>551</v>
      </c>
      <c r="G349" s="41"/>
      <c r="H349" s="41"/>
      <c r="I349" s="137"/>
      <c r="J349" s="41"/>
      <c r="K349" s="41"/>
      <c r="L349" s="45"/>
      <c r="M349" s="234"/>
      <c r="N349" s="235"/>
      <c r="O349" s="85"/>
      <c r="P349" s="85"/>
      <c r="Q349" s="85"/>
      <c r="R349" s="85"/>
      <c r="S349" s="85"/>
      <c r="T349" s="86"/>
      <c r="U349" s="39"/>
      <c r="V349" s="39"/>
      <c r="W349" s="39"/>
      <c r="X349" s="39"/>
      <c r="Y349" s="39"/>
      <c r="Z349" s="39"/>
      <c r="AA349" s="39"/>
      <c r="AB349" s="39"/>
      <c r="AC349" s="39"/>
      <c r="AD349" s="39"/>
      <c r="AE349" s="39"/>
      <c r="AT349" s="18" t="s">
        <v>137</v>
      </c>
      <c r="AU349" s="18" t="s">
        <v>82</v>
      </c>
    </row>
    <row r="350" s="13" customFormat="1">
      <c r="A350" s="13"/>
      <c r="B350" s="236"/>
      <c r="C350" s="237"/>
      <c r="D350" s="232" t="s">
        <v>153</v>
      </c>
      <c r="E350" s="238" t="s">
        <v>19</v>
      </c>
      <c r="F350" s="239" t="s">
        <v>563</v>
      </c>
      <c r="G350" s="237"/>
      <c r="H350" s="240">
        <v>14.039999999999999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153</v>
      </c>
      <c r="AU350" s="246" t="s">
        <v>82</v>
      </c>
      <c r="AV350" s="13" t="s">
        <v>82</v>
      </c>
      <c r="AW350" s="13" t="s">
        <v>33</v>
      </c>
      <c r="AX350" s="13" t="s">
        <v>72</v>
      </c>
      <c r="AY350" s="246" t="s">
        <v>128</v>
      </c>
    </row>
    <row r="351" s="13" customFormat="1">
      <c r="A351" s="13"/>
      <c r="B351" s="236"/>
      <c r="C351" s="237"/>
      <c r="D351" s="232" t="s">
        <v>153</v>
      </c>
      <c r="E351" s="238" t="s">
        <v>19</v>
      </c>
      <c r="F351" s="239" t="s">
        <v>564</v>
      </c>
      <c r="G351" s="237"/>
      <c r="H351" s="240">
        <v>-4.4199999999999999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153</v>
      </c>
      <c r="AU351" s="246" t="s">
        <v>82</v>
      </c>
      <c r="AV351" s="13" t="s">
        <v>82</v>
      </c>
      <c r="AW351" s="13" t="s">
        <v>33</v>
      </c>
      <c r="AX351" s="13" t="s">
        <v>72</v>
      </c>
      <c r="AY351" s="246" t="s">
        <v>128</v>
      </c>
    </row>
    <row r="352" s="13" customFormat="1">
      <c r="A352" s="13"/>
      <c r="B352" s="236"/>
      <c r="C352" s="237"/>
      <c r="D352" s="232" t="s">
        <v>153</v>
      </c>
      <c r="E352" s="238" t="s">
        <v>19</v>
      </c>
      <c r="F352" s="239" t="s">
        <v>565</v>
      </c>
      <c r="G352" s="237"/>
      <c r="H352" s="240">
        <v>98.799999999999997</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153</v>
      </c>
      <c r="AU352" s="246" t="s">
        <v>82</v>
      </c>
      <c r="AV352" s="13" t="s">
        <v>82</v>
      </c>
      <c r="AW352" s="13" t="s">
        <v>33</v>
      </c>
      <c r="AX352" s="13" t="s">
        <v>72</v>
      </c>
      <c r="AY352" s="246" t="s">
        <v>128</v>
      </c>
    </row>
    <row r="353" s="13" customFormat="1">
      <c r="A353" s="13"/>
      <c r="B353" s="236"/>
      <c r="C353" s="237"/>
      <c r="D353" s="232" t="s">
        <v>153</v>
      </c>
      <c r="E353" s="238" t="s">
        <v>19</v>
      </c>
      <c r="F353" s="239" t="s">
        <v>566</v>
      </c>
      <c r="G353" s="237"/>
      <c r="H353" s="240">
        <v>-72.474999999999994</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153</v>
      </c>
      <c r="AU353" s="246" t="s">
        <v>82</v>
      </c>
      <c r="AV353" s="13" t="s">
        <v>82</v>
      </c>
      <c r="AW353" s="13" t="s">
        <v>33</v>
      </c>
      <c r="AX353" s="13" t="s">
        <v>72</v>
      </c>
      <c r="AY353" s="246" t="s">
        <v>128</v>
      </c>
    </row>
    <row r="354" s="13" customFormat="1">
      <c r="A354" s="13"/>
      <c r="B354" s="236"/>
      <c r="C354" s="237"/>
      <c r="D354" s="232" t="s">
        <v>153</v>
      </c>
      <c r="E354" s="238" t="s">
        <v>19</v>
      </c>
      <c r="F354" s="239" t="s">
        <v>567</v>
      </c>
      <c r="G354" s="237"/>
      <c r="H354" s="240">
        <v>-8.125</v>
      </c>
      <c r="I354" s="241"/>
      <c r="J354" s="237"/>
      <c r="K354" s="237"/>
      <c r="L354" s="242"/>
      <c r="M354" s="243"/>
      <c r="N354" s="244"/>
      <c r="O354" s="244"/>
      <c r="P354" s="244"/>
      <c r="Q354" s="244"/>
      <c r="R354" s="244"/>
      <c r="S354" s="244"/>
      <c r="T354" s="245"/>
      <c r="U354" s="13"/>
      <c r="V354" s="13"/>
      <c r="W354" s="13"/>
      <c r="X354" s="13"/>
      <c r="Y354" s="13"/>
      <c r="Z354" s="13"/>
      <c r="AA354" s="13"/>
      <c r="AB354" s="13"/>
      <c r="AC354" s="13"/>
      <c r="AD354" s="13"/>
      <c r="AE354" s="13"/>
      <c r="AT354" s="246" t="s">
        <v>153</v>
      </c>
      <c r="AU354" s="246" t="s">
        <v>82</v>
      </c>
      <c r="AV354" s="13" t="s">
        <v>82</v>
      </c>
      <c r="AW354" s="13" t="s">
        <v>33</v>
      </c>
      <c r="AX354" s="13" t="s">
        <v>72</v>
      </c>
      <c r="AY354" s="246" t="s">
        <v>128</v>
      </c>
    </row>
    <row r="355" s="13" customFormat="1">
      <c r="A355" s="13"/>
      <c r="B355" s="236"/>
      <c r="C355" s="237"/>
      <c r="D355" s="232" t="s">
        <v>153</v>
      </c>
      <c r="E355" s="238" t="s">
        <v>19</v>
      </c>
      <c r="F355" s="239" t="s">
        <v>568</v>
      </c>
      <c r="G355" s="237"/>
      <c r="H355" s="240">
        <v>77.274000000000001</v>
      </c>
      <c r="I355" s="241"/>
      <c r="J355" s="237"/>
      <c r="K355" s="237"/>
      <c r="L355" s="242"/>
      <c r="M355" s="243"/>
      <c r="N355" s="244"/>
      <c r="O355" s="244"/>
      <c r="P355" s="244"/>
      <c r="Q355" s="244"/>
      <c r="R355" s="244"/>
      <c r="S355" s="244"/>
      <c r="T355" s="245"/>
      <c r="U355" s="13"/>
      <c r="V355" s="13"/>
      <c r="W355" s="13"/>
      <c r="X355" s="13"/>
      <c r="Y355" s="13"/>
      <c r="Z355" s="13"/>
      <c r="AA355" s="13"/>
      <c r="AB355" s="13"/>
      <c r="AC355" s="13"/>
      <c r="AD355" s="13"/>
      <c r="AE355" s="13"/>
      <c r="AT355" s="246" t="s">
        <v>153</v>
      </c>
      <c r="AU355" s="246" t="s">
        <v>82</v>
      </c>
      <c r="AV355" s="13" t="s">
        <v>82</v>
      </c>
      <c r="AW355" s="13" t="s">
        <v>33</v>
      </c>
      <c r="AX355" s="13" t="s">
        <v>72</v>
      </c>
      <c r="AY355" s="246" t="s">
        <v>128</v>
      </c>
    </row>
    <row r="356" s="13" customFormat="1">
      <c r="A356" s="13"/>
      <c r="B356" s="236"/>
      <c r="C356" s="237"/>
      <c r="D356" s="232" t="s">
        <v>153</v>
      </c>
      <c r="E356" s="238" t="s">
        <v>19</v>
      </c>
      <c r="F356" s="239" t="s">
        <v>569</v>
      </c>
      <c r="G356" s="237"/>
      <c r="H356" s="240">
        <v>-62.963999999999999</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153</v>
      </c>
      <c r="AU356" s="246" t="s">
        <v>82</v>
      </c>
      <c r="AV356" s="13" t="s">
        <v>82</v>
      </c>
      <c r="AW356" s="13" t="s">
        <v>33</v>
      </c>
      <c r="AX356" s="13" t="s">
        <v>72</v>
      </c>
      <c r="AY356" s="246" t="s">
        <v>128</v>
      </c>
    </row>
    <row r="357" s="13" customFormat="1">
      <c r="A357" s="13"/>
      <c r="B357" s="236"/>
      <c r="C357" s="237"/>
      <c r="D357" s="232" t="s">
        <v>153</v>
      </c>
      <c r="E357" s="238" t="s">
        <v>19</v>
      </c>
      <c r="F357" s="239" t="s">
        <v>570</v>
      </c>
      <c r="G357" s="237"/>
      <c r="H357" s="240">
        <v>2.0499999999999998</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153</v>
      </c>
      <c r="AU357" s="246" t="s">
        <v>82</v>
      </c>
      <c r="AV357" s="13" t="s">
        <v>82</v>
      </c>
      <c r="AW357" s="13" t="s">
        <v>33</v>
      </c>
      <c r="AX357" s="13" t="s">
        <v>72</v>
      </c>
      <c r="AY357" s="246" t="s">
        <v>128</v>
      </c>
    </row>
    <row r="358" s="14" customFormat="1">
      <c r="A358" s="14"/>
      <c r="B358" s="247"/>
      <c r="C358" s="248"/>
      <c r="D358" s="232" t="s">
        <v>153</v>
      </c>
      <c r="E358" s="249" t="s">
        <v>19</v>
      </c>
      <c r="F358" s="250" t="s">
        <v>157</v>
      </c>
      <c r="G358" s="248"/>
      <c r="H358" s="251">
        <v>44.18</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153</v>
      </c>
      <c r="AU358" s="257" t="s">
        <v>82</v>
      </c>
      <c r="AV358" s="14" t="s">
        <v>135</v>
      </c>
      <c r="AW358" s="14" t="s">
        <v>33</v>
      </c>
      <c r="AX358" s="14" t="s">
        <v>80</v>
      </c>
      <c r="AY358" s="257" t="s">
        <v>128</v>
      </c>
    </row>
    <row r="359" s="2" customFormat="1" ht="21.75" customHeight="1">
      <c r="A359" s="39"/>
      <c r="B359" s="40"/>
      <c r="C359" s="219" t="s">
        <v>571</v>
      </c>
      <c r="D359" s="219" t="s">
        <v>130</v>
      </c>
      <c r="E359" s="220" t="s">
        <v>572</v>
      </c>
      <c r="F359" s="221" t="s">
        <v>556</v>
      </c>
      <c r="G359" s="222" t="s">
        <v>283</v>
      </c>
      <c r="H359" s="223">
        <v>839.41999999999996</v>
      </c>
      <c r="I359" s="224"/>
      <c r="J359" s="225">
        <f>ROUND(I359*H359,2)</f>
        <v>0</v>
      </c>
      <c r="K359" s="221" t="s">
        <v>134</v>
      </c>
      <c r="L359" s="45"/>
      <c r="M359" s="226" t="s">
        <v>19</v>
      </c>
      <c r="N359" s="227" t="s">
        <v>43</v>
      </c>
      <c r="O359" s="85"/>
      <c r="P359" s="228">
        <f>O359*H359</f>
        <v>0</v>
      </c>
      <c r="Q359" s="228">
        <v>0</v>
      </c>
      <c r="R359" s="228">
        <f>Q359*H359</f>
        <v>0</v>
      </c>
      <c r="S359" s="228">
        <v>0</v>
      </c>
      <c r="T359" s="229">
        <f>S359*H359</f>
        <v>0</v>
      </c>
      <c r="U359" s="39"/>
      <c r="V359" s="39"/>
      <c r="W359" s="39"/>
      <c r="X359" s="39"/>
      <c r="Y359" s="39"/>
      <c r="Z359" s="39"/>
      <c r="AA359" s="39"/>
      <c r="AB359" s="39"/>
      <c r="AC359" s="39"/>
      <c r="AD359" s="39"/>
      <c r="AE359" s="39"/>
      <c r="AR359" s="230" t="s">
        <v>135</v>
      </c>
      <c r="AT359" s="230" t="s">
        <v>130</v>
      </c>
      <c r="AU359" s="230" t="s">
        <v>82</v>
      </c>
      <c r="AY359" s="18" t="s">
        <v>128</v>
      </c>
      <c r="BE359" s="231">
        <f>IF(N359="základní",J359,0)</f>
        <v>0</v>
      </c>
      <c r="BF359" s="231">
        <f>IF(N359="snížená",J359,0)</f>
        <v>0</v>
      </c>
      <c r="BG359" s="231">
        <f>IF(N359="zákl. přenesená",J359,0)</f>
        <v>0</v>
      </c>
      <c r="BH359" s="231">
        <f>IF(N359="sníž. přenesená",J359,0)</f>
        <v>0</v>
      </c>
      <c r="BI359" s="231">
        <f>IF(N359="nulová",J359,0)</f>
        <v>0</v>
      </c>
      <c r="BJ359" s="18" t="s">
        <v>80</v>
      </c>
      <c r="BK359" s="231">
        <f>ROUND(I359*H359,2)</f>
        <v>0</v>
      </c>
      <c r="BL359" s="18" t="s">
        <v>135</v>
      </c>
      <c r="BM359" s="230" t="s">
        <v>573</v>
      </c>
    </row>
    <row r="360" s="2" customFormat="1">
      <c r="A360" s="39"/>
      <c r="B360" s="40"/>
      <c r="C360" s="41"/>
      <c r="D360" s="232" t="s">
        <v>137</v>
      </c>
      <c r="E360" s="41"/>
      <c r="F360" s="233" t="s">
        <v>551</v>
      </c>
      <c r="G360" s="41"/>
      <c r="H360" s="41"/>
      <c r="I360" s="137"/>
      <c r="J360" s="41"/>
      <c r="K360" s="41"/>
      <c r="L360" s="45"/>
      <c r="M360" s="234"/>
      <c r="N360" s="235"/>
      <c r="O360" s="85"/>
      <c r="P360" s="85"/>
      <c r="Q360" s="85"/>
      <c r="R360" s="85"/>
      <c r="S360" s="85"/>
      <c r="T360" s="86"/>
      <c r="U360" s="39"/>
      <c r="V360" s="39"/>
      <c r="W360" s="39"/>
      <c r="X360" s="39"/>
      <c r="Y360" s="39"/>
      <c r="Z360" s="39"/>
      <c r="AA360" s="39"/>
      <c r="AB360" s="39"/>
      <c r="AC360" s="39"/>
      <c r="AD360" s="39"/>
      <c r="AE360" s="39"/>
      <c r="AT360" s="18" t="s">
        <v>137</v>
      </c>
      <c r="AU360" s="18" t="s">
        <v>82</v>
      </c>
    </row>
    <row r="361" s="13" customFormat="1">
      <c r="A361" s="13"/>
      <c r="B361" s="236"/>
      <c r="C361" s="237"/>
      <c r="D361" s="232" t="s">
        <v>153</v>
      </c>
      <c r="E361" s="237"/>
      <c r="F361" s="239" t="s">
        <v>574</v>
      </c>
      <c r="G361" s="237"/>
      <c r="H361" s="240">
        <v>839.41999999999996</v>
      </c>
      <c r="I361" s="241"/>
      <c r="J361" s="237"/>
      <c r="K361" s="237"/>
      <c r="L361" s="242"/>
      <c r="M361" s="243"/>
      <c r="N361" s="244"/>
      <c r="O361" s="244"/>
      <c r="P361" s="244"/>
      <c r="Q361" s="244"/>
      <c r="R361" s="244"/>
      <c r="S361" s="244"/>
      <c r="T361" s="245"/>
      <c r="U361" s="13"/>
      <c r="V361" s="13"/>
      <c r="W361" s="13"/>
      <c r="X361" s="13"/>
      <c r="Y361" s="13"/>
      <c r="Z361" s="13"/>
      <c r="AA361" s="13"/>
      <c r="AB361" s="13"/>
      <c r="AC361" s="13"/>
      <c r="AD361" s="13"/>
      <c r="AE361" s="13"/>
      <c r="AT361" s="246" t="s">
        <v>153</v>
      </c>
      <c r="AU361" s="246" t="s">
        <v>82</v>
      </c>
      <c r="AV361" s="13" t="s">
        <v>82</v>
      </c>
      <c r="AW361" s="13" t="s">
        <v>4</v>
      </c>
      <c r="AX361" s="13" t="s">
        <v>80</v>
      </c>
      <c r="AY361" s="246" t="s">
        <v>128</v>
      </c>
    </row>
    <row r="362" s="2" customFormat="1" ht="21.75" customHeight="1">
      <c r="A362" s="39"/>
      <c r="B362" s="40"/>
      <c r="C362" s="219" t="s">
        <v>575</v>
      </c>
      <c r="D362" s="219" t="s">
        <v>130</v>
      </c>
      <c r="E362" s="220" t="s">
        <v>576</v>
      </c>
      <c r="F362" s="221" t="s">
        <v>577</v>
      </c>
      <c r="G362" s="222" t="s">
        <v>283</v>
      </c>
      <c r="H362" s="223">
        <v>53.445</v>
      </c>
      <c r="I362" s="224"/>
      <c r="J362" s="225">
        <f>ROUND(I362*H362,2)</f>
        <v>0</v>
      </c>
      <c r="K362" s="221" t="s">
        <v>19</v>
      </c>
      <c r="L362" s="45"/>
      <c r="M362" s="226" t="s">
        <v>19</v>
      </c>
      <c r="N362" s="227" t="s">
        <v>43</v>
      </c>
      <c r="O362" s="85"/>
      <c r="P362" s="228">
        <f>O362*H362</f>
        <v>0</v>
      </c>
      <c r="Q362" s="228">
        <v>0</v>
      </c>
      <c r="R362" s="228">
        <f>Q362*H362</f>
        <v>0</v>
      </c>
      <c r="S362" s="228">
        <v>0</v>
      </c>
      <c r="T362" s="229">
        <f>S362*H362</f>
        <v>0</v>
      </c>
      <c r="U362" s="39"/>
      <c r="V362" s="39"/>
      <c r="W362" s="39"/>
      <c r="X362" s="39"/>
      <c r="Y362" s="39"/>
      <c r="Z362" s="39"/>
      <c r="AA362" s="39"/>
      <c r="AB362" s="39"/>
      <c r="AC362" s="39"/>
      <c r="AD362" s="39"/>
      <c r="AE362" s="39"/>
      <c r="AR362" s="230" t="s">
        <v>135</v>
      </c>
      <c r="AT362" s="230" t="s">
        <v>130</v>
      </c>
      <c r="AU362" s="230" t="s">
        <v>82</v>
      </c>
      <c r="AY362" s="18" t="s">
        <v>128</v>
      </c>
      <c r="BE362" s="231">
        <f>IF(N362="základní",J362,0)</f>
        <v>0</v>
      </c>
      <c r="BF362" s="231">
        <f>IF(N362="snížená",J362,0)</f>
        <v>0</v>
      </c>
      <c r="BG362" s="231">
        <f>IF(N362="zákl. přenesená",J362,0)</f>
        <v>0</v>
      </c>
      <c r="BH362" s="231">
        <f>IF(N362="sníž. přenesená",J362,0)</f>
        <v>0</v>
      </c>
      <c r="BI362" s="231">
        <f>IF(N362="nulová",J362,0)</f>
        <v>0</v>
      </c>
      <c r="BJ362" s="18" t="s">
        <v>80</v>
      </c>
      <c r="BK362" s="231">
        <f>ROUND(I362*H362,2)</f>
        <v>0</v>
      </c>
      <c r="BL362" s="18" t="s">
        <v>135</v>
      </c>
      <c r="BM362" s="230" t="s">
        <v>578</v>
      </c>
    </row>
    <row r="363" s="2" customFormat="1">
      <c r="A363" s="39"/>
      <c r="B363" s="40"/>
      <c r="C363" s="41"/>
      <c r="D363" s="232" t="s">
        <v>137</v>
      </c>
      <c r="E363" s="41"/>
      <c r="F363" s="233" t="s">
        <v>579</v>
      </c>
      <c r="G363" s="41"/>
      <c r="H363" s="41"/>
      <c r="I363" s="137"/>
      <c r="J363" s="41"/>
      <c r="K363" s="41"/>
      <c r="L363" s="45"/>
      <c r="M363" s="234"/>
      <c r="N363" s="235"/>
      <c r="O363" s="85"/>
      <c r="P363" s="85"/>
      <c r="Q363" s="85"/>
      <c r="R363" s="85"/>
      <c r="S363" s="85"/>
      <c r="T363" s="86"/>
      <c r="U363" s="39"/>
      <c r="V363" s="39"/>
      <c r="W363" s="39"/>
      <c r="X363" s="39"/>
      <c r="Y363" s="39"/>
      <c r="Z363" s="39"/>
      <c r="AA363" s="39"/>
      <c r="AB363" s="39"/>
      <c r="AC363" s="39"/>
      <c r="AD363" s="39"/>
      <c r="AE363" s="39"/>
      <c r="AT363" s="18" t="s">
        <v>137</v>
      </c>
      <c r="AU363" s="18" t="s">
        <v>82</v>
      </c>
    </row>
    <row r="364" s="13" customFormat="1">
      <c r="A364" s="13"/>
      <c r="B364" s="236"/>
      <c r="C364" s="237"/>
      <c r="D364" s="232" t="s">
        <v>153</v>
      </c>
      <c r="E364" s="238" t="s">
        <v>19</v>
      </c>
      <c r="F364" s="239" t="s">
        <v>539</v>
      </c>
      <c r="G364" s="237"/>
      <c r="H364" s="240">
        <v>28.893000000000001</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153</v>
      </c>
      <c r="AU364" s="246" t="s">
        <v>82</v>
      </c>
      <c r="AV364" s="13" t="s">
        <v>82</v>
      </c>
      <c r="AW364" s="13" t="s">
        <v>33</v>
      </c>
      <c r="AX364" s="13" t="s">
        <v>72</v>
      </c>
      <c r="AY364" s="246" t="s">
        <v>128</v>
      </c>
    </row>
    <row r="365" s="13" customFormat="1">
      <c r="A365" s="13"/>
      <c r="B365" s="236"/>
      <c r="C365" s="237"/>
      <c r="D365" s="232" t="s">
        <v>153</v>
      </c>
      <c r="E365" s="238" t="s">
        <v>19</v>
      </c>
      <c r="F365" s="239" t="s">
        <v>540</v>
      </c>
      <c r="G365" s="237"/>
      <c r="H365" s="240">
        <v>-13.443</v>
      </c>
      <c r="I365" s="241"/>
      <c r="J365" s="237"/>
      <c r="K365" s="237"/>
      <c r="L365" s="242"/>
      <c r="M365" s="243"/>
      <c r="N365" s="244"/>
      <c r="O365" s="244"/>
      <c r="P365" s="244"/>
      <c r="Q365" s="244"/>
      <c r="R365" s="244"/>
      <c r="S365" s="244"/>
      <c r="T365" s="245"/>
      <c r="U365" s="13"/>
      <c r="V365" s="13"/>
      <c r="W365" s="13"/>
      <c r="X365" s="13"/>
      <c r="Y365" s="13"/>
      <c r="Z365" s="13"/>
      <c r="AA365" s="13"/>
      <c r="AB365" s="13"/>
      <c r="AC365" s="13"/>
      <c r="AD365" s="13"/>
      <c r="AE365" s="13"/>
      <c r="AT365" s="246" t="s">
        <v>153</v>
      </c>
      <c r="AU365" s="246" t="s">
        <v>82</v>
      </c>
      <c r="AV365" s="13" t="s">
        <v>82</v>
      </c>
      <c r="AW365" s="13" t="s">
        <v>33</v>
      </c>
      <c r="AX365" s="13" t="s">
        <v>72</v>
      </c>
      <c r="AY365" s="246" t="s">
        <v>128</v>
      </c>
    </row>
    <row r="366" s="13" customFormat="1">
      <c r="A366" s="13"/>
      <c r="B366" s="236"/>
      <c r="C366" s="237"/>
      <c r="D366" s="232" t="s">
        <v>153</v>
      </c>
      <c r="E366" s="238" t="s">
        <v>19</v>
      </c>
      <c r="F366" s="239" t="s">
        <v>563</v>
      </c>
      <c r="G366" s="237"/>
      <c r="H366" s="240">
        <v>14.039999999999999</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153</v>
      </c>
      <c r="AU366" s="246" t="s">
        <v>82</v>
      </c>
      <c r="AV366" s="13" t="s">
        <v>82</v>
      </c>
      <c r="AW366" s="13" t="s">
        <v>33</v>
      </c>
      <c r="AX366" s="13" t="s">
        <v>72</v>
      </c>
      <c r="AY366" s="246" t="s">
        <v>128</v>
      </c>
    </row>
    <row r="367" s="13" customFormat="1">
      <c r="A367" s="13"/>
      <c r="B367" s="236"/>
      <c r="C367" s="237"/>
      <c r="D367" s="232" t="s">
        <v>153</v>
      </c>
      <c r="E367" s="238" t="s">
        <v>19</v>
      </c>
      <c r="F367" s="239" t="s">
        <v>564</v>
      </c>
      <c r="G367" s="237"/>
      <c r="H367" s="240">
        <v>-4.4199999999999999</v>
      </c>
      <c r="I367" s="241"/>
      <c r="J367" s="237"/>
      <c r="K367" s="237"/>
      <c r="L367" s="242"/>
      <c r="M367" s="243"/>
      <c r="N367" s="244"/>
      <c r="O367" s="244"/>
      <c r="P367" s="244"/>
      <c r="Q367" s="244"/>
      <c r="R367" s="244"/>
      <c r="S367" s="244"/>
      <c r="T367" s="245"/>
      <c r="U367" s="13"/>
      <c r="V367" s="13"/>
      <c r="W367" s="13"/>
      <c r="X367" s="13"/>
      <c r="Y367" s="13"/>
      <c r="Z367" s="13"/>
      <c r="AA367" s="13"/>
      <c r="AB367" s="13"/>
      <c r="AC367" s="13"/>
      <c r="AD367" s="13"/>
      <c r="AE367" s="13"/>
      <c r="AT367" s="246" t="s">
        <v>153</v>
      </c>
      <c r="AU367" s="246" t="s">
        <v>82</v>
      </c>
      <c r="AV367" s="13" t="s">
        <v>82</v>
      </c>
      <c r="AW367" s="13" t="s">
        <v>33</v>
      </c>
      <c r="AX367" s="13" t="s">
        <v>72</v>
      </c>
      <c r="AY367" s="246" t="s">
        <v>128</v>
      </c>
    </row>
    <row r="368" s="13" customFormat="1">
      <c r="A368" s="13"/>
      <c r="B368" s="236"/>
      <c r="C368" s="237"/>
      <c r="D368" s="232" t="s">
        <v>153</v>
      </c>
      <c r="E368" s="238" t="s">
        <v>19</v>
      </c>
      <c r="F368" s="239" t="s">
        <v>565</v>
      </c>
      <c r="G368" s="237"/>
      <c r="H368" s="240">
        <v>98.799999999999997</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153</v>
      </c>
      <c r="AU368" s="246" t="s">
        <v>82</v>
      </c>
      <c r="AV368" s="13" t="s">
        <v>82</v>
      </c>
      <c r="AW368" s="13" t="s">
        <v>33</v>
      </c>
      <c r="AX368" s="13" t="s">
        <v>72</v>
      </c>
      <c r="AY368" s="246" t="s">
        <v>128</v>
      </c>
    </row>
    <row r="369" s="13" customFormat="1">
      <c r="A369" s="13"/>
      <c r="B369" s="236"/>
      <c r="C369" s="237"/>
      <c r="D369" s="232" t="s">
        <v>153</v>
      </c>
      <c r="E369" s="238" t="s">
        <v>19</v>
      </c>
      <c r="F369" s="239" t="s">
        <v>566</v>
      </c>
      <c r="G369" s="237"/>
      <c r="H369" s="240">
        <v>-72.474999999999994</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153</v>
      </c>
      <c r="AU369" s="246" t="s">
        <v>82</v>
      </c>
      <c r="AV369" s="13" t="s">
        <v>82</v>
      </c>
      <c r="AW369" s="13" t="s">
        <v>33</v>
      </c>
      <c r="AX369" s="13" t="s">
        <v>72</v>
      </c>
      <c r="AY369" s="246" t="s">
        <v>128</v>
      </c>
    </row>
    <row r="370" s="13" customFormat="1">
      <c r="A370" s="13"/>
      <c r="B370" s="236"/>
      <c r="C370" s="237"/>
      <c r="D370" s="232" t="s">
        <v>153</v>
      </c>
      <c r="E370" s="238" t="s">
        <v>19</v>
      </c>
      <c r="F370" s="239" t="s">
        <v>570</v>
      </c>
      <c r="G370" s="237"/>
      <c r="H370" s="240">
        <v>2.0499999999999998</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153</v>
      </c>
      <c r="AU370" s="246" t="s">
        <v>82</v>
      </c>
      <c r="AV370" s="13" t="s">
        <v>82</v>
      </c>
      <c r="AW370" s="13" t="s">
        <v>33</v>
      </c>
      <c r="AX370" s="13" t="s">
        <v>72</v>
      </c>
      <c r="AY370" s="246" t="s">
        <v>128</v>
      </c>
    </row>
    <row r="371" s="14" customFormat="1">
      <c r="A371" s="14"/>
      <c r="B371" s="247"/>
      <c r="C371" s="248"/>
      <c r="D371" s="232" t="s">
        <v>153</v>
      </c>
      <c r="E371" s="249" t="s">
        <v>19</v>
      </c>
      <c r="F371" s="250" t="s">
        <v>157</v>
      </c>
      <c r="G371" s="248"/>
      <c r="H371" s="251">
        <v>53.445</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153</v>
      </c>
      <c r="AU371" s="257" t="s">
        <v>82</v>
      </c>
      <c r="AV371" s="14" t="s">
        <v>135</v>
      </c>
      <c r="AW371" s="14" t="s">
        <v>33</v>
      </c>
      <c r="AX371" s="14" t="s">
        <v>80</v>
      </c>
      <c r="AY371" s="257" t="s">
        <v>128</v>
      </c>
    </row>
    <row r="372" s="2" customFormat="1" ht="21.75" customHeight="1">
      <c r="A372" s="39"/>
      <c r="B372" s="40"/>
      <c r="C372" s="219" t="s">
        <v>580</v>
      </c>
      <c r="D372" s="219" t="s">
        <v>130</v>
      </c>
      <c r="E372" s="220" t="s">
        <v>581</v>
      </c>
      <c r="F372" s="221" t="s">
        <v>582</v>
      </c>
      <c r="G372" s="222" t="s">
        <v>283</v>
      </c>
      <c r="H372" s="223">
        <v>14.310000000000001</v>
      </c>
      <c r="I372" s="224"/>
      <c r="J372" s="225">
        <f>ROUND(I372*H372,2)</f>
        <v>0</v>
      </c>
      <c r="K372" s="221" t="s">
        <v>19</v>
      </c>
      <c r="L372" s="45"/>
      <c r="M372" s="226" t="s">
        <v>19</v>
      </c>
      <c r="N372" s="227" t="s">
        <v>43</v>
      </c>
      <c r="O372" s="85"/>
      <c r="P372" s="228">
        <f>O372*H372</f>
        <v>0</v>
      </c>
      <c r="Q372" s="228">
        <v>0</v>
      </c>
      <c r="R372" s="228">
        <f>Q372*H372</f>
        <v>0</v>
      </c>
      <c r="S372" s="228">
        <v>0</v>
      </c>
      <c r="T372" s="229">
        <f>S372*H372</f>
        <v>0</v>
      </c>
      <c r="U372" s="39"/>
      <c r="V372" s="39"/>
      <c r="W372" s="39"/>
      <c r="X372" s="39"/>
      <c r="Y372" s="39"/>
      <c r="Z372" s="39"/>
      <c r="AA372" s="39"/>
      <c r="AB372" s="39"/>
      <c r="AC372" s="39"/>
      <c r="AD372" s="39"/>
      <c r="AE372" s="39"/>
      <c r="AR372" s="230" t="s">
        <v>135</v>
      </c>
      <c r="AT372" s="230" t="s">
        <v>130</v>
      </c>
      <c r="AU372" s="230" t="s">
        <v>82</v>
      </c>
      <c r="AY372" s="18" t="s">
        <v>128</v>
      </c>
      <c r="BE372" s="231">
        <f>IF(N372="základní",J372,0)</f>
        <v>0</v>
      </c>
      <c r="BF372" s="231">
        <f>IF(N372="snížená",J372,0)</f>
        <v>0</v>
      </c>
      <c r="BG372" s="231">
        <f>IF(N372="zákl. přenesená",J372,0)</f>
        <v>0</v>
      </c>
      <c r="BH372" s="231">
        <f>IF(N372="sníž. přenesená",J372,0)</f>
        <v>0</v>
      </c>
      <c r="BI372" s="231">
        <f>IF(N372="nulová",J372,0)</f>
        <v>0</v>
      </c>
      <c r="BJ372" s="18" t="s">
        <v>80</v>
      </c>
      <c r="BK372" s="231">
        <f>ROUND(I372*H372,2)</f>
        <v>0</v>
      </c>
      <c r="BL372" s="18" t="s">
        <v>135</v>
      </c>
      <c r="BM372" s="230" t="s">
        <v>583</v>
      </c>
    </row>
    <row r="373" s="2" customFormat="1">
      <c r="A373" s="39"/>
      <c r="B373" s="40"/>
      <c r="C373" s="41"/>
      <c r="D373" s="232" t="s">
        <v>137</v>
      </c>
      <c r="E373" s="41"/>
      <c r="F373" s="233" t="s">
        <v>584</v>
      </c>
      <c r="G373" s="41"/>
      <c r="H373" s="41"/>
      <c r="I373" s="137"/>
      <c r="J373" s="41"/>
      <c r="K373" s="41"/>
      <c r="L373" s="45"/>
      <c r="M373" s="234"/>
      <c r="N373" s="235"/>
      <c r="O373" s="85"/>
      <c r="P373" s="85"/>
      <c r="Q373" s="85"/>
      <c r="R373" s="85"/>
      <c r="S373" s="85"/>
      <c r="T373" s="86"/>
      <c r="U373" s="39"/>
      <c r="V373" s="39"/>
      <c r="W373" s="39"/>
      <c r="X373" s="39"/>
      <c r="Y373" s="39"/>
      <c r="Z373" s="39"/>
      <c r="AA373" s="39"/>
      <c r="AB373" s="39"/>
      <c r="AC373" s="39"/>
      <c r="AD373" s="39"/>
      <c r="AE373" s="39"/>
      <c r="AT373" s="18" t="s">
        <v>137</v>
      </c>
      <c r="AU373" s="18" t="s">
        <v>82</v>
      </c>
    </row>
    <row r="374" s="13" customFormat="1">
      <c r="A374" s="13"/>
      <c r="B374" s="236"/>
      <c r="C374" s="237"/>
      <c r="D374" s="232" t="s">
        <v>153</v>
      </c>
      <c r="E374" s="238" t="s">
        <v>19</v>
      </c>
      <c r="F374" s="239" t="s">
        <v>568</v>
      </c>
      <c r="G374" s="237"/>
      <c r="H374" s="240">
        <v>77.274000000000001</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153</v>
      </c>
      <c r="AU374" s="246" t="s">
        <v>82</v>
      </c>
      <c r="AV374" s="13" t="s">
        <v>82</v>
      </c>
      <c r="AW374" s="13" t="s">
        <v>33</v>
      </c>
      <c r="AX374" s="13" t="s">
        <v>72</v>
      </c>
      <c r="AY374" s="246" t="s">
        <v>128</v>
      </c>
    </row>
    <row r="375" s="13" customFormat="1">
      <c r="A375" s="13"/>
      <c r="B375" s="236"/>
      <c r="C375" s="237"/>
      <c r="D375" s="232" t="s">
        <v>153</v>
      </c>
      <c r="E375" s="238" t="s">
        <v>19</v>
      </c>
      <c r="F375" s="239" t="s">
        <v>569</v>
      </c>
      <c r="G375" s="237"/>
      <c r="H375" s="240">
        <v>-62.963999999999999</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153</v>
      </c>
      <c r="AU375" s="246" t="s">
        <v>82</v>
      </c>
      <c r="AV375" s="13" t="s">
        <v>82</v>
      </c>
      <c r="AW375" s="13" t="s">
        <v>33</v>
      </c>
      <c r="AX375" s="13" t="s">
        <v>72</v>
      </c>
      <c r="AY375" s="246" t="s">
        <v>128</v>
      </c>
    </row>
    <row r="376" s="14" customFormat="1">
      <c r="A376" s="14"/>
      <c r="B376" s="247"/>
      <c r="C376" s="248"/>
      <c r="D376" s="232" t="s">
        <v>153</v>
      </c>
      <c r="E376" s="249" t="s">
        <v>19</v>
      </c>
      <c r="F376" s="250" t="s">
        <v>157</v>
      </c>
      <c r="G376" s="248"/>
      <c r="H376" s="251">
        <v>14.310000000000001</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153</v>
      </c>
      <c r="AU376" s="257" t="s">
        <v>82</v>
      </c>
      <c r="AV376" s="14" t="s">
        <v>135</v>
      </c>
      <c r="AW376" s="14" t="s">
        <v>33</v>
      </c>
      <c r="AX376" s="14" t="s">
        <v>80</v>
      </c>
      <c r="AY376" s="257" t="s">
        <v>128</v>
      </c>
    </row>
    <row r="377" s="2" customFormat="1" ht="21.75" customHeight="1">
      <c r="A377" s="39"/>
      <c r="B377" s="40"/>
      <c r="C377" s="219" t="s">
        <v>585</v>
      </c>
      <c r="D377" s="219" t="s">
        <v>130</v>
      </c>
      <c r="E377" s="220" t="s">
        <v>586</v>
      </c>
      <c r="F377" s="221" t="s">
        <v>587</v>
      </c>
      <c r="G377" s="222" t="s">
        <v>283</v>
      </c>
      <c r="H377" s="223">
        <v>33.829999999999998</v>
      </c>
      <c r="I377" s="224"/>
      <c r="J377" s="225">
        <f>ROUND(I377*H377,2)</f>
        <v>0</v>
      </c>
      <c r="K377" s="221" t="s">
        <v>19</v>
      </c>
      <c r="L377" s="45"/>
      <c r="M377" s="226" t="s">
        <v>19</v>
      </c>
      <c r="N377" s="227" t="s">
        <v>43</v>
      </c>
      <c r="O377" s="85"/>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135</v>
      </c>
      <c r="AT377" s="230" t="s">
        <v>130</v>
      </c>
      <c r="AU377" s="230" t="s">
        <v>82</v>
      </c>
      <c r="AY377" s="18" t="s">
        <v>128</v>
      </c>
      <c r="BE377" s="231">
        <f>IF(N377="základní",J377,0)</f>
        <v>0</v>
      </c>
      <c r="BF377" s="231">
        <f>IF(N377="snížená",J377,0)</f>
        <v>0</v>
      </c>
      <c r="BG377" s="231">
        <f>IF(N377="zákl. přenesená",J377,0)</f>
        <v>0</v>
      </c>
      <c r="BH377" s="231">
        <f>IF(N377="sníž. přenesená",J377,0)</f>
        <v>0</v>
      </c>
      <c r="BI377" s="231">
        <f>IF(N377="nulová",J377,0)</f>
        <v>0</v>
      </c>
      <c r="BJ377" s="18" t="s">
        <v>80</v>
      </c>
      <c r="BK377" s="231">
        <f>ROUND(I377*H377,2)</f>
        <v>0</v>
      </c>
      <c r="BL377" s="18" t="s">
        <v>135</v>
      </c>
      <c r="BM377" s="230" t="s">
        <v>588</v>
      </c>
    </row>
    <row r="378" s="2" customFormat="1">
      <c r="A378" s="39"/>
      <c r="B378" s="40"/>
      <c r="C378" s="41"/>
      <c r="D378" s="232" t="s">
        <v>137</v>
      </c>
      <c r="E378" s="41"/>
      <c r="F378" s="233" t="s">
        <v>285</v>
      </c>
      <c r="G378" s="41"/>
      <c r="H378" s="41"/>
      <c r="I378" s="137"/>
      <c r="J378" s="41"/>
      <c r="K378" s="41"/>
      <c r="L378" s="45"/>
      <c r="M378" s="234"/>
      <c r="N378" s="235"/>
      <c r="O378" s="85"/>
      <c r="P378" s="85"/>
      <c r="Q378" s="85"/>
      <c r="R378" s="85"/>
      <c r="S378" s="85"/>
      <c r="T378" s="86"/>
      <c r="U378" s="39"/>
      <c r="V378" s="39"/>
      <c r="W378" s="39"/>
      <c r="X378" s="39"/>
      <c r="Y378" s="39"/>
      <c r="Z378" s="39"/>
      <c r="AA378" s="39"/>
      <c r="AB378" s="39"/>
      <c r="AC378" s="39"/>
      <c r="AD378" s="39"/>
      <c r="AE378" s="39"/>
      <c r="AT378" s="18" t="s">
        <v>137</v>
      </c>
      <c r="AU378" s="18" t="s">
        <v>82</v>
      </c>
    </row>
    <row r="379" s="13" customFormat="1">
      <c r="A379" s="13"/>
      <c r="B379" s="236"/>
      <c r="C379" s="237"/>
      <c r="D379" s="232" t="s">
        <v>153</v>
      </c>
      <c r="E379" s="238" t="s">
        <v>19</v>
      </c>
      <c r="F379" s="239" t="s">
        <v>552</v>
      </c>
      <c r="G379" s="237"/>
      <c r="H379" s="240">
        <v>128.43000000000001</v>
      </c>
      <c r="I379" s="241"/>
      <c r="J379" s="237"/>
      <c r="K379" s="237"/>
      <c r="L379" s="242"/>
      <c r="M379" s="243"/>
      <c r="N379" s="244"/>
      <c r="O379" s="244"/>
      <c r="P379" s="244"/>
      <c r="Q379" s="244"/>
      <c r="R379" s="244"/>
      <c r="S379" s="244"/>
      <c r="T379" s="245"/>
      <c r="U379" s="13"/>
      <c r="V379" s="13"/>
      <c r="W379" s="13"/>
      <c r="X379" s="13"/>
      <c r="Y379" s="13"/>
      <c r="Z379" s="13"/>
      <c r="AA379" s="13"/>
      <c r="AB379" s="13"/>
      <c r="AC379" s="13"/>
      <c r="AD379" s="13"/>
      <c r="AE379" s="13"/>
      <c r="AT379" s="246" t="s">
        <v>153</v>
      </c>
      <c r="AU379" s="246" t="s">
        <v>82</v>
      </c>
      <c r="AV379" s="13" t="s">
        <v>82</v>
      </c>
      <c r="AW379" s="13" t="s">
        <v>33</v>
      </c>
      <c r="AX379" s="13" t="s">
        <v>72</v>
      </c>
      <c r="AY379" s="246" t="s">
        <v>128</v>
      </c>
    </row>
    <row r="380" s="13" customFormat="1">
      <c r="A380" s="13"/>
      <c r="B380" s="236"/>
      <c r="C380" s="237"/>
      <c r="D380" s="232" t="s">
        <v>153</v>
      </c>
      <c r="E380" s="238" t="s">
        <v>19</v>
      </c>
      <c r="F380" s="239" t="s">
        <v>553</v>
      </c>
      <c r="G380" s="237"/>
      <c r="H380" s="240">
        <v>-94.599999999999994</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153</v>
      </c>
      <c r="AU380" s="246" t="s">
        <v>82</v>
      </c>
      <c r="AV380" s="13" t="s">
        <v>82</v>
      </c>
      <c r="AW380" s="13" t="s">
        <v>33</v>
      </c>
      <c r="AX380" s="13" t="s">
        <v>72</v>
      </c>
      <c r="AY380" s="246" t="s">
        <v>128</v>
      </c>
    </row>
    <row r="381" s="14" customFormat="1">
      <c r="A381" s="14"/>
      <c r="B381" s="247"/>
      <c r="C381" s="248"/>
      <c r="D381" s="232" t="s">
        <v>153</v>
      </c>
      <c r="E381" s="249" t="s">
        <v>19</v>
      </c>
      <c r="F381" s="250" t="s">
        <v>157</v>
      </c>
      <c r="G381" s="248"/>
      <c r="H381" s="251">
        <v>33.829999999999998</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153</v>
      </c>
      <c r="AU381" s="257" t="s">
        <v>82</v>
      </c>
      <c r="AV381" s="14" t="s">
        <v>135</v>
      </c>
      <c r="AW381" s="14" t="s">
        <v>33</v>
      </c>
      <c r="AX381" s="14" t="s">
        <v>80</v>
      </c>
      <c r="AY381" s="257" t="s">
        <v>128</v>
      </c>
    </row>
    <row r="382" s="12" customFormat="1" ht="22.8" customHeight="1">
      <c r="A382" s="12"/>
      <c r="B382" s="203"/>
      <c r="C382" s="204"/>
      <c r="D382" s="205" t="s">
        <v>71</v>
      </c>
      <c r="E382" s="217" t="s">
        <v>589</v>
      </c>
      <c r="F382" s="217" t="s">
        <v>590</v>
      </c>
      <c r="G382" s="204"/>
      <c r="H382" s="204"/>
      <c r="I382" s="207"/>
      <c r="J382" s="218">
        <f>BK382</f>
        <v>0</v>
      </c>
      <c r="K382" s="204"/>
      <c r="L382" s="209"/>
      <c r="M382" s="210"/>
      <c r="N382" s="211"/>
      <c r="O382" s="211"/>
      <c r="P382" s="212">
        <f>SUM(P383:P384)</f>
        <v>0</v>
      </c>
      <c r="Q382" s="211"/>
      <c r="R382" s="212">
        <f>SUM(R383:R384)</f>
        <v>0</v>
      </c>
      <c r="S382" s="211"/>
      <c r="T382" s="213">
        <f>SUM(T383:T384)</f>
        <v>0</v>
      </c>
      <c r="U382" s="12"/>
      <c r="V382" s="12"/>
      <c r="W382" s="12"/>
      <c r="X382" s="12"/>
      <c r="Y382" s="12"/>
      <c r="Z382" s="12"/>
      <c r="AA382" s="12"/>
      <c r="AB382" s="12"/>
      <c r="AC382" s="12"/>
      <c r="AD382" s="12"/>
      <c r="AE382" s="12"/>
      <c r="AR382" s="214" t="s">
        <v>80</v>
      </c>
      <c r="AT382" s="215" t="s">
        <v>71</v>
      </c>
      <c r="AU382" s="215" t="s">
        <v>80</v>
      </c>
      <c r="AY382" s="214" t="s">
        <v>128</v>
      </c>
      <c r="BK382" s="216">
        <f>SUM(BK383:BK384)</f>
        <v>0</v>
      </c>
    </row>
    <row r="383" s="2" customFormat="1" ht="21.75" customHeight="1">
      <c r="A383" s="39"/>
      <c r="B383" s="40"/>
      <c r="C383" s="219" t="s">
        <v>591</v>
      </c>
      <c r="D383" s="219" t="s">
        <v>130</v>
      </c>
      <c r="E383" s="220" t="s">
        <v>592</v>
      </c>
      <c r="F383" s="221" t="s">
        <v>593</v>
      </c>
      <c r="G383" s="222" t="s">
        <v>283</v>
      </c>
      <c r="H383" s="223">
        <v>138.97800000000001</v>
      </c>
      <c r="I383" s="224"/>
      <c r="J383" s="225">
        <f>ROUND(I383*H383,2)</f>
        <v>0</v>
      </c>
      <c r="K383" s="221" t="s">
        <v>134</v>
      </c>
      <c r="L383" s="45"/>
      <c r="M383" s="226" t="s">
        <v>19</v>
      </c>
      <c r="N383" s="227" t="s">
        <v>43</v>
      </c>
      <c r="O383" s="85"/>
      <c r="P383" s="228">
        <f>O383*H383</f>
        <v>0</v>
      </c>
      <c r="Q383" s="228">
        <v>0</v>
      </c>
      <c r="R383" s="228">
        <f>Q383*H383</f>
        <v>0</v>
      </c>
      <c r="S383" s="228">
        <v>0</v>
      </c>
      <c r="T383" s="229">
        <f>S383*H383</f>
        <v>0</v>
      </c>
      <c r="U383" s="39"/>
      <c r="V383" s="39"/>
      <c r="W383" s="39"/>
      <c r="X383" s="39"/>
      <c r="Y383" s="39"/>
      <c r="Z383" s="39"/>
      <c r="AA383" s="39"/>
      <c r="AB383" s="39"/>
      <c r="AC383" s="39"/>
      <c r="AD383" s="39"/>
      <c r="AE383" s="39"/>
      <c r="AR383" s="230" t="s">
        <v>135</v>
      </c>
      <c r="AT383" s="230" t="s">
        <v>130</v>
      </c>
      <c r="AU383" s="230" t="s">
        <v>82</v>
      </c>
      <c r="AY383" s="18" t="s">
        <v>128</v>
      </c>
      <c r="BE383" s="231">
        <f>IF(N383="základní",J383,0)</f>
        <v>0</v>
      </c>
      <c r="BF383" s="231">
        <f>IF(N383="snížená",J383,0)</f>
        <v>0</v>
      </c>
      <c r="BG383" s="231">
        <f>IF(N383="zákl. přenesená",J383,0)</f>
        <v>0</v>
      </c>
      <c r="BH383" s="231">
        <f>IF(N383="sníž. přenesená",J383,0)</f>
        <v>0</v>
      </c>
      <c r="BI383" s="231">
        <f>IF(N383="nulová",J383,0)</f>
        <v>0</v>
      </c>
      <c r="BJ383" s="18" t="s">
        <v>80</v>
      </c>
      <c r="BK383" s="231">
        <f>ROUND(I383*H383,2)</f>
        <v>0</v>
      </c>
      <c r="BL383" s="18" t="s">
        <v>135</v>
      </c>
      <c r="BM383" s="230" t="s">
        <v>594</v>
      </c>
    </row>
    <row r="384" s="2" customFormat="1">
      <c r="A384" s="39"/>
      <c r="B384" s="40"/>
      <c r="C384" s="41"/>
      <c r="D384" s="232" t="s">
        <v>137</v>
      </c>
      <c r="E384" s="41"/>
      <c r="F384" s="233" t="s">
        <v>595</v>
      </c>
      <c r="G384" s="41"/>
      <c r="H384" s="41"/>
      <c r="I384" s="137"/>
      <c r="J384" s="41"/>
      <c r="K384" s="41"/>
      <c r="L384" s="45"/>
      <c r="M384" s="278"/>
      <c r="N384" s="279"/>
      <c r="O384" s="280"/>
      <c r="P384" s="280"/>
      <c r="Q384" s="280"/>
      <c r="R384" s="280"/>
      <c r="S384" s="280"/>
      <c r="T384" s="281"/>
      <c r="U384" s="39"/>
      <c r="V384" s="39"/>
      <c r="W384" s="39"/>
      <c r="X384" s="39"/>
      <c r="Y384" s="39"/>
      <c r="Z384" s="39"/>
      <c r="AA384" s="39"/>
      <c r="AB384" s="39"/>
      <c r="AC384" s="39"/>
      <c r="AD384" s="39"/>
      <c r="AE384" s="39"/>
      <c r="AT384" s="18" t="s">
        <v>137</v>
      </c>
      <c r="AU384" s="18" t="s">
        <v>82</v>
      </c>
    </row>
    <row r="385" s="2" customFormat="1" ht="6.96" customHeight="1">
      <c r="A385" s="39"/>
      <c r="B385" s="60"/>
      <c r="C385" s="61"/>
      <c r="D385" s="61"/>
      <c r="E385" s="61"/>
      <c r="F385" s="61"/>
      <c r="G385" s="61"/>
      <c r="H385" s="61"/>
      <c r="I385" s="167"/>
      <c r="J385" s="61"/>
      <c r="K385" s="61"/>
      <c r="L385" s="45"/>
      <c r="M385" s="39"/>
      <c r="O385" s="39"/>
      <c r="P385" s="39"/>
      <c r="Q385" s="39"/>
      <c r="R385" s="39"/>
      <c r="S385" s="39"/>
      <c r="T385" s="39"/>
      <c r="U385" s="39"/>
      <c r="V385" s="39"/>
      <c r="W385" s="39"/>
      <c r="X385" s="39"/>
      <c r="Y385" s="39"/>
      <c r="Z385" s="39"/>
      <c r="AA385" s="39"/>
      <c r="AB385" s="39"/>
      <c r="AC385" s="39"/>
      <c r="AD385" s="39"/>
      <c r="AE385" s="39"/>
    </row>
  </sheetData>
  <sheetProtection sheet="1" autoFilter="0" formatColumns="0" formatRows="0" objects="1" scenarios="1" spinCount="100000" saltValue="mUcvrLsvja28cQOQJIQepTCmJucu72OyQTYYKNyplSvy2ZAz/UZB29cpr1Id0BCLQqcMqRL2o5prprJFLWY7bA==" hashValue="RpCe3KeJK+q8QHrsP6yugCMThuCQgRjJKUll95He2Jg6Fx7dy/UAnAcyZ5BE8E4h9sVKjUjeCfIcfhG57BV52w==" algorithmName="SHA-512" password="CC35"/>
  <autoFilter ref="C86:K384"/>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85</v>
      </c>
    </row>
    <row r="3" s="1" customFormat="1" ht="6.96" customHeight="1">
      <c r="B3" s="130"/>
      <c r="C3" s="131"/>
      <c r="D3" s="131"/>
      <c r="E3" s="131"/>
      <c r="F3" s="131"/>
      <c r="G3" s="131"/>
      <c r="H3" s="131"/>
      <c r="I3" s="132"/>
      <c r="J3" s="131"/>
      <c r="K3" s="131"/>
      <c r="L3" s="21"/>
      <c r="AT3" s="18" t="s">
        <v>82</v>
      </c>
    </row>
    <row r="4" s="1" customFormat="1" ht="24.96" customHeight="1">
      <c r="B4" s="21"/>
      <c r="D4" s="133" t="s">
        <v>98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Bílina - Chodník Mostecká</v>
      </c>
      <c r="F7" s="135"/>
      <c r="G7" s="135"/>
      <c r="H7" s="135"/>
      <c r="I7" s="129"/>
      <c r="L7" s="21"/>
    </row>
    <row r="8" s="2" customFormat="1" ht="12" customHeight="1">
      <c r="A8" s="39"/>
      <c r="B8" s="45"/>
      <c r="C8" s="39"/>
      <c r="D8" s="135" t="s">
        <v>99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596</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9. 5. 2018</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ROUND(J90,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ROUND((SUM(BE90:BE241)),  2)</f>
        <v>0</v>
      </c>
      <c r="G33" s="39"/>
      <c r="H33" s="39"/>
      <c r="I33" s="156">
        <v>0.20999999999999999</v>
      </c>
      <c r="J33" s="155">
        <f>ROUND(((SUM(BE90:BE241))*I33),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ROUND((SUM(BF90:BF241)),  2)</f>
        <v>0</v>
      </c>
      <c r="G34" s="39"/>
      <c r="H34" s="39"/>
      <c r="I34" s="156">
        <v>0.14999999999999999</v>
      </c>
      <c r="J34" s="155">
        <f>ROUND(((SUM(BF90:BF241))*I34),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ROUND((SUM(BG90:BG241)),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ROUND((SUM(BH90:BH241)),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ROUND((SUM(BI90:BI241)),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Bílina - Chodník Mostecká</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101_V - Komunikace pro pěší - vedlejší výdaje</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Bílina</v>
      </c>
      <c r="G52" s="41"/>
      <c r="H52" s="41"/>
      <c r="I52" s="141" t="s">
        <v>23</v>
      </c>
      <c r="J52" s="73" t="str">
        <f>IF(J12="","",J12)</f>
        <v>9. 5. 2018</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Bílina</v>
      </c>
      <c r="G54" s="41"/>
      <c r="H54" s="41"/>
      <c r="I54" s="141" t="s">
        <v>31</v>
      </c>
      <c r="J54" s="37" t="str">
        <f>E21</f>
        <v>AZ Consult spol. s r.o.</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Lucie Wojčiková</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102</v>
      </c>
      <c r="D57" s="173"/>
      <c r="E57" s="173"/>
      <c r="F57" s="173"/>
      <c r="G57" s="173"/>
      <c r="H57" s="173"/>
      <c r="I57" s="174"/>
      <c r="J57" s="175" t="s">
        <v>103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J90</f>
        <v>0</v>
      </c>
      <c r="K59" s="41"/>
      <c r="L59" s="138"/>
      <c r="S59" s="39"/>
      <c r="T59" s="39"/>
      <c r="U59" s="39"/>
      <c r="V59" s="39"/>
      <c r="W59" s="39"/>
      <c r="X59" s="39"/>
      <c r="Y59" s="39"/>
      <c r="Z59" s="39"/>
      <c r="AA59" s="39"/>
      <c r="AB59" s="39"/>
      <c r="AC59" s="39"/>
      <c r="AD59" s="39"/>
      <c r="AE59" s="39"/>
      <c r="AU59" s="18" t="s">
        <v>104</v>
      </c>
    </row>
    <row r="60" s="9" customFormat="1" ht="24.96" customHeight="1">
      <c r="A60" s="9"/>
      <c r="B60" s="177"/>
      <c r="C60" s="178"/>
      <c r="D60" s="179" t="s">
        <v>105</v>
      </c>
      <c r="E60" s="180"/>
      <c r="F60" s="180"/>
      <c r="G60" s="180"/>
      <c r="H60" s="180"/>
      <c r="I60" s="181"/>
      <c r="J60" s="182">
        <f>J91</f>
        <v>0</v>
      </c>
      <c r="K60" s="178"/>
      <c r="L60" s="183"/>
      <c r="S60" s="9"/>
      <c r="T60" s="9"/>
      <c r="U60" s="9"/>
      <c r="V60" s="9"/>
      <c r="W60" s="9"/>
      <c r="X60" s="9"/>
      <c r="Y60" s="9"/>
      <c r="Z60" s="9"/>
      <c r="AA60" s="9"/>
      <c r="AB60" s="9"/>
      <c r="AC60" s="9"/>
      <c r="AD60" s="9"/>
      <c r="AE60" s="9"/>
    </row>
    <row r="61" s="10" customFormat="1" ht="19.92" customHeight="1">
      <c r="A61" s="10"/>
      <c r="B61" s="184"/>
      <c r="C61" s="185"/>
      <c r="D61" s="186" t="s">
        <v>106</v>
      </c>
      <c r="E61" s="187"/>
      <c r="F61" s="187"/>
      <c r="G61" s="187"/>
      <c r="H61" s="187"/>
      <c r="I61" s="188"/>
      <c r="J61" s="189">
        <f>J92</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107</v>
      </c>
      <c r="E62" s="187"/>
      <c r="F62" s="187"/>
      <c r="G62" s="187"/>
      <c r="H62" s="187"/>
      <c r="I62" s="188"/>
      <c r="J62" s="189">
        <f>J120</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108</v>
      </c>
      <c r="E63" s="187"/>
      <c r="F63" s="187"/>
      <c r="G63" s="187"/>
      <c r="H63" s="187"/>
      <c r="I63" s="188"/>
      <c r="J63" s="189">
        <f>J129</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109</v>
      </c>
      <c r="E64" s="187"/>
      <c r="F64" s="187"/>
      <c r="G64" s="187"/>
      <c r="H64" s="187"/>
      <c r="I64" s="188"/>
      <c r="J64" s="189">
        <f>J144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597</v>
      </c>
      <c r="E65" s="187"/>
      <c r="F65" s="187"/>
      <c r="G65" s="187"/>
      <c r="H65" s="187"/>
      <c r="I65" s="188"/>
      <c r="J65" s="189">
        <f>J176</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110</v>
      </c>
      <c r="E66" s="187"/>
      <c r="F66" s="187"/>
      <c r="G66" s="187"/>
      <c r="H66" s="187"/>
      <c r="I66" s="188"/>
      <c r="J66" s="189">
        <f>J181</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111</v>
      </c>
      <c r="E67" s="187"/>
      <c r="F67" s="187"/>
      <c r="G67" s="187"/>
      <c r="H67" s="187"/>
      <c r="I67" s="188"/>
      <c r="J67" s="189">
        <f>J190</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112</v>
      </c>
      <c r="E68" s="187"/>
      <c r="F68" s="187"/>
      <c r="G68" s="187"/>
      <c r="H68" s="187"/>
      <c r="I68" s="188"/>
      <c r="J68" s="189">
        <f>J229</f>
        <v>0</v>
      </c>
      <c r="K68" s="185"/>
      <c r="L68" s="190"/>
      <c r="S68" s="10"/>
      <c r="T68" s="10"/>
      <c r="U68" s="10"/>
      <c r="V68" s="10"/>
      <c r="W68" s="10"/>
      <c r="X68" s="10"/>
      <c r="Y68" s="10"/>
      <c r="Z68" s="10"/>
      <c r="AA68" s="10"/>
      <c r="AB68" s="10"/>
      <c r="AC68" s="10"/>
      <c r="AD68" s="10"/>
      <c r="AE68" s="10"/>
    </row>
    <row r="69" s="9" customFormat="1" ht="24.96" customHeight="1">
      <c r="A69" s="9"/>
      <c r="B69" s="177"/>
      <c r="C69" s="178"/>
      <c r="D69" s="179" t="s">
        <v>598</v>
      </c>
      <c r="E69" s="180"/>
      <c r="F69" s="180"/>
      <c r="G69" s="180"/>
      <c r="H69" s="180"/>
      <c r="I69" s="181"/>
      <c r="J69" s="182">
        <f>J232</f>
        <v>0</v>
      </c>
      <c r="K69" s="178"/>
      <c r="L69" s="183"/>
      <c r="S69" s="9"/>
      <c r="T69" s="9"/>
      <c r="U69" s="9"/>
      <c r="V69" s="9"/>
      <c r="W69" s="9"/>
      <c r="X69" s="9"/>
      <c r="Y69" s="9"/>
      <c r="Z69" s="9"/>
      <c r="AA69" s="9"/>
      <c r="AB69" s="9"/>
      <c r="AC69" s="9"/>
      <c r="AD69" s="9"/>
      <c r="AE69" s="9"/>
    </row>
    <row r="70" s="10" customFormat="1" ht="19.92" customHeight="1">
      <c r="A70" s="10"/>
      <c r="B70" s="184"/>
      <c r="C70" s="185"/>
      <c r="D70" s="186" t="s">
        <v>599</v>
      </c>
      <c r="E70" s="187"/>
      <c r="F70" s="187"/>
      <c r="G70" s="187"/>
      <c r="H70" s="187"/>
      <c r="I70" s="188"/>
      <c r="J70" s="189">
        <f>J233</f>
        <v>0</v>
      </c>
      <c r="K70" s="185"/>
      <c r="L70" s="190"/>
      <c r="S70" s="10"/>
      <c r="T70" s="10"/>
      <c r="U70" s="10"/>
      <c r="V70" s="10"/>
      <c r="W70" s="10"/>
      <c r="X70" s="10"/>
      <c r="Y70" s="10"/>
      <c r="Z70" s="10"/>
      <c r="AA70" s="10"/>
      <c r="AB70" s="10"/>
      <c r="AC70" s="10"/>
      <c r="AD70" s="10"/>
      <c r="AE70" s="10"/>
    </row>
    <row r="71" s="2" customFormat="1" ht="21.84" customHeight="1">
      <c r="A71" s="39"/>
      <c r="B71" s="40"/>
      <c r="C71" s="41"/>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167"/>
      <c r="J72" s="61"/>
      <c r="K72" s="61"/>
      <c r="L72" s="138"/>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170"/>
      <c r="J76" s="63"/>
      <c r="K76" s="63"/>
      <c r="L76" s="138"/>
      <c r="S76" s="39"/>
      <c r="T76" s="39"/>
      <c r="U76" s="39"/>
      <c r="V76" s="39"/>
      <c r="W76" s="39"/>
      <c r="X76" s="39"/>
      <c r="Y76" s="39"/>
      <c r="Z76" s="39"/>
      <c r="AA76" s="39"/>
      <c r="AB76" s="39"/>
      <c r="AC76" s="39"/>
      <c r="AD76" s="39"/>
      <c r="AE76" s="39"/>
    </row>
    <row r="77" s="2" customFormat="1" ht="24.96" customHeight="1">
      <c r="A77" s="39"/>
      <c r="B77" s="40"/>
      <c r="C77" s="24" t="s">
        <v>113</v>
      </c>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16.5" customHeight="1">
      <c r="A80" s="39"/>
      <c r="B80" s="40"/>
      <c r="C80" s="41"/>
      <c r="D80" s="41"/>
      <c r="E80" s="171" t="str">
        <f>E7</f>
        <v>Bílina - Chodník Mostecká</v>
      </c>
      <c r="F80" s="33"/>
      <c r="G80" s="33"/>
      <c r="H80" s="33"/>
      <c r="I80" s="137"/>
      <c r="J80" s="41"/>
      <c r="K80" s="41"/>
      <c r="L80" s="138"/>
      <c r="S80" s="39"/>
      <c r="T80" s="39"/>
      <c r="U80" s="39"/>
      <c r="V80" s="39"/>
      <c r="W80" s="39"/>
      <c r="X80" s="39"/>
      <c r="Y80" s="39"/>
      <c r="Z80" s="39"/>
      <c r="AA80" s="39"/>
      <c r="AB80" s="39"/>
      <c r="AC80" s="39"/>
      <c r="AD80" s="39"/>
      <c r="AE80" s="39"/>
    </row>
    <row r="81" s="2" customFormat="1" ht="12" customHeight="1">
      <c r="A81" s="39"/>
      <c r="B81" s="40"/>
      <c r="C81" s="33" t="s">
        <v>99</v>
      </c>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6.5" customHeight="1">
      <c r="A82" s="39"/>
      <c r="B82" s="40"/>
      <c r="C82" s="41"/>
      <c r="D82" s="41"/>
      <c r="E82" s="70" t="str">
        <f>E9</f>
        <v>SO 101_V - Komunikace pro pěší - vedlejší výdaje</v>
      </c>
      <c r="F82" s="41"/>
      <c r="G82" s="41"/>
      <c r="H82" s="41"/>
      <c r="I82" s="137"/>
      <c r="J82" s="41"/>
      <c r="K82" s="41"/>
      <c r="L82" s="13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F12</f>
        <v>Bílina</v>
      </c>
      <c r="G84" s="41"/>
      <c r="H84" s="41"/>
      <c r="I84" s="141" t="s">
        <v>23</v>
      </c>
      <c r="J84" s="73" t="str">
        <f>IF(J12="","",J12)</f>
        <v>9. 5. 2018</v>
      </c>
      <c r="K84" s="41"/>
      <c r="L84" s="138"/>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137"/>
      <c r="J85" s="41"/>
      <c r="K85" s="41"/>
      <c r="L85" s="138"/>
      <c r="S85" s="39"/>
      <c r="T85" s="39"/>
      <c r="U85" s="39"/>
      <c r="V85" s="39"/>
      <c r="W85" s="39"/>
      <c r="X85" s="39"/>
      <c r="Y85" s="39"/>
      <c r="Z85" s="39"/>
      <c r="AA85" s="39"/>
      <c r="AB85" s="39"/>
      <c r="AC85" s="39"/>
      <c r="AD85" s="39"/>
      <c r="AE85" s="39"/>
    </row>
    <row r="86" s="2" customFormat="1" ht="25.65" customHeight="1">
      <c r="A86" s="39"/>
      <c r="B86" s="40"/>
      <c r="C86" s="33" t="s">
        <v>25</v>
      </c>
      <c r="D86" s="41"/>
      <c r="E86" s="41"/>
      <c r="F86" s="28" t="str">
        <f>E15</f>
        <v>Město Bílina</v>
      </c>
      <c r="G86" s="41"/>
      <c r="H86" s="41"/>
      <c r="I86" s="141" t="s">
        <v>31</v>
      </c>
      <c r="J86" s="37" t="str">
        <f>E21</f>
        <v>AZ Consult spol. s r.o.</v>
      </c>
      <c r="K86" s="41"/>
      <c r="L86" s="138"/>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IF(E18="","",E18)</f>
        <v>Vyplň údaj</v>
      </c>
      <c r="G87" s="41"/>
      <c r="H87" s="41"/>
      <c r="I87" s="141" t="s">
        <v>34</v>
      </c>
      <c r="J87" s="37" t="str">
        <f>E24</f>
        <v>Lucie Wojčiková</v>
      </c>
      <c r="K87" s="41"/>
      <c r="L87" s="138"/>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11" customFormat="1" ht="29.28" customHeight="1">
      <c r="A89" s="191"/>
      <c r="B89" s="192"/>
      <c r="C89" s="193" t="s">
        <v>114</v>
      </c>
      <c r="D89" s="194" t="s">
        <v>57</v>
      </c>
      <c r="E89" s="194" t="s">
        <v>53</v>
      </c>
      <c r="F89" s="194" t="s">
        <v>54</v>
      </c>
      <c r="G89" s="194" t="s">
        <v>115</v>
      </c>
      <c r="H89" s="194" t="s">
        <v>116</v>
      </c>
      <c r="I89" s="195" t="s">
        <v>117</v>
      </c>
      <c r="J89" s="194" t="s">
        <v>103</v>
      </c>
      <c r="K89" s="196" t="s">
        <v>118</v>
      </c>
      <c r="L89" s="197"/>
      <c r="M89" s="93" t="s">
        <v>19</v>
      </c>
      <c r="N89" s="94" t="s">
        <v>42</v>
      </c>
      <c r="O89" s="94" t="s">
        <v>119</v>
      </c>
      <c r="P89" s="94" t="s">
        <v>120</v>
      </c>
      <c r="Q89" s="94" t="s">
        <v>121</v>
      </c>
      <c r="R89" s="94" t="s">
        <v>122</v>
      </c>
      <c r="S89" s="94" t="s">
        <v>123</v>
      </c>
      <c r="T89" s="95" t="s">
        <v>124</v>
      </c>
      <c r="U89" s="191"/>
      <c r="V89" s="191"/>
      <c r="W89" s="191"/>
      <c r="X89" s="191"/>
      <c r="Y89" s="191"/>
      <c r="Z89" s="191"/>
      <c r="AA89" s="191"/>
      <c r="AB89" s="191"/>
      <c r="AC89" s="191"/>
      <c r="AD89" s="191"/>
      <c r="AE89" s="191"/>
    </row>
    <row r="90" s="2" customFormat="1" ht="22.8" customHeight="1">
      <c r="A90" s="39"/>
      <c r="B90" s="40"/>
      <c r="C90" s="100" t="s">
        <v>125</v>
      </c>
      <c r="D90" s="41"/>
      <c r="E90" s="41"/>
      <c r="F90" s="41"/>
      <c r="G90" s="41"/>
      <c r="H90" s="41"/>
      <c r="I90" s="137"/>
      <c r="J90" s="198">
        <f>BK90</f>
        <v>0</v>
      </c>
      <c r="K90" s="41"/>
      <c r="L90" s="45"/>
      <c r="M90" s="96"/>
      <c r="N90" s="199"/>
      <c r="O90" s="97"/>
      <c r="P90" s="200">
        <f>P91+P232</f>
        <v>0</v>
      </c>
      <c r="Q90" s="97"/>
      <c r="R90" s="200">
        <f>R91+R232</f>
        <v>64.787826253999995</v>
      </c>
      <c r="S90" s="97"/>
      <c r="T90" s="201">
        <f>T91+T232</f>
        <v>248.50240000000002</v>
      </c>
      <c r="U90" s="39"/>
      <c r="V90" s="39"/>
      <c r="W90" s="39"/>
      <c r="X90" s="39"/>
      <c r="Y90" s="39"/>
      <c r="Z90" s="39"/>
      <c r="AA90" s="39"/>
      <c r="AB90" s="39"/>
      <c r="AC90" s="39"/>
      <c r="AD90" s="39"/>
      <c r="AE90" s="39"/>
      <c r="AT90" s="18" t="s">
        <v>71</v>
      </c>
      <c r="AU90" s="18" t="s">
        <v>104</v>
      </c>
      <c r="BK90" s="202">
        <f>BK91+BK232</f>
        <v>0</v>
      </c>
    </row>
    <row r="91" s="12" customFormat="1" ht="25.92" customHeight="1">
      <c r="A91" s="12"/>
      <c r="B91" s="203"/>
      <c r="C91" s="204"/>
      <c r="D91" s="205" t="s">
        <v>71</v>
      </c>
      <c r="E91" s="206" t="s">
        <v>126</v>
      </c>
      <c r="F91" s="206" t="s">
        <v>127</v>
      </c>
      <c r="G91" s="204"/>
      <c r="H91" s="204"/>
      <c r="I91" s="207"/>
      <c r="J91" s="208">
        <f>BK91</f>
        <v>0</v>
      </c>
      <c r="K91" s="204"/>
      <c r="L91" s="209"/>
      <c r="M91" s="210"/>
      <c r="N91" s="211"/>
      <c r="O91" s="211"/>
      <c r="P91" s="212">
        <f>P92+P120+P129+P144+P176+P181+P190+P229</f>
        <v>0</v>
      </c>
      <c r="Q91" s="211"/>
      <c r="R91" s="212">
        <f>R92+R120+R129+R144+R176+R181+R190+R229</f>
        <v>64.768401253999997</v>
      </c>
      <c r="S91" s="211"/>
      <c r="T91" s="213">
        <f>T92+T120+T129+T144+T176+T181+T190+T229</f>
        <v>248.50240000000002</v>
      </c>
      <c r="U91" s="12"/>
      <c r="V91" s="12"/>
      <c r="W91" s="12"/>
      <c r="X91" s="12"/>
      <c r="Y91" s="12"/>
      <c r="Z91" s="12"/>
      <c r="AA91" s="12"/>
      <c r="AB91" s="12"/>
      <c r="AC91" s="12"/>
      <c r="AD91" s="12"/>
      <c r="AE91" s="12"/>
      <c r="AR91" s="214" t="s">
        <v>80</v>
      </c>
      <c r="AT91" s="215" t="s">
        <v>71</v>
      </c>
      <c r="AU91" s="215" t="s">
        <v>72</v>
      </c>
      <c r="AY91" s="214" t="s">
        <v>128</v>
      </c>
      <c r="BK91" s="216">
        <f>BK92+BK120+BK129+BK144+BK176+BK181+BK190+BK229</f>
        <v>0</v>
      </c>
    </row>
    <row r="92" s="12" customFormat="1" ht="22.8" customHeight="1">
      <c r="A92" s="12"/>
      <c r="B92" s="203"/>
      <c r="C92" s="204"/>
      <c r="D92" s="205" t="s">
        <v>71</v>
      </c>
      <c r="E92" s="217" t="s">
        <v>80</v>
      </c>
      <c r="F92" s="217" t="s">
        <v>129</v>
      </c>
      <c r="G92" s="204"/>
      <c r="H92" s="204"/>
      <c r="I92" s="207"/>
      <c r="J92" s="218">
        <f>BK92</f>
        <v>0</v>
      </c>
      <c r="K92" s="204"/>
      <c r="L92" s="209"/>
      <c r="M92" s="210"/>
      <c r="N92" s="211"/>
      <c r="O92" s="211"/>
      <c r="P92" s="212">
        <f>SUM(P93:P119)</f>
        <v>0</v>
      </c>
      <c r="Q92" s="211"/>
      <c r="R92" s="212">
        <f>SUM(R93:R119)</f>
        <v>0.0022200000000000002</v>
      </c>
      <c r="S92" s="211"/>
      <c r="T92" s="213">
        <f>SUM(T93:T119)</f>
        <v>234.45900000000003</v>
      </c>
      <c r="U92" s="12"/>
      <c r="V92" s="12"/>
      <c r="W92" s="12"/>
      <c r="X92" s="12"/>
      <c r="Y92" s="12"/>
      <c r="Z92" s="12"/>
      <c r="AA92" s="12"/>
      <c r="AB92" s="12"/>
      <c r="AC92" s="12"/>
      <c r="AD92" s="12"/>
      <c r="AE92" s="12"/>
      <c r="AR92" s="214" t="s">
        <v>80</v>
      </c>
      <c r="AT92" s="215" t="s">
        <v>71</v>
      </c>
      <c r="AU92" s="215" t="s">
        <v>80</v>
      </c>
      <c r="AY92" s="214" t="s">
        <v>128</v>
      </c>
      <c r="BK92" s="216">
        <f>SUM(BK93:BK119)</f>
        <v>0</v>
      </c>
    </row>
    <row r="93" s="2" customFormat="1" ht="33" customHeight="1">
      <c r="A93" s="39"/>
      <c r="B93" s="40"/>
      <c r="C93" s="219" t="s">
        <v>135</v>
      </c>
      <c r="D93" s="219" t="s">
        <v>130</v>
      </c>
      <c r="E93" s="220" t="s">
        <v>149</v>
      </c>
      <c r="F93" s="221" t="s">
        <v>150</v>
      </c>
      <c r="G93" s="222" t="s">
        <v>133</v>
      </c>
      <c r="H93" s="223">
        <v>17</v>
      </c>
      <c r="I93" s="224"/>
      <c r="J93" s="225">
        <f>ROUND(I93*H93,2)</f>
        <v>0</v>
      </c>
      <c r="K93" s="221" t="s">
        <v>134</v>
      </c>
      <c r="L93" s="45"/>
      <c r="M93" s="226" t="s">
        <v>19</v>
      </c>
      <c r="N93" s="227" t="s">
        <v>43</v>
      </c>
      <c r="O93" s="85"/>
      <c r="P93" s="228">
        <f>O93*H93</f>
        <v>0</v>
      </c>
      <c r="Q93" s="228">
        <v>0</v>
      </c>
      <c r="R93" s="228">
        <f>Q93*H93</f>
        <v>0</v>
      </c>
      <c r="S93" s="228">
        <v>0.26000000000000001</v>
      </c>
      <c r="T93" s="229">
        <f>S93*H93</f>
        <v>4.4199999999999999</v>
      </c>
      <c r="U93" s="39"/>
      <c r="V93" s="39"/>
      <c r="W93" s="39"/>
      <c r="X93" s="39"/>
      <c r="Y93" s="39"/>
      <c r="Z93" s="39"/>
      <c r="AA93" s="39"/>
      <c r="AB93" s="39"/>
      <c r="AC93" s="39"/>
      <c r="AD93" s="39"/>
      <c r="AE93" s="39"/>
      <c r="AR93" s="230" t="s">
        <v>135</v>
      </c>
      <c r="AT93" s="230" t="s">
        <v>130</v>
      </c>
      <c r="AU93" s="230" t="s">
        <v>82</v>
      </c>
      <c r="AY93" s="18" t="s">
        <v>128</v>
      </c>
      <c r="BE93" s="231">
        <f>IF(N93="základní",J93,0)</f>
        <v>0</v>
      </c>
      <c r="BF93" s="231">
        <f>IF(N93="snížená",J93,0)</f>
        <v>0</v>
      </c>
      <c r="BG93" s="231">
        <f>IF(N93="zákl. přenesená",J93,0)</f>
        <v>0</v>
      </c>
      <c r="BH93" s="231">
        <f>IF(N93="sníž. přenesená",J93,0)</f>
        <v>0</v>
      </c>
      <c r="BI93" s="231">
        <f>IF(N93="nulová",J93,0)</f>
        <v>0</v>
      </c>
      <c r="BJ93" s="18" t="s">
        <v>80</v>
      </c>
      <c r="BK93" s="231">
        <f>ROUND(I93*H93,2)</f>
        <v>0</v>
      </c>
      <c r="BL93" s="18" t="s">
        <v>135</v>
      </c>
      <c r="BM93" s="230" t="s">
        <v>151</v>
      </c>
    </row>
    <row r="94" s="2" customFormat="1">
      <c r="A94" s="39"/>
      <c r="B94" s="40"/>
      <c r="C94" s="41"/>
      <c r="D94" s="232" t="s">
        <v>137</v>
      </c>
      <c r="E94" s="41"/>
      <c r="F94" s="233" t="s">
        <v>152</v>
      </c>
      <c r="G94" s="41"/>
      <c r="H94" s="41"/>
      <c r="I94" s="137"/>
      <c r="J94" s="41"/>
      <c r="K94" s="41"/>
      <c r="L94" s="45"/>
      <c r="M94" s="234"/>
      <c r="N94" s="235"/>
      <c r="O94" s="85"/>
      <c r="P94" s="85"/>
      <c r="Q94" s="85"/>
      <c r="R94" s="85"/>
      <c r="S94" s="85"/>
      <c r="T94" s="86"/>
      <c r="U94" s="39"/>
      <c r="V94" s="39"/>
      <c r="W94" s="39"/>
      <c r="X94" s="39"/>
      <c r="Y94" s="39"/>
      <c r="Z94" s="39"/>
      <c r="AA94" s="39"/>
      <c r="AB94" s="39"/>
      <c r="AC94" s="39"/>
      <c r="AD94" s="39"/>
      <c r="AE94" s="39"/>
      <c r="AT94" s="18" t="s">
        <v>137</v>
      </c>
      <c r="AU94" s="18" t="s">
        <v>82</v>
      </c>
    </row>
    <row r="95" s="13" customFormat="1">
      <c r="A95" s="13"/>
      <c r="B95" s="236"/>
      <c r="C95" s="237"/>
      <c r="D95" s="232" t="s">
        <v>153</v>
      </c>
      <c r="E95" s="238" t="s">
        <v>19</v>
      </c>
      <c r="F95" s="239" t="s">
        <v>600</v>
      </c>
      <c r="G95" s="237"/>
      <c r="H95" s="240">
        <v>17</v>
      </c>
      <c r="I95" s="241"/>
      <c r="J95" s="237"/>
      <c r="K95" s="237"/>
      <c r="L95" s="242"/>
      <c r="M95" s="243"/>
      <c r="N95" s="244"/>
      <c r="O95" s="244"/>
      <c r="P95" s="244"/>
      <c r="Q95" s="244"/>
      <c r="R95" s="244"/>
      <c r="S95" s="244"/>
      <c r="T95" s="245"/>
      <c r="U95" s="13"/>
      <c r="V95" s="13"/>
      <c r="W95" s="13"/>
      <c r="X95" s="13"/>
      <c r="Y95" s="13"/>
      <c r="Z95" s="13"/>
      <c r="AA95" s="13"/>
      <c r="AB95" s="13"/>
      <c r="AC95" s="13"/>
      <c r="AD95" s="13"/>
      <c r="AE95" s="13"/>
      <c r="AT95" s="246" t="s">
        <v>153</v>
      </c>
      <c r="AU95" s="246" t="s">
        <v>82</v>
      </c>
      <c r="AV95" s="13" t="s">
        <v>82</v>
      </c>
      <c r="AW95" s="13" t="s">
        <v>33</v>
      </c>
      <c r="AX95" s="13" t="s">
        <v>80</v>
      </c>
      <c r="AY95" s="246" t="s">
        <v>128</v>
      </c>
    </row>
    <row r="96" s="2" customFormat="1" ht="33" customHeight="1">
      <c r="A96" s="39"/>
      <c r="B96" s="40"/>
      <c r="C96" s="219" t="s">
        <v>158</v>
      </c>
      <c r="D96" s="219" t="s">
        <v>130</v>
      </c>
      <c r="E96" s="220" t="s">
        <v>159</v>
      </c>
      <c r="F96" s="221" t="s">
        <v>160</v>
      </c>
      <c r="G96" s="222" t="s">
        <v>133</v>
      </c>
      <c r="H96" s="223">
        <v>25</v>
      </c>
      <c r="I96" s="224"/>
      <c r="J96" s="225">
        <f>ROUND(I96*H96,2)</f>
        <v>0</v>
      </c>
      <c r="K96" s="221" t="s">
        <v>134</v>
      </c>
      <c r="L96" s="45"/>
      <c r="M96" s="226" t="s">
        <v>19</v>
      </c>
      <c r="N96" s="227" t="s">
        <v>43</v>
      </c>
      <c r="O96" s="85"/>
      <c r="P96" s="228">
        <f>O96*H96</f>
        <v>0</v>
      </c>
      <c r="Q96" s="228">
        <v>0</v>
      </c>
      <c r="R96" s="228">
        <f>Q96*H96</f>
        <v>0</v>
      </c>
      <c r="S96" s="228">
        <v>0.32500000000000001</v>
      </c>
      <c r="T96" s="229">
        <f>S96*H96</f>
        <v>8.125</v>
      </c>
      <c r="U96" s="39"/>
      <c r="V96" s="39"/>
      <c r="W96" s="39"/>
      <c r="X96" s="39"/>
      <c r="Y96" s="39"/>
      <c r="Z96" s="39"/>
      <c r="AA96" s="39"/>
      <c r="AB96" s="39"/>
      <c r="AC96" s="39"/>
      <c r="AD96" s="39"/>
      <c r="AE96" s="39"/>
      <c r="AR96" s="230" t="s">
        <v>135</v>
      </c>
      <c r="AT96" s="230" t="s">
        <v>130</v>
      </c>
      <c r="AU96" s="230" t="s">
        <v>82</v>
      </c>
      <c r="AY96" s="18" t="s">
        <v>128</v>
      </c>
      <c r="BE96" s="231">
        <f>IF(N96="základní",J96,0)</f>
        <v>0</v>
      </c>
      <c r="BF96" s="231">
        <f>IF(N96="snížená",J96,0)</f>
        <v>0</v>
      </c>
      <c r="BG96" s="231">
        <f>IF(N96="zákl. přenesená",J96,0)</f>
        <v>0</v>
      </c>
      <c r="BH96" s="231">
        <f>IF(N96="sníž. přenesená",J96,0)</f>
        <v>0</v>
      </c>
      <c r="BI96" s="231">
        <f>IF(N96="nulová",J96,0)</f>
        <v>0</v>
      </c>
      <c r="BJ96" s="18" t="s">
        <v>80</v>
      </c>
      <c r="BK96" s="231">
        <f>ROUND(I96*H96,2)</f>
        <v>0</v>
      </c>
      <c r="BL96" s="18" t="s">
        <v>135</v>
      </c>
      <c r="BM96" s="230" t="s">
        <v>161</v>
      </c>
    </row>
    <row r="97" s="2" customFormat="1">
      <c r="A97" s="39"/>
      <c r="B97" s="40"/>
      <c r="C97" s="41"/>
      <c r="D97" s="232" t="s">
        <v>137</v>
      </c>
      <c r="E97" s="41"/>
      <c r="F97" s="233" t="s">
        <v>162</v>
      </c>
      <c r="G97" s="41"/>
      <c r="H97" s="41"/>
      <c r="I97" s="137"/>
      <c r="J97" s="41"/>
      <c r="K97" s="41"/>
      <c r="L97" s="45"/>
      <c r="M97" s="234"/>
      <c r="N97" s="235"/>
      <c r="O97" s="85"/>
      <c r="P97" s="85"/>
      <c r="Q97" s="85"/>
      <c r="R97" s="85"/>
      <c r="S97" s="85"/>
      <c r="T97" s="86"/>
      <c r="U97" s="39"/>
      <c r="V97" s="39"/>
      <c r="W97" s="39"/>
      <c r="X97" s="39"/>
      <c r="Y97" s="39"/>
      <c r="Z97" s="39"/>
      <c r="AA97" s="39"/>
      <c r="AB97" s="39"/>
      <c r="AC97" s="39"/>
      <c r="AD97" s="39"/>
      <c r="AE97" s="39"/>
      <c r="AT97" s="18" t="s">
        <v>137</v>
      </c>
      <c r="AU97" s="18" t="s">
        <v>82</v>
      </c>
    </row>
    <row r="98" s="13" customFormat="1">
      <c r="A98" s="13"/>
      <c r="B98" s="236"/>
      <c r="C98" s="237"/>
      <c r="D98" s="232" t="s">
        <v>153</v>
      </c>
      <c r="E98" s="238" t="s">
        <v>19</v>
      </c>
      <c r="F98" s="239" t="s">
        <v>601</v>
      </c>
      <c r="G98" s="237"/>
      <c r="H98" s="240">
        <v>25</v>
      </c>
      <c r="I98" s="241"/>
      <c r="J98" s="237"/>
      <c r="K98" s="237"/>
      <c r="L98" s="242"/>
      <c r="M98" s="243"/>
      <c r="N98" s="244"/>
      <c r="O98" s="244"/>
      <c r="P98" s="244"/>
      <c r="Q98" s="244"/>
      <c r="R98" s="244"/>
      <c r="S98" s="244"/>
      <c r="T98" s="245"/>
      <c r="U98" s="13"/>
      <c r="V98" s="13"/>
      <c r="W98" s="13"/>
      <c r="X98" s="13"/>
      <c r="Y98" s="13"/>
      <c r="Z98" s="13"/>
      <c r="AA98" s="13"/>
      <c r="AB98" s="13"/>
      <c r="AC98" s="13"/>
      <c r="AD98" s="13"/>
      <c r="AE98" s="13"/>
      <c r="AT98" s="246" t="s">
        <v>153</v>
      </c>
      <c r="AU98" s="246" t="s">
        <v>82</v>
      </c>
      <c r="AV98" s="13" t="s">
        <v>82</v>
      </c>
      <c r="AW98" s="13" t="s">
        <v>33</v>
      </c>
      <c r="AX98" s="13" t="s">
        <v>80</v>
      </c>
      <c r="AY98" s="246" t="s">
        <v>128</v>
      </c>
    </row>
    <row r="99" s="2" customFormat="1" ht="33" customHeight="1">
      <c r="A99" s="39"/>
      <c r="B99" s="40"/>
      <c r="C99" s="219" t="s">
        <v>165</v>
      </c>
      <c r="D99" s="219" t="s">
        <v>130</v>
      </c>
      <c r="E99" s="220" t="s">
        <v>166</v>
      </c>
      <c r="F99" s="221" t="s">
        <v>167</v>
      </c>
      <c r="G99" s="222" t="s">
        <v>133</v>
      </c>
      <c r="H99" s="223">
        <v>198</v>
      </c>
      <c r="I99" s="224"/>
      <c r="J99" s="225">
        <f>ROUND(I99*H99,2)</f>
        <v>0</v>
      </c>
      <c r="K99" s="221" t="s">
        <v>134</v>
      </c>
      <c r="L99" s="45"/>
      <c r="M99" s="226" t="s">
        <v>19</v>
      </c>
      <c r="N99" s="227" t="s">
        <v>43</v>
      </c>
      <c r="O99" s="85"/>
      <c r="P99" s="228">
        <f>O99*H99</f>
        <v>0</v>
      </c>
      <c r="Q99" s="228">
        <v>0</v>
      </c>
      <c r="R99" s="228">
        <f>Q99*H99</f>
        <v>0</v>
      </c>
      <c r="S99" s="228">
        <v>0.44</v>
      </c>
      <c r="T99" s="229">
        <f>S99*H99</f>
        <v>87.120000000000005</v>
      </c>
      <c r="U99" s="39"/>
      <c r="V99" s="39"/>
      <c r="W99" s="39"/>
      <c r="X99" s="39"/>
      <c r="Y99" s="39"/>
      <c r="Z99" s="39"/>
      <c r="AA99" s="39"/>
      <c r="AB99" s="39"/>
      <c r="AC99" s="39"/>
      <c r="AD99" s="39"/>
      <c r="AE99" s="39"/>
      <c r="AR99" s="230" t="s">
        <v>135</v>
      </c>
      <c r="AT99" s="230" t="s">
        <v>130</v>
      </c>
      <c r="AU99" s="230" t="s">
        <v>82</v>
      </c>
      <c r="AY99" s="18" t="s">
        <v>128</v>
      </c>
      <c r="BE99" s="231">
        <f>IF(N99="základní",J99,0)</f>
        <v>0</v>
      </c>
      <c r="BF99" s="231">
        <f>IF(N99="snížená",J99,0)</f>
        <v>0</v>
      </c>
      <c r="BG99" s="231">
        <f>IF(N99="zákl. přenesená",J99,0)</f>
        <v>0</v>
      </c>
      <c r="BH99" s="231">
        <f>IF(N99="sníž. přenesená",J99,0)</f>
        <v>0</v>
      </c>
      <c r="BI99" s="231">
        <f>IF(N99="nulová",J99,0)</f>
        <v>0</v>
      </c>
      <c r="BJ99" s="18" t="s">
        <v>80</v>
      </c>
      <c r="BK99" s="231">
        <f>ROUND(I99*H99,2)</f>
        <v>0</v>
      </c>
      <c r="BL99" s="18" t="s">
        <v>135</v>
      </c>
      <c r="BM99" s="230" t="s">
        <v>602</v>
      </c>
    </row>
    <row r="100" s="2" customFormat="1">
      <c r="A100" s="39"/>
      <c r="B100" s="40"/>
      <c r="C100" s="41"/>
      <c r="D100" s="232" t="s">
        <v>137</v>
      </c>
      <c r="E100" s="41"/>
      <c r="F100" s="233" t="s">
        <v>162</v>
      </c>
      <c r="G100" s="41"/>
      <c r="H100" s="41"/>
      <c r="I100" s="137"/>
      <c r="J100" s="41"/>
      <c r="K100" s="41"/>
      <c r="L100" s="45"/>
      <c r="M100" s="234"/>
      <c r="N100" s="235"/>
      <c r="O100" s="85"/>
      <c r="P100" s="85"/>
      <c r="Q100" s="85"/>
      <c r="R100" s="85"/>
      <c r="S100" s="85"/>
      <c r="T100" s="86"/>
      <c r="U100" s="39"/>
      <c r="V100" s="39"/>
      <c r="W100" s="39"/>
      <c r="X100" s="39"/>
      <c r="Y100" s="39"/>
      <c r="Z100" s="39"/>
      <c r="AA100" s="39"/>
      <c r="AB100" s="39"/>
      <c r="AC100" s="39"/>
      <c r="AD100" s="39"/>
      <c r="AE100" s="39"/>
      <c r="AT100" s="18" t="s">
        <v>137</v>
      </c>
      <c r="AU100" s="18" t="s">
        <v>82</v>
      </c>
    </row>
    <row r="101" s="13" customFormat="1">
      <c r="A101" s="13"/>
      <c r="B101" s="236"/>
      <c r="C101" s="237"/>
      <c r="D101" s="232" t="s">
        <v>153</v>
      </c>
      <c r="E101" s="238" t="s">
        <v>19</v>
      </c>
      <c r="F101" s="239" t="s">
        <v>603</v>
      </c>
      <c r="G101" s="237"/>
      <c r="H101" s="240">
        <v>198</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153</v>
      </c>
      <c r="AU101" s="246" t="s">
        <v>82</v>
      </c>
      <c r="AV101" s="13" t="s">
        <v>82</v>
      </c>
      <c r="AW101" s="13" t="s">
        <v>33</v>
      </c>
      <c r="AX101" s="13" t="s">
        <v>80</v>
      </c>
      <c r="AY101" s="246" t="s">
        <v>128</v>
      </c>
    </row>
    <row r="102" s="2" customFormat="1" ht="33" customHeight="1">
      <c r="A102" s="39"/>
      <c r="B102" s="40"/>
      <c r="C102" s="219" t="s">
        <v>171</v>
      </c>
      <c r="D102" s="219" t="s">
        <v>130</v>
      </c>
      <c r="E102" s="220" t="s">
        <v>172</v>
      </c>
      <c r="F102" s="221" t="s">
        <v>173</v>
      </c>
      <c r="G102" s="222" t="s">
        <v>133</v>
      </c>
      <c r="H102" s="223">
        <v>198</v>
      </c>
      <c r="I102" s="224"/>
      <c r="J102" s="225">
        <f>ROUND(I102*H102,2)</f>
        <v>0</v>
      </c>
      <c r="K102" s="221" t="s">
        <v>134</v>
      </c>
      <c r="L102" s="45"/>
      <c r="M102" s="226" t="s">
        <v>19</v>
      </c>
      <c r="N102" s="227" t="s">
        <v>43</v>
      </c>
      <c r="O102" s="85"/>
      <c r="P102" s="228">
        <f>O102*H102</f>
        <v>0</v>
      </c>
      <c r="Q102" s="228">
        <v>0</v>
      </c>
      <c r="R102" s="228">
        <f>Q102*H102</f>
        <v>0</v>
      </c>
      <c r="S102" s="228">
        <v>0.32500000000000001</v>
      </c>
      <c r="T102" s="229">
        <f>S102*H102</f>
        <v>64.350000000000009</v>
      </c>
      <c r="U102" s="39"/>
      <c r="V102" s="39"/>
      <c r="W102" s="39"/>
      <c r="X102" s="39"/>
      <c r="Y102" s="39"/>
      <c r="Z102" s="39"/>
      <c r="AA102" s="39"/>
      <c r="AB102" s="39"/>
      <c r="AC102" s="39"/>
      <c r="AD102" s="39"/>
      <c r="AE102" s="39"/>
      <c r="AR102" s="230" t="s">
        <v>135</v>
      </c>
      <c r="AT102" s="230" t="s">
        <v>130</v>
      </c>
      <c r="AU102" s="230" t="s">
        <v>82</v>
      </c>
      <c r="AY102" s="18" t="s">
        <v>128</v>
      </c>
      <c r="BE102" s="231">
        <f>IF(N102="základní",J102,0)</f>
        <v>0</v>
      </c>
      <c r="BF102" s="231">
        <f>IF(N102="snížená",J102,0)</f>
        <v>0</v>
      </c>
      <c r="BG102" s="231">
        <f>IF(N102="zákl. přenesená",J102,0)</f>
        <v>0</v>
      </c>
      <c r="BH102" s="231">
        <f>IF(N102="sníž. přenesená",J102,0)</f>
        <v>0</v>
      </c>
      <c r="BI102" s="231">
        <f>IF(N102="nulová",J102,0)</f>
        <v>0</v>
      </c>
      <c r="BJ102" s="18" t="s">
        <v>80</v>
      </c>
      <c r="BK102" s="231">
        <f>ROUND(I102*H102,2)</f>
        <v>0</v>
      </c>
      <c r="BL102" s="18" t="s">
        <v>135</v>
      </c>
      <c r="BM102" s="230" t="s">
        <v>604</v>
      </c>
    </row>
    <row r="103" s="2" customFormat="1">
      <c r="A103" s="39"/>
      <c r="B103" s="40"/>
      <c r="C103" s="41"/>
      <c r="D103" s="232" t="s">
        <v>137</v>
      </c>
      <c r="E103" s="41"/>
      <c r="F103" s="233" t="s">
        <v>162</v>
      </c>
      <c r="G103" s="41"/>
      <c r="H103" s="41"/>
      <c r="I103" s="137"/>
      <c r="J103" s="41"/>
      <c r="K103" s="41"/>
      <c r="L103" s="45"/>
      <c r="M103" s="234"/>
      <c r="N103" s="235"/>
      <c r="O103" s="85"/>
      <c r="P103" s="85"/>
      <c r="Q103" s="85"/>
      <c r="R103" s="85"/>
      <c r="S103" s="85"/>
      <c r="T103" s="86"/>
      <c r="U103" s="39"/>
      <c r="V103" s="39"/>
      <c r="W103" s="39"/>
      <c r="X103" s="39"/>
      <c r="Y103" s="39"/>
      <c r="Z103" s="39"/>
      <c r="AA103" s="39"/>
      <c r="AB103" s="39"/>
      <c r="AC103" s="39"/>
      <c r="AD103" s="39"/>
      <c r="AE103" s="39"/>
      <c r="AT103" s="18" t="s">
        <v>137</v>
      </c>
      <c r="AU103" s="18" t="s">
        <v>82</v>
      </c>
    </row>
    <row r="104" s="13" customFormat="1">
      <c r="A104" s="13"/>
      <c r="B104" s="236"/>
      <c r="C104" s="237"/>
      <c r="D104" s="232" t="s">
        <v>153</v>
      </c>
      <c r="E104" s="238" t="s">
        <v>19</v>
      </c>
      <c r="F104" s="239" t="s">
        <v>605</v>
      </c>
      <c r="G104" s="237"/>
      <c r="H104" s="240">
        <v>198</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153</v>
      </c>
      <c r="AU104" s="246" t="s">
        <v>82</v>
      </c>
      <c r="AV104" s="13" t="s">
        <v>82</v>
      </c>
      <c r="AW104" s="13" t="s">
        <v>33</v>
      </c>
      <c r="AX104" s="13" t="s">
        <v>80</v>
      </c>
      <c r="AY104" s="246" t="s">
        <v>128</v>
      </c>
    </row>
    <row r="105" s="2" customFormat="1" ht="21.75" customHeight="1">
      <c r="A105" s="39"/>
      <c r="B105" s="40"/>
      <c r="C105" s="219" t="s">
        <v>176</v>
      </c>
      <c r="D105" s="219" t="s">
        <v>130</v>
      </c>
      <c r="E105" s="220" t="s">
        <v>177</v>
      </c>
      <c r="F105" s="221" t="s">
        <v>178</v>
      </c>
      <c r="G105" s="222" t="s">
        <v>133</v>
      </c>
      <c r="H105" s="223">
        <v>198</v>
      </c>
      <c r="I105" s="224"/>
      <c r="J105" s="225">
        <f>ROUND(I105*H105,2)</f>
        <v>0</v>
      </c>
      <c r="K105" s="221" t="s">
        <v>134</v>
      </c>
      <c r="L105" s="45"/>
      <c r="M105" s="226" t="s">
        <v>19</v>
      </c>
      <c r="N105" s="227" t="s">
        <v>43</v>
      </c>
      <c r="O105" s="85"/>
      <c r="P105" s="228">
        <f>O105*H105</f>
        <v>0</v>
      </c>
      <c r="Q105" s="228">
        <v>0</v>
      </c>
      <c r="R105" s="228">
        <f>Q105*H105</f>
        <v>0</v>
      </c>
      <c r="S105" s="228">
        <v>0.098000000000000004</v>
      </c>
      <c r="T105" s="229">
        <f>S105*H105</f>
        <v>19.404</v>
      </c>
      <c r="U105" s="39"/>
      <c r="V105" s="39"/>
      <c r="W105" s="39"/>
      <c r="X105" s="39"/>
      <c r="Y105" s="39"/>
      <c r="Z105" s="39"/>
      <c r="AA105" s="39"/>
      <c r="AB105" s="39"/>
      <c r="AC105" s="39"/>
      <c r="AD105" s="39"/>
      <c r="AE105" s="39"/>
      <c r="AR105" s="230" t="s">
        <v>135</v>
      </c>
      <c r="AT105" s="230" t="s">
        <v>130</v>
      </c>
      <c r="AU105" s="230" t="s">
        <v>82</v>
      </c>
      <c r="AY105" s="18" t="s">
        <v>128</v>
      </c>
      <c r="BE105" s="231">
        <f>IF(N105="základní",J105,0)</f>
        <v>0</v>
      </c>
      <c r="BF105" s="231">
        <f>IF(N105="snížená",J105,0)</f>
        <v>0</v>
      </c>
      <c r="BG105" s="231">
        <f>IF(N105="zákl. přenesená",J105,0)</f>
        <v>0</v>
      </c>
      <c r="BH105" s="231">
        <f>IF(N105="sníž. přenesená",J105,0)</f>
        <v>0</v>
      </c>
      <c r="BI105" s="231">
        <f>IF(N105="nulová",J105,0)</f>
        <v>0</v>
      </c>
      <c r="BJ105" s="18" t="s">
        <v>80</v>
      </c>
      <c r="BK105" s="231">
        <f>ROUND(I105*H105,2)</f>
        <v>0</v>
      </c>
      <c r="BL105" s="18" t="s">
        <v>135</v>
      </c>
      <c r="BM105" s="230" t="s">
        <v>606</v>
      </c>
    </row>
    <row r="106" s="2" customFormat="1">
      <c r="A106" s="39"/>
      <c r="B106" s="40"/>
      <c r="C106" s="41"/>
      <c r="D106" s="232" t="s">
        <v>137</v>
      </c>
      <c r="E106" s="41"/>
      <c r="F106" s="233" t="s">
        <v>162</v>
      </c>
      <c r="G106" s="41"/>
      <c r="H106" s="41"/>
      <c r="I106" s="137"/>
      <c r="J106" s="41"/>
      <c r="K106" s="41"/>
      <c r="L106" s="45"/>
      <c r="M106" s="234"/>
      <c r="N106" s="235"/>
      <c r="O106" s="85"/>
      <c r="P106" s="85"/>
      <c r="Q106" s="85"/>
      <c r="R106" s="85"/>
      <c r="S106" s="85"/>
      <c r="T106" s="86"/>
      <c r="U106" s="39"/>
      <c r="V106" s="39"/>
      <c r="W106" s="39"/>
      <c r="X106" s="39"/>
      <c r="Y106" s="39"/>
      <c r="Z106" s="39"/>
      <c r="AA106" s="39"/>
      <c r="AB106" s="39"/>
      <c r="AC106" s="39"/>
      <c r="AD106" s="39"/>
      <c r="AE106" s="39"/>
      <c r="AT106" s="18" t="s">
        <v>137</v>
      </c>
      <c r="AU106" s="18" t="s">
        <v>82</v>
      </c>
    </row>
    <row r="107" s="13" customFormat="1">
      <c r="A107" s="13"/>
      <c r="B107" s="236"/>
      <c r="C107" s="237"/>
      <c r="D107" s="232" t="s">
        <v>153</v>
      </c>
      <c r="E107" s="238" t="s">
        <v>19</v>
      </c>
      <c r="F107" s="239" t="s">
        <v>607</v>
      </c>
      <c r="G107" s="237"/>
      <c r="H107" s="240">
        <v>198</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153</v>
      </c>
      <c r="AU107" s="246" t="s">
        <v>82</v>
      </c>
      <c r="AV107" s="13" t="s">
        <v>82</v>
      </c>
      <c r="AW107" s="13" t="s">
        <v>33</v>
      </c>
      <c r="AX107" s="13" t="s">
        <v>80</v>
      </c>
      <c r="AY107" s="246" t="s">
        <v>128</v>
      </c>
    </row>
    <row r="108" s="2" customFormat="1" ht="21.75" customHeight="1">
      <c r="A108" s="39"/>
      <c r="B108" s="40"/>
      <c r="C108" s="219" t="s">
        <v>181</v>
      </c>
      <c r="D108" s="219" t="s">
        <v>130</v>
      </c>
      <c r="E108" s="220" t="s">
        <v>182</v>
      </c>
      <c r="F108" s="221" t="s">
        <v>183</v>
      </c>
      <c r="G108" s="222" t="s">
        <v>133</v>
      </c>
      <c r="H108" s="223">
        <v>198</v>
      </c>
      <c r="I108" s="224"/>
      <c r="J108" s="225">
        <f>ROUND(I108*H108,2)</f>
        <v>0</v>
      </c>
      <c r="K108" s="221" t="s">
        <v>134</v>
      </c>
      <c r="L108" s="45"/>
      <c r="M108" s="226" t="s">
        <v>19</v>
      </c>
      <c r="N108" s="227" t="s">
        <v>43</v>
      </c>
      <c r="O108" s="85"/>
      <c r="P108" s="228">
        <f>O108*H108</f>
        <v>0</v>
      </c>
      <c r="Q108" s="228">
        <v>0</v>
      </c>
      <c r="R108" s="228">
        <f>Q108*H108</f>
        <v>0</v>
      </c>
      <c r="S108" s="228">
        <v>0.22</v>
      </c>
      <c r="T108" s="229">
        <f>S108*H108</f>
        <v>43.560000000000002</v>
      </c>
      <c r="U108" s="39"/>
      <c r="V108" s="39"/>
      <c r="W108" s="39"/>
      <c r="X108" s="39"/>
      <c r="Y108" s="39"/>
      <c r="Z108" s="39"/>
      <c r="AA108" s="39"/>
      <c r="AB108" s="39"/>
      <c r="AC108" s="39"/>
      <c r="AD108" s="39"/>
      <c r="AE108" s="39"/>
      <c r="AR108" s="230" t="s">
        <v>135</v>
      </c>
      <c r="AT108" s="230" t="s">
        <v>130</v>
      </c>
      <c r="AU108" s="230" t="s">
        <v>82</v>
      </c>
      <c r="AY108" s="18" t="s">
        <v>128</v>
      </c>
      <c r="BE108" s="231">
        <f>IF(N108="základní",J108,0)</f>
        <v>0</v>
      </c>
      <c r="BF108" s="231">
        <f>IF(N108="snížená",J108,0)</f>
        <v>0</v>
      </c>
      <c r="BG108" s="231">
        <f>IF(N108="zákl. přenesená",J108,0)</f>
        <v>0</v>
      </c>
      <c r="BH108" s="231">
        <f>IF(N108="sníž. přenesená",J108,0)</f>
        <v>0</v>
      </c>
      <c r="BI108" s="231">
        <f>IF(N108="nulová",J108,0)</f>
        <v>0</v>
      </c>
      <c r="BJ108" s="18" t="s">
        <v>80</v>
      </c>
      <c r="BK108" s="231">
        <f>ROUND(I108*H108,2)</f>
        <v>0</v>
      </c>
      <c r="BL108" s="18" t="s">
        <v>135</v>
      </c>
      <c r="BM108" s="230" t="s">
        <v>608</v>
      </c>
    </row>
    <row r="109" s="2" customFormat="1">
      <c r="A109" s="39"/>
      <c r="B109" s="40"/>
      <c r="C109" s="41"/>
      <c r="D109" s="232" t="s">
        <v>137</v>
      </c>
      <c r="E109" s="41"/>
      <c r="F109" s="233" t="s">
        <v>162</v>
      </c>
      <c r="G109" s="41"/>
      <c r="H109" s="41"/>
      <c r="I109" s="137"/>
      <c r="J109" s="41"/>
      <c r="K109" s="41"/>
      <c r="L109" s="45"/>
      <c r="M109" s="234"/>
      <c r="N109" s="235"/>
      <c r="O109" s="85"/>
      <c r="P109" s="85"/>
      <c r="Q109" s="85"/>
      <c r="R109" s="85"/>
      <c r="S109" s="85"/>
      <c r="T109" s="86"/>
      <c r="U109" s="39"/>
      <c r="V109" s="39"/>
      <c r="W109" s="39"/>
      <c r="X109" s="39"/>
      <c r="Y109" s="39"/>
      <c r="Z109" s="39"/>
      <c r="AA109" s="39"/>
      <c r="AB109" s="39"/>
      <c r="AC109" s="39"/>
      <c r="AD109" s="39"/>
      <c r="AE109" s="39"/>
      <c r="AT109" s="18" t="s">
        <v>137</v>
      </c>
      <c r="AU109" s="18" t="s">
        <v>82</v>
      </c>
    </row>
    <row r="110" s="13" customFormat="1">
      <c r="A110" s="13"/>
      <c r="B110" s="236"/>
      <c r="C110" s="237"/>
      <c r="D110" s="232" t="s">
        <v>153</v>
      </c>
      <c r="E110" s="238" t="s">
        <v>19</v>
      </c>
      <c r="F110" s="239" t="s">
        <v>609</v>
      </c>
      <c r="G110" s="237"/>
      <c r="H110" s="240">
        <v>198</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153</v>
      </c>
      <c r="AU110" s="246" t="s">
        <v>82</v>
      </c>
      <c r="AV110" s="13" t="s">
        <v>82</v>
      </c>
      <c r="AW110" s="13" t="s">
        <v>33</v>
      </c>
      <c r="AX110" s="13" t="s">
        <v>72</v>
      </c>
      <c r="AY110" s="246" t="s">
        <v>128</v>
      </c>
    </row>
    <row r="111" s="14" customFormat="1">
      <c r="A111" s="14"/>
      <c r="B111" s="247"/>
      <c r="C111" s="248"/>
      <c r="D111" s="232" t="s">
        <v>153</v>
      </c>
      <c r="E111" s="249" t="s">
        <v>19</v>
      </c>
      <c r="F111" s="250" t="s">
        <v>157</v>
      </c>
      <c r="G111" s="248"/>
      <c r="H111" s="251">
        <v>198</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153</v>
      </c>
      <c r="AU111" s="257" t="s">
        <v>82</v>
      </c>
      <c r="AV111" s="14" t="s">
        <v>135</v>
      </c>
      <c r="AW111" s="14" t="s">
        <v>33</v>
      </c>
      <c r="AX111" s="14" t="s">
        <v>80</v>
      </c>
      <c r="AY111" s="257" t="s">
        <v>128</v>
      </c>
    </row>
    <row r="112" s="2" customFormat="1" ht="33" customHeight="1">
      <c r="A112" s="39"/>
      <c r="B112" s="40"/>
      <c r="C112" s="219" t="s">
        <v>190</v>
      </c>
      <c r="D112" s="219" t="s">
        <v>130</v>
      </c>
      <c r="E112" s="220" t="s">
        <v>191</v>
      </c>
      <c r="F112" s="221" t="s">
        <v>192</v>
      </c>
      <c r="G112" s="222" t="s">
        <v>133</v>
      </c>
      <c r="H112" s="223">
        <v>17</v>
      </c>
      <c r="I112" s="224"/>
      <c r="J112" s="225">
        <f>ROUND(I112*H112,2)</f>
        <v>0</v>
      </c>
      <c r="K112" s="221" t="s">
        <v>134</v>
      </c>
      <c r="L112" s="45"/>
      <c r="M112" s="226" t="s">
        <v>19</v>
      </c>
      <c r="N112" s="227" t="s">
        <v>43</v>
      </c>
      <c r="O112" s="85"/>
      <c r="P112" s="228">
        <f>O112*H112</f>
        <v>0</v>
      </c>
      <c r="Q112" s="228">
        <v>0</v>
      </c>
      <c r="R112" s="228">
        <f>Q112*H112</f>
        <v>0</v>
      </c>
      <c r="S112" s="228">
        <v>0.44</v>
      </c>
      <c r="T112" s="229">
        <f>S112*H112</f>
        <v>7.4800000000000004</v>
      </c>
      <c r="U112" s="39"/>
      <c r="V112" s="39"/>
      <c r="W112" s="39"/>
      <c r="X112" s="39"/>
      <c r="Y112" s="39"/>
      <c r="Z112" s="39"/>
      <c r="AA112" s="39"/>
      <c r="AB112" s="39"/>
      <c r="AC112" s="39"/>
      <c r="AD112" s="39"/>
      <c r="AE112" s="39"/>
      <c r="AR112" s="230" t="s">
        <v>135</v>
      </c>
      <c r="AT112" s="230" t="s">
        <v>130</v>
      </c>
      <c r="AU112" s="230" t="s">
        <v>82</v>
      </c>
      <c r="AY112" s="18" t="s">
        <v>128</v>
      </c>
      <c r="BE112" s="231">
        <f>IF(N112="základní",J112,0)</f>
        <v>0</v>
      </c>
      <c r="BF112" s="231">
        <f>IF(N112="snížená",J112,0)</f>
        <v>0</v>
      </c>
      <c r="BG112" s="231">
        <f>IF(N112="zákl. přenesená",J112,0)</f>
        <v>0</v>
      </c>
      <c r="BH112" s="231">
        <f>IF(N112="sníž. přenesená",J112,0)</f>
        <v>0</v>
      </c>
      <c r="BI112" s="231">
        <f>IF(N112="nulová",J112,0)</f>
        <v>0</v>
      </c>
      <c r="BJ112" s="18" t="s">
        <v>80</v>
      </c>
      <c r="BK112" s="231">
        <f>ROUND(I112*H112,2)</f>
        <v>0</v>
      </c>
      <c r="BL112" s="18" t="s">
        <v>135</v>
      </c>
      <c r="BM112" s="230" t="s">
        <v>193</v>
      </c>
    </row>
    <row r="113" s="2" customFormat="1">
      <c r="A113" s="39"/>
      <c r="B113" s="40"/>
      <c r="C113" s="41"/>
      <c r="D113" s="232" t="s">
        <v>137</v>
      </c>
      <c r="E113" s="41"/>
      <c r="F113" s="233" t="s">
        <v>162</v>
      </c>
      <c r="G113" s="41"/>
      <c r="H113" s="41"/>
      <c r="I113" s="137"/>
      <c r="J113" s="41"/>
      <c r="K113" s="41"/>
      <c r="L113" s="45"/>
      <c r="M113" s="234"/>
      <c r="N113" s="235"/>
      <c r="O113" s="85"/>
      <c r="P113" s="85"/>
      <c r="Q113" s="85"/>
      <c r="R113" s="85"/>
      <c r="S113" s="85"/>
      <c r="T113" s="86"/>
      <c r="U113" s="39"/>
      <c r="V113" s="39"/>
      <c r="W113" s="39"/>
      <c r="X113" s="39"/>
      <c r="Y113" s="39"/>
      <c r="Z113" s="39"/>
      <c r="AA113" s="39"/>
      <c r="AB113" s="39"/>
      <c r="AC113" s="39"/>
      <c r="AD113" s="39"/>
      <c r="AE113" s="39"/>
      <c r="AT113" s="18" t="s">
        <v>137</v>
      </c>
      <c r="AU113" s="18" t="s">
        <v>82</v>
      </c>
    </row>
    <row r="114" s="13" customFormat="1">
      <c r="A114" s="13"/>
      <c r="B114" s="236"/>
      <c r="C114" s="237"/>
      <c r="D114" s="232" t="s">
        <v>153</v>
      </c>
      <c r="E114" s="238" t="s">
        <v>19</v>
      </c>
      <c r="F114" s="239" t="s">
        <v>610</v>
      </c>
      <c r="G114" s="237"/>
      <c r="H114" s="240">
        <v>17</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153</v>
      </c>
      <c r="AU114" s="246" t="s">
        <v>82</v>
      </c>
      <c r="AV114" s="13" t="s">
        <v>82</v>
      </c>
      <c r="AW114" s="13" t="s">
        <v>33</v>
      </c>
      <c r="AX114" s="13" t="s">
        <v>80</v>
      </c>
      <c r="AY114" s="246" t="s">
        <v>128</v>
      </c>
    </row>
    <row r="115" s="2" customFormat="1" ht="16.5" customHeight="1">
      <c r="A115" s="39"/>
      <c r="B115" s="40"/>
      <c r="C115" s="219" t="s">
        <v>611</v>
      </c>
      <c r="D115" s="219" t="s">
        <v>130</v>
      </c>
      <c r="E115" s="220" t="s">
        <v>612</v>
      </c>
      <c r="F115" s="221" t="s">
        <v>613</v>
      </c>
      <c r="G115" s="222" t="s">
        <v>198</v>
      </c>
      <c r="H115" s="223">
        <v>37</v>
      </c>
      <c r="I115" s="224"/>
      <c r="J115" s="225">
        <f>ROUND(I115*H115,2)</f>
        <v>0</v>
      </c>
      <c r="K115" s="221" t="s">
        <v>19</v>
      </c>
      <c r="L115" s="45"/>
      <c r="M115" s="226" t="s">
        <v>19</v>
      </c>
      <c r="N115" s="227" t="s">
        <v>43</v>
      </c>
      <c r="O115" s="85"/>
      <c r="P115" s="228">
        <f>O115*H115</f>
        <v>0</v>
      </c>
      <c r="Q115" s="228">
        <v>6.0000000000000002E-05</v>
      </c>
      <c r="R115" s="228">
        <f>Q115*H115</f>
        <v>0.0022200000000000002</v>
      </c>
      <c r="S115" s="228">
        <v>0</v>
      </c>
      <c r="T115" s="229">
        <f>S115*H115</f>
        <v>0</v>
      </c>
      <c r="U115" s="39"/>
      <c r="V115" s="39"/>
      <c r="W115" s="39"/>
      <c r="X115" s="39"/>
      <c r="Y115" s="39"/>
      <c r="Z115" s="39"/>
      <c r="AA115" s="39"/>
      <c r="AB115" s="39"/>
      <c r="AC115" s="39"/>
      <c r="AD115" s="39"/>
      <c r="AE115" s="39"/>
      <c r="AR115" s="230" t="s">
        <v>418</v>
      </c>
      <c r="AT115" s="230" t="s">
        <v>130</v>
      </c>
      <c r="AU115" s="230" t="s">
        <v>82</v>
      </c>
      <c r="AY115" s="18" t="s">
        <v>128</v>
      </c>
      <c r="BE115" s="231">
        <f>IF(N115="základní",J115,0)</f>
        <v>0</v>
      </c>
      <c r="BF115" s="231">
        <f>IF(N115="snížená",J115,0)</f>
        <v>0</v>
      </c>
      <c r="BG115" s="231">
        <f>IF(N115="zákl. přenesená",J115,0)</f>
        <v>0</v>
      </c>
      <c r="BH115" s="231">
        <f>IF(N115="sníž. přenesená",J115,0)</f>
        <v>0</v>
      </c>
      <c r="BI115" s="231">
        <f>IF(N115="nulová",J115,0)</f>
        <v>0</v>
      </c>
      <c r="BJ115" s="18" t="s">
        <v>80</v>
      </c>
      <c r="BK115" s="231">
        <f>ROUND(I115*H115,2)</f>
        <v>0</v>
      </c>
      <c r="BL115" s="18" t="s">
        <v>418</v>
      </c>
      <c r="BM115" s="230" t="s">
        <v>614</v>
      </c>
    </row>
    <row r="116" s="13" customFormat="1">
      <c r="A116" s="13"/>
      <c r="B116" s="236"/>
      <c r="C116" s="237"/>
      <c r="D116" s="232" t="s">
        <v>153</v>
      </c>
      <c r="E116" s="238" t="s">
        <v>19</v>
      </c>
      <c r="F116" s="239" t="s">
        <v>615</v>
      </c>
      <c r="G116" s="237"/>
      <c r="H116" s="240">
        <v>12</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153</v>
      </c>
      <c r="AU116" s="246" t="s">
        <v>82</v>
      </c>
      <c r="AV116" s="13" t="s">
        <v>82</v>
      </c>
      <c r="AW116" s="13" t="s">
        <v>33</v>
      </c>
      <c r="AX116" s="13" t="s">
        <v>72</v>
      </c>
      <c r="AY116" s="246" t="s">
        <v>128</v>
      </c>
    </row>
    <row r="117" s="13" customFormat="1">
      <c r="A117" s="13"/>
      <c r="B117" s="236"/>
      <c r="C117" s="237"/>
      <c r="D117" s="232" t="s">
        <v>153</v>
      </c>
      <c r="E117" s="238" t="s">
        <v>19</v>
      </c>
      <c r="F117" s="239" t="s">
        <v>616</v>
      </c>
      <c r="G117" s="237"/>
      <c r="H117" s="240">
        <v>25</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153</v>
      </c>
      <c r="AU117" s="246" t="s">
        <v>82</v>
      </c>
      <c r="AV117" s="13" t="s">
        <v>82</v>
      </c>
      <c r="AW117" s="13" t="s">
        <v>33</v>
      </c>
      <c r="AX117" s="13" t="s">
        <v>72</v>
      </c>
      <c r="AY117" s="246" t="s">
        <v>128</v>
      </c>
    </row>
    <row r="118" s="14" customFormat="1">
      <c r="A118" s="14"/>
      <c r="B118" s="247"/>
      <c r="C118" s="248"/>
      <c r="D118" s="232" t="s">
        <v>153</v>
      </c>
      <c r="E118" s="249" t="s">
        <v>19</v>
      </c>
      <c r="F118" s="250" t="s">
        <v>157</v>
      </c>
      <c r="G118" s="248"/>
      <c r="H118" s="251">
        <v>37</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153</v>
      </c>
      <c r="AU118" s="257" t="s">
        <v>82</v>
      </c>
      <c r="AV118" s="14" t="s">
        <v>135</v>
      </c>
      <c r="AW118" s="14" t="s">
        <v>33</v>
      </c>
      <c r="AX118" s="14" t="s">
        <v>80</v>
      </c>
      <c r="AY118" s="257" t="s">
        <v>128</v>
      </c>
    </row>
    <row r="119" s="2" customFormat="1" ht="16.5" customHeight="1">
      <c r="A119" s="39"/>
      <c r="B119" s="40"/>
      <c r="C119" s="268" t="s">
        <v>617</v>
      </c>
      <c r="D119" s="268" t="s">
        <v>295</v>
      </c>
      <c r="E119" s="269" t="s">
        <v>618</v>
      </c>
      <c r="F119" s="270" t="s">
        <v>619</v>
      </c>
      <c r="G119" s="271" t="s">
        <v>198</v>
      </c>
      <c r="H119" s="272">
        <v>37</v>
      </c>
      <c r="I119" s="273"/>
      <c r="J119" s="274">
        <f>ROUND(I119*H119,2)</f>
        <v>0</v>
      </c>
      <c r="K119" s="270" t="s">
        <v>19</v>
      </c>
      <c r="L119" s="275"/>
      <c r="M119" s="276" t="s">
        <v>19</v>
      </c>
      <c r="N119" s="277" t="s">
        <v>43</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620</v>
      </c>
      <c r="AT119" s="230" t="s">
        <v>295</v>
      </c>
      <c r="AU119" s="230" t="s">
        <v>82</v>
      </c>
      <c r="AY119" s="18" t="s">
        <v>128</v>
      </c>
      <c r="BE119" s="231">
        <f>IF(N119="základní",J119,0)</f>
        <v>0</v>
      </c>
      <c r="BF119" s="231">
        <f>IF(N119="snížená",J119,0)</f>
        <v>0</v>
      </c>
      <c r="BG119" s="231">
        <f>IF(N119="zákl. přenesená",J119,0)</f>
        <v>0</v>
      </c>
      <c r="BH119" s="231">
        <f>IF(N119="sníž. přenesená",J119,0)</f>
        <v>0</v>
      </c>
      <c r="BI119" s="231">
        <f>IF(N119="nulová",J119,0)</f>
        <v>0</v>
      </c>
      <c r="BJ119" s="18" t="s">
        <v>80</v>
      </c>
      <c r="BK119" s="231">
        <f>ROUND(I119*H119,2)</f>
        <v>0</v>
      </c>
      <c r="BL119" s="18" t="s">
        <v>418</v>
      </c>
      <c r="BM119" s="230" t="s">
        <v>621</v>
      </c>
    </row>
    <row r="120" s="12" customFormat="1" ht="22.8" customHeight="1">
      <c r="A120" s="12"/>
      <c r="B120" s="203"/>
      <c r="C120" s="204"/>
      <c r="D120" s="205" t="s">
        <v>71</v>
      </c>
      <c r="E120" s="217" t="s">
        <v>82</v>
      </c>
      <c r="F120" s="217" t="s">
        <v>363</v>
      </c>
      <c r="G120" s="204"/>
      <c r="H120" s="204"/>
      <c r="I120" s="207"/>
      <c r="J120" s="218">
        <f>BK120</f>
        <v>0</v>
      </c>
      <c r="K120" s="204"/>
      <c r="L120" s="209"/>
      <c r="M120" s="210"/>
      <c r="N120" s="211"/>
      <c r="O120" s="211"/>
      <c r="P120" s="212">
        <f>SUM(P121:P128)</f>
        <v>0</v>
      </c>
      <c r="Q120" s="211"/>
      <c r="R120" s="212">
        <f>SUM(R121:R128)</f>
        <v>21.333644999999997</v>
      </c>
      <c r="S120" s="211"/>
      <c r="T120" s="213">
        <f>SUM(T121:T128)</f>
        <v>0</v>
      </c>
      <c r="U120" s="12"/>
      <c r="V120" s="12"/>
      <c r="W120" s="12"/>
      <c r="X120" s="12"/>
      <c r="Y120" s="12"/>
      <c r="Z120" s="12"/>
      <c r="AA120" s="12"/>
      <c r="AB120" s="12"/>
      <c r="AC120" s="12"/>
      <c r="AD120" s="12"/>
      <c r="AE120" s="12"/>
      <c r="AR120" s="214" t="s">
        <v>80</v>
      </c>
      <c r="AT120" s="215" t="s">
        <v>71</v>
      </c>
      <c r="AU120" s="215" t="s">
        <v>80</v>
      </c>
      <c r="AY120" s="214" t="s">
        <v>128</v>
      </c>
      <c r="BK120" s="216">
        <f>SUM(BK121:BK128)</f>
        <v>0</v>
      </c>
    </row>
    <row r="121" s="2" customFormat="1" ht="21.75" customHeight="1">
      <c r="A121" s="39"/>
      <c r="B121" s="40"/>
      <c r="C121" s="219" t="s">
        <v>622</v>
      </c>
      <c r="D121" s="219" t="s">
        <v>130</v>
      </c>
      <c r="E121" s="220" t="s">
        <v>623</v>
      </c>
      <c r="F121" s="221" t="s">
        <v>624</v>
      </c>
      <c r="G121" s="222" t="s">
        <v>198</v>
      </c>
      <c r="H121" s="223">
        <v>12</v>
      </c>
      <c r="I121" s="224"/>
      <c r="J121" s="225">
        <f>ROUND(I121*H121,2)</f>
        <v>0</v>
      </c>
      <c r="K121" s="221" t="s">
        <v>134</v>
      </c>
      <c r="L121" s="45"/>
      <c r="M121" s="226" t="s">
        <v>19</v>
      </c>
      <c r="N121" s="227" t="s">
        <v>43</v>
      </c>
      <c r="O121" s="85"/>
      <c r="P121" s="228">
        <f>O121*H121</f>
        <v>0</v>
      </c>
      <c r="Q121" s="228">
        <v>0.22656999999999999</v>
      </c>
      <c r="R121" s="228">
        <f>Q121*H121</f>
        <v>2.7188400000000001</v>
      </c>
      <c r="S121" s="228">
        <v>0</v>
      </c>
      <c r="T121" s="229">
        <f>S121*H121</f>
        <v>0</v>
      </c>
      <c r="U121" s="39"/>
      <c r="V121" s="39"/>
      <c r="W121" s="39"/>
      <c r="X121" s="39"/>
      <c r="Y121" s="39"/>
      <c r="Z121" s="39"/>
      <c r="AA121" s="39"/>
      <c r="AB121" s="39"/>
      <c r="AC121" s="39"/>
      <c r="AD121" s="39"/>
      <c r="AE121" s="39"/>
      <c r="AR121" s="230" t="s">
        <v>135</v>
      </c>
      <c r="AT121" s="230" t="s">
        <v>130</v>
      </c>
      <c r="AU121" s="230" t="s">
        <v>82</v>
      </c>
      <c r="AY121" s="18" t="s">
        <v>128</v>
      </c>
      <c r="BE121" s="231">
        <f>IF(N121="základní",J121,0)</f>
        <v>0</v>
      </c>
      <c r="BF121" s="231">
        <f>IF(N121="snížená",J121,0)</f>
        <v>0</v>
      </c>
      <c r="BG121" s="231">
        <f>IF(N121="zákl. přenesená",J121,0)</f>
        <v>0</v>
      </c>
      <c r="BH121" s="231">
        <f>IF(N121="sníž. přenesená",J121,0)</f>
        <v>0</v>
      </c>
      <c r="BI121" s="231">
        <f>IF(N121="nulová",J121,0)</f>
        <v>0</v>
      </c>
      <c r="BJ121" s="18" t="s">
        <v>80</v>
      </c>
      <c r="BK121" s="231">
        <f>ROUND(I121*H121,2)</f>
        <v>0</v>
      </c>
      <c r="BL121" s="18" t="s">
        <v>135</v>
      </c>
      <c r="BM121" s="230" t="s">
        <v>625</v>
      </c>
    </row>
    <row r="122" s="13" customFormat="1">
      <c r="A122" s="13"/>
      <c r="B122" s="236"/>
      <c r="C122" s="237"/>
      <c r="D122" s="232" t="s">
        <v>153</v>
      </c>
      <c r="E122" s="238" t="s">
        <v>19</v>
      </c>
      <c r="F122" s="239" t="s">
        <v>626</v>
      </c>
      <c r="G122" s="237"/>
      <c r="H122" s="240">
        <v>12</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153</v>
      </c>
      <c r="AU122" s="246" t="s">
        <v>82</v>
      </c>
      <c r="AV122" s="13" t="s">
        <v>82</v>
      </c>
      <c r="AW122" s="13" t="s">
        <v>33</v>
      </c>
      <c r="AX122" s="13" t="s">
        <v>80</v>
      </c>
      <c r="AY122" s="246" t="s">
        <v>128</v>
      </c>
    </row>
    <row r="123" s="2" customFormat="1" ht="16.5" customHeight="1">
      <c r="A123" s="39"/>
      <c r="B123" s="40"/>
      <c r="C123" s="219" t="s">
        <v>627</v>
      </c>
      <c r="D123" s="219" t="s">
        <v>130</v>
      </c>
      <c r="E123" s="220" t="s">
        <v>628</v>
      </c>
      <c r="F123" s="221" t="s">
        <v>629</v>
      </c>
      <c r="G123" s="222" t="s">
        <v>204</v>
      </c>
      <c r="H123" s="223">
        <v>5.0499999999999998</v>
      </c>
      <c r="I123" s="224"/>
      <c r="J123" s="225">
        <f>ROUND(I123*H123,2)</f>
        <v>0</v>
      </c>
      <c r="K123" s="221" t="s">
        <v>134</v>
      </c>
      <c r="L123" s="45"/>
      <c r="M123" s="226" t="s">
        <v>19</v>
      </c>
      <c r="N123" s="227" t="s">
        <v>43</v>
      </c>
      <c r="O123" s="85"/>
      <c r="P123" s="228">
        <f>O123*H123</f>
        <v>0</v>
      </c>
      <c r="Q123" s="228">
        <v>2.2563399999999998</v>
      </c>
      <c r="R123" s="228">
        <f>Q123*H123</f>
        <v>11.394516999999999</v>
      </c>
      <c r="S123" s="228">
        <v>0</v>
      </c>
      <c r="T123" s="229">
        <f>S123*H123</f>
        <v>0</v>
      </c>
      <c r="U123" s="39"/>
      <c r="V123" s="39"/>
      <c r="W123" s="39"/>
      <c r="X123" s="39"/>
      <c r="Y123" s="39"/>
      <c r="Z123" s="39"/>
      <c r="AA123" s="39"/>
      <c r="AB123" s="39"/>
      <c r="AC123" s="39"/>
      <c r="AD123" s="39"/>
      <c r="AE123" s="39"/>
      <c r="AR123" s="230" t="s">
        <v>135</v>
      </c>
      <c r="AT123" s="230" t="s">
        <v>130</v>
      </c>
      <c r="AU123" s="230" t="s">
        <v>82</v>
      </c>
      <c r="AY123" s="18" t="s">
        <v>128</v>
      </c>
      <c r="BE123" s="231">
        <f>IF(N123="základní",J123,0)</f>
        <v>0</v>
      </c>
      <c r="BF123" s="231">
        <f>IF(N123="snížená",J123,0)</f>
        <v>0</v>
      </c>
      <c r="BG123" s="231">
        <f>IF(N123="zákl. přenesená",J123,0)</f>
        <v>0</v>
      </c>
      <c r="BH123" s="231">
        <f>IF(N123="sníž. přenesená",J123,0)</f>
        <v>0</v>
      </c>
      <c r="BI123" s="231">
        <f>IF(N123="nulová",J123,0)</f>
        <v>0</v>
      </c>
      <c r="BJ123" s="18" t="s">
        <v>80</v>
      </c>
      <c r="BK123" s="231">
        <f>ROUND(I123*H123,2)</f>
        <v>0</v>
      </c>
      <c r="BL123" s="18" t="s">
        <v>135</v>
      </c>
      <c r="BM123" s="230" t="s">
        <v>630</v>
      </c>
    </row>
    <row r="124" s="2" customFormat="1">
      <c r="A124" s="39"/>
      <c r="B124" s="40"/>
      <c r="C124" s="41"/>
      <c r="D124" s="232" t="s">
        <v>137</v>
      </c>
      <c r="E124" s="41"/>
      <c r="F124" s="233" t="s">
        <v>631</v>
      </c>
      <c r="G124" s="41"/>
      <c r="H124" s="41"/>
      <c r="I124" s="137"/>
      <c r="J124" s="41"/>
      <c r="K124" s="41"/>
      <c r="L124" s="45"/>
      <c r="M124" s="234"/>
      <c r="N124" s="235"/>
      <c r="O124" s="85"/>
      <c r="P124" s="85"/>
      <c r="Q124" s="85"/>
      <c r="R124" s="85"/>
      <c r="S124" s="85"/>
      <c r="T124" s="86"/>
      <c r="U124" s="39"/>
      <c r="V124" s="39"/>
      <c r="W124" s="39"/>
      <c r="X124" s="39"/>
      <c r="Y124" s="39"/>
      <c r="Z124" s="39"/>
      <c r="AA124" s="39"/>
      <c r="AB124" s="39"/>
      <c r="AC124" s="39"/>
      <c r="AD124" s="39"/>
      <c r="AE124" s="39"/>
      <c r="AT124" s="18" t="s">
        <v>137</v>
      </c>
      <c r="AU124" s="18" t="s">
        <v>82</v>
      </c>
    </row>
    <row r="125" s="13" customFormat="1">
      <c r="A125" s="13"/>
      <c r="B125" s="236"/>
      <c r="C125" s="237"/>
      <c r="D125" s="232" t="s">
        <v>153</v>
      </c>
      <c r="E125" s="238" t="s">
        <v>19</v>
      </c>
      <c r="F125" s="239" t="s">
        <v>632</v>
      </c>
      <c r="G125" s="237"/>
      <c r="H125" s="240">
        <v>5.0499999999999998</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153</v>
      </c>
      <c r="AU125" s="246" t="s">
        <v>82</v>
      </c>
      <c r="AV125" s="13" t="s">
        <v>82</v>
      </c>
      <c r="AW125" s="13" t="s">
        <v>33</v>
      </c>
      <c r="AX125" s="13" t="s">
        <v>80</v>
      </c>
      <c r="AY125" s="246" t="s">
        <v>128</v>
      </c>
    </row>
    <row r="126" s="2" customFormat="1" ht="16.5" customHeight="1">
      <c r="A126" s="39"/>
      <c r="B126" s="40"/>
      <c r="C126" s="219" t="s">
        <v>633</v>
      </c>
      <c r="D126" s="219" t="s">
        <v>130</v>
      </c>
      <c r="E126" s="220" t="s">
        <v>634</v>
      </c>
      <c r="F126" s="221" t="s">
        <v>635</v>
      </c>
      <c r="G126" s="222" t="s">
        <v>204</v>
      </c>
      <c r="H126" s="223">
        <v>3.2000000000000002</v>
      </c>
      <c r="I126" s="224"/>
      <c r="J126" s="225">
        <f>ROUND(I126*H126,2)</f>
        <v>0</v>
      </c>
      <c r="K126" s="221" t="s">
        <v>134</v>
      </c>
      <c r="L126" s="45"/>
      <c r="M126" s="226" t="s">
        <v>19</v>
      </c>
      <c r="N126" s="227" t="s">
        <v>43</v>
      </c>
      <c r="O126" s="85"/>
      <c r="P126" s="228">
        <f>O126*H126</f>
        <v>0</v>
      </c>
      <c r="Q126" s="228">
        <v>2.2563399999999998</v>
      </c>
      <c r="R126" s="228">
        <f>Q126*H126</f>
        <v>7.220288</v>
      </c>
      <c r="S126" s="228">
        <v>0</v>
      </c>
      <c r="T126" s="229">
        <f>S126*H126</f>
        <v>0</v>
      </c>
      <c r="U126" s="39"/>
      <c r="V126" s="39"/>
      <c r="W126" s="39"/>
      <c r="X126" s="39"/>
      <c r="Y126" s="39"/>
      <c r="Z126" s="39"/>
      <c r="AA126" s="39"/>
      <c r="AB126" s="39"/>
      <c r="AC126" s="39"/>
      <c r="AD126" s="39"/>
      <c r="AE126" s="39"/>
      <c r="AR126" s="230" t="s">
        <v>135</v>
      </c>
      <c r="AT126" s="230" t="s">
        <v>130</v>
      </c>
      <c r="AU126" s="230" t="s">
        <v>82</v>
      </c>
      <c r="AY126" s="18" t="s">
        <v>128</v>
      </c>
      <c r="BE126" s="231">
        <f>IF(N126="základní",J126,0)</f>
        <v>0</v>
      </c>
      <c r="BF126" s="231">
        <f>IF(N126="snížená",J126,0)</f>
        <v>0</v>
      </c>
      <c r="BG126" s="231">
        <f>IF(N126="zákl. přenesená",J126,0)</f>
        <v>0</v>
      </c>
      <c r="BH126" s="231">
        <f>IF(N126="sníž. přenesená",J126,0)</f>
        <v>0</v>
      </c>
      <c r="BI126" s="231">
        <f>IF(N126="nulová",J126,0)</f>
        <v>0</v>
      </c>
      <c r="BJ126" s="18" t="s">
        <v>80</v>
      </c>
      <c r="BK126" s="231">
        <f>ROUND(I126*H126,2)</f>
        <v>0</v>
      </c>
      <c r="BL126" s="18" t="s">
        <v>135</v>
      </c>
      <c r="BM126" s="230" t="s">
        <v>636</v>
      </c>
    </row>
    <row r="127" s="2" customFormat="1">
      <c r="A127" s="39"/>
      <c r="B127" s="40"/>
      <c r="C127" s="41"/>
      <c r="D127" s="232" t="s">
        <v>137</v>
      </c>
      <c r="E127" s="41"/>
      <c r="F127" s="233" t="s">
        <v>631</v>
      </c>
      <c r="G127" s="41"/>
      <c r="H127" s="41"/>
      <c r="I127" s="137"/>
      <c r="J127" s="41"/>
      <c r="K127" s="41"/>
      <c r="L127" s="45"/>
      <c r="M127" s="234"/>
      <c r="N127" s="235"/>
      <c r="O127" s="85"/>
      <c r="P127" s="85"/>
      <c r="Q127" s="85"/>
      <c r="R127" s="85"/>
      <c r="S127" s="85"/>
      <c r="T127" s="86"/>
      <c r="U127" s="39"/>
      <c r="V127" s="39"/>
      <c r="W127" s="39"/>
      <c r="X127" s="39"/>
      <c r="Y127" s="39"/>
      <c r="Z127" s="39"/>
      <c r="AA127" s="39"/>
      <c r="AB127" s="39"/>
      <c r="AC127" s="39"/>
      <c r="AD127" s="39"/>
      <c r="AE127" s="39"/>
      <c r="AT127" s="18" t="s">
        <v>137</v>
      </c>
      <c r="AU127" s="18" t="s">
        <v>82</v>
      </c>
    </row>
    <row r="128" s="13" customFormat="1">
      <c r="A128" s="13"/>
      <c r="B128" s="236"/>
      <c r="C128" s="237"/>
      <c r="D128" s="232" t="s">
        <v>153</v>
      </c>
      <c r="E128" s="238" t="s">
        <v>19</v>
      </c>
      <c r="F128" s="239" t="s">
        <v>637</v>
      </c>
      <c r="G128" s="237"/>
      <c r="H128" s="240">
        <v>3.2000000000000002</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153</v>
      </c>
      <c r="AU128" s="246" t="s">
        <v>82</v>
      </c>
      <c r="AV128" s="13" t="s">
        <v>82</v>
      </c>
      <c r="AW128" s="13" t="s">
        <v>33</v>
      </c>
      <c r="AX128" s="13" t="s">
        <v>80</v>
      </c>
      <c r="AY128" s="246" t="s">
        <v>128</v>
      </c>
    </row>
    <row r="129" s="12" customFormat="1" ht="22.8" customHeight="1">
      <c r="A129" s="12"/>
      <c r="B129" s="203"/>
      <c r="C129" s="204"/>
      <c r="D129" s="205" t="s">
        <v>71</v>
      </c>
      <c r="E129" s="217" t="s">
        <v>144</v>
      </c>
      <c r="F129" s="217" t="s">
        <v>386</v>
      </c>
      <c r="G129" s="204"/>
      <c r="H129" s="204"/>
      <c r="I129" s="207"/>
      <c r="J129" s="218">
        <f>BK129</f>
        <v>0</v>
      </c>
      <c r="K129" s="204"/>
      <c r="L129" s="209"/>
      <c r="M129" s="210"/>
      <c r="N129" s="211"/>
      <c r="O129" s="211"/>
      <c r="P129" s="212">
        <f>SUM(P130:P143)</f>
        <v>0</v>
      </c>
      <c r="Q129" s="211"/>
      <c r="R129" s="212">
        <f>SUM(R130:R143)</f>
        <v>25.685861253999999</v>
      </c>
      <c r="S129" s="211"/>
      <c r="T129" s="213">
        <f>SUM(T130:T143)</f>
        <v>0</v>
      </c>
      <c r="U129" s="12"/>
      <c r="V129" s="12"/>
      <c r="W129" s="12"/>
      <c r="X129" s="12"/>
      <c r="Y129" s="12"/>
      <c r="Z129" s="12"/>
      <c r="AA129" s="12"/>
      <c r="AB129" s="12"/>
      <c r="AC129" s="12"/>
      <c r="AD129" s="12"/>
      <c r="AE129" s="12"/>
      <c r="AR129" s="214" t="s">
        <v>80</v>
      </c>
      <c r="AT129" s="215" t="s">
        <v>71</v>
      </c>
      <c r="AU129" s="215" t="s">
        <v>80</v>
      </c>
      <c r="AY129" s="214" t="s">
        <v>128</v>
      </c>
      <c r="BK129" s="216">
        <f>SUM(BK130:BK143)</f>
        <v>0</v>
      </c>
    </row>
    <row r="130" s="2" customFormat="1" ht="16.5" customHeight="1">
      <c r="A130" s="39"/>
      <c r="B130" s="40"/>
      <c r="C130" s="219" t="s">
        <v>638</v>
      </c>
      <c r="D130" s="219" t="s">
        <v>130</v>
      </c>
      <c r="E130" s="220" t="s">
        <v>639</v>
      </c>
      <c r="F130" s="221" t="s">
        <v>640</v>
      </c>
      <c r="G130" s="222" t="s">
        <v>133</v>
      </c>
      <c r="H130" s="223">
        <v>66.659999999999997</v>
      </c>
      <c r="I130" s="224"/>
      <c r="J130" s="225">
        <f>ROUND(I130*H130,2)</f>
        <v>0</v>
      </c>
      <c r="K130" s="221" t="s">
        <v>19</v>
      </c>
      <c r="L130" s="45"/>
      <c r="M130" s="226" t="s">
        <v>19</v>
      </c>
      <c r="N130" s="227" t="s">
        <v>43</v>
      </c>
      <c r="O130" s="85"/>
      <c r="P130" s="228">
        <f>O130*H130</f>
        <v>0</v>
      </c>
      <c r="Q130" s="228">
        <v>0.23381189999999999</v>
      </c>
      <c r="R130" s="228">
        <f>Q130*H130</f>
        <v>15.585901253999998</v>
      </c>
      <c r="S130" s="228">
        <v>0</v>
      </c>
      <c r="T130" s="229">
        <f>S130*H130</f>
        <v>0</v>
      </c>
      <c r="U130" s="39"/>
      <c r="V130" s="39"/>
      <c r="W130" s="39"/>
      <c r="X130" s="39"/>
      <c r="Y130" s="39"/>
      <c r="Z130" s="39"/>
      <c r="AA130" s="39"/>
      <c r="AB130" s="39"/>
      <c r="AC130" s="39"/>
      <c r="AD130" s="39"/>
      <c r="AE130" s="39"/>
      <c r="AR130" s="230" t="s">
        <v>135</v>
      </c>
      <c r="AT130" s="230" t="s">
        <v>130</v>
      </c>
      <c r="AU130" s="230" t="s">
        <v>82</v>
      </c>
      <c r="AY130" s="18" t="s">
        <v>128</v>
      </c>
      <c r="BE130" s="231">
        <f>IF(N130="základní",J130,0)</f>
        <v>0</v>
      </c>
      <c r="BF130" s="231">
        <f>IF(N130="snížená",J130,0)</f>
        <v>0</v>
      </c>
      <c r="BG130" s="231">
        <f>IF(N130="zákl. přenesená",J130,0)</f>
        <v>0</v>
      </c>
      <c r="BH130" s="231">
        <f>IF(N130="sníž. přenesená",J130,0)</f>
        <v>0</v>
      </c>
      <c r="BI130" s="231">
        <f>IF(N130="nulová",J130,0)</f>
        <v>0</v>
      </c>
      <c r="BJ130" s="18" t="s">
        <v>80</v>
      </c>
      <c r="BK130" s="231">
        <f>ROUND(I130*H130,2)</f>
        <v>0</v>
      </c>
      <c r="BL130" s="18" t="s">
        <v>135</v>
      </c>
      <c r="BM130" s="230" t="s">
        <v>641</v>
      </c>
    </row>
    <row r="131" s="2" customFormat="1">
      <c r="A131" s="39"/>
      <c r="B131" s="40"/>
      <c r="C131" s="41"/>
      <c r="D131" s="232" t="s">
        <v>137</v>
      </c>
      <c r="E131" s="41"/>
      <c r="F131" s="233" t="s">
        <v>391</v>
      </c>
      <c r="G131" s="41"/>
      <c r="H131" s="41"/>
      <c r="I131" s="137"/>
      <c r="J131" s="41"/>
      <c r="K131" s="41"/>
      <c r="L131" s="45"/>
      <c r="M131" s="234"/>
      <c r="N131" s="235"/>
      <c r="O131" s="85"/>
      <c r="P131" s="85"/>
      <c r="Q131" s="85"/>
      <c r="R131" s="85"/>
      <c r="S131" s="85"/>
      <c r="T131" s="86"/>
      <c r="U131" s="39"/>
      <c r="V131" s="39"/>
      <c r="W131" s="39"/>
      <c r="X131" s="39"/>
      <c r="Y131" s="39"/>
      <c r="Z131" s="39"/>
      <c r="AA131" s="39"/>
      <c r="AB131" s="39"/>
      <c r="AC131" s="39"/>
      <c r="AD131" s="39"/>
      <c r="AE131" s="39"/>
      <c r="AT131" s="18" t="s">
        <v>137</v>
      </c>
      <c r="AU131" s="18" t="s">
        <v>82</v>
      </c>
    </row>
    <row r="132" s="13" customFormat="1">
      <c r="A132" s="13"/>
      <c r="B132" s="236"/>
      <c r="C132" s="237"/>
      <c r="D132" s="232" t="s">
        <v>153</v>
      </c>
      <c r="E132" s="238" t="s">
        <v>19</v>
      </c>
      <c r="F132" s="239" t="s">
        <v>642</v>
      </c>
      <c r="G132" s="237"/>
      <c r="H132" s="240">
        <v>66.659999999999997</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153</v>
      </c>
      <c r="AU132" s="246" t="s">
        <v>82</v>
      </c>
      <c r="AV132" s="13" t="s">
        <v>82</v>
      </c>
      <c r="AW132" s="13" t="s">
        <v>33</v>
      </c>
      <c r="AX132" s="13" t="s">
        <v>80</v>
      </c>
      <c r="AY132" s="246" t="s">
        <v>128</v>
      </c>
    </row>
    <row r="133" s="2" customFormat="1" ht="16.5" customHeight="1">
      <c r="A133" s="39"/>
      <c r="B133" s="40"/>
      <c r="C133" s="219" t="s">
        <v>643</v>
      </c>
      <c r="D133" s="219" t="s">
        <v>130</v>
      </c>
      <c r="E133" s="220" t="s">
        <v>644</v>
      </c>
      <c r="F133" s="221" t="s">
        <v>645</v>
      </c>
      <c r="G133" s="222" t="s">
        <v>198</v>
      </c>
      <c r="H133" s="223">
        <v>8.8000000000000007</v>
      </c>
      <c r="I133" s="224"/>
      <c r="J133" s="225">
        <f>ROUND(I133*H133,2)</f>
        <v>0</v>
      </c>
      <c r="K133" s="221" t="s">
        <v>134</v>
      </c>
      <c r="L133" s="45"/>
      <c r="M133" s="226" t="s">
        <v>19</v>
      </c>
      <c r="N133" s="227" t="s">
        <v>43</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135</v>
      </c>
      <c r="AT133" s="230" t="s">
        <v>130</v>
      </c>
      <c r="AU133" s="230" t="s">
        <v>82</v>
      </c>
      <c r="AY133" s="18" t="s">
        <v>128</v>
      </c>
      <c r="BE133" s="231">
        <f>IF(N133="základní",J133,0)</f>
        <v>0</v>
      </c>
      <c r="BF133" s="231">
        <f>IF(N133="snížená",J133,0)</f>
        <v>0</v>
      </c>
      <c r="BG133" s="231">
        <f>IF(N133="zákl. přenesená",J133,0)</f>
        <v>0</v>
      </c>
      <c r="BH133" s="231">
        <f>IF(N133="sníž. přenesená",J133,0)</f>
        <v>0</v>
      </c>
      <c r="BI133" s="231">
        <f>IF(N133="nulová",J133,0)</f>
        <v>0</v>
      </c>
      <c r="BJ133" s="18" t="s">
        <v>80</v>
      </c>
      <c r="BK133" s="231">
        <f>ROUND(I133*H133,2)</f>
        <v>0</v>
      </c>
      <c r="BL133" s="18" t="s">
        <v>135</v>
      </c>
      <c r="BM133" s="230" t="s">
        <v>646</v>
      </c>
    </row>
    <row r="134" s="2" customFormat="1">
      <c r="A134" s="39"/>
      <c r="B134" s="40"/>
      <c r="C134" s="41"/>
      <c r="D134" s="232" t="s">
        <v>137</v>
      </c>
      <c r="E134" s="41"/>
      <c r="F134" s="233" t="s">
        <v>647</v>
      </c>
      <c r="G134" s="41"/>
      <c r="H134" s="41"/>
      <c r="I134" s="137"/>
      <c r="J134" s="41"/>
      <c r="K134" s="41"/>
      <c r="L134" s="45"/>
      <c r="M134" s="234"/>
      <c r="N134" s="235"/>
      <c r="O134" s="85"/>
      <c r="P134" s="85"/>
      <c r="Q134" s="85"/>
      <c r="R134" s="85"/>
      <c r="S134" s="85"/>
      <c r="T134" s="86"/>
      <c r="U134" s="39"/>
      <c r="V134" s="39"/>
      <c r="W134" s="39"/>
      <c r="X134" s="39"/>
      <c r="Y134" s="39"/>
      <c r="Z134" s="39"/>
      <c r="AA134" s="39"/>
      <c r="AB134" s="39"/>
      <c r="AC134" s="39"/>
      <c r="AD134" s="39"/>
      <c r="AE134" s="39"/>
      <c r="AT134" s="18" t="s">
        <v>137</v>
      </c>
      <c r="AU134" s="18" t="s">
        <v>82</v>
      </c>
    </row>
    <row r="135" s="13" customFormat="1">
      <c r="A135" s="13"/>
      <c r="B135" s="236"/>
      <c r="C135" s="237"/>
      <c r="D135" s="232" t="s">
        <v>153</v>
      </c>
      <c r="E135" s="238" t="s">
        <v>19</v>
      </c>
      <c r="F135" s="239" t="s">
        <v>648</v>
      </c>
      <c r="G135" s="237"/>
      <c r="H135" s="240">
        <v>8.8000000000000007</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153</v>
      </c>
      <c r="AU135" s="246" t="s">
        <v>82</v>
      </c>
      <c r="AV135" s="13" t="s">
        <v>82</v>
      </c>
      <c r="AW135" s="13" t="s">
        <v>33</v>
      </c>
      <c r="AX135" s="13" t="s">
        <v>80</v>
      </c>
      <c r="AY135" s="246" t="s">
        <v>128</v>
      </c>
    </row>
    <row r="136" s="2" customFormat="1" ht="16.5" customHeight="1">
      <c r="A136" s="39"/>
      <c r="B136" s="40"/>
      <c r="C136" s="268" t="s">
        <v>649</v>
      </c>
      <c r="D136" s="268" t="s">
        <v>295</v>
      </c>
      <c r="E136" s="269" t="s">
        <v>650</v>
      </c>
      <c r="F136" s="270" t="s">
        <v>651</v>
      </c>
      <c r="G136" s="271" t="s">
        <v>133</v>
      </c>
      <c r="H136" s="272">
        <v>8.8000000000000007</v>
      </c>
      <c r="I136" s="273"/>
      <c r="J136" s="274">
        <f>ROUND(I136*H136,2)</f>
        <v>0</v>
      </c>
      <c r="K136" s="270" t="s">
        <v>19</v>
      </c>
      <c r="L136" s="275"/>
      <c r="M136" s="276" t="s">
        <v>19</v>
      </c>
      <c r="N136" s="277" t="s">
        <v>43</v>
      </c>
      <c r="O136" s="85"/>
      <c r="P136" s="228">
        <f>O136*H136</f>
        <v>0</v>
      </c>
      <c r="Q136" s="228">
        <v>0.049079999999999999</v>
      </c>
      <c r="R136" s="228">
        <f>Q136*H136</f>
        <v>0.43190400000000001</v>
      </c>
      <c r="S136" s="228">
        <v>0</v>
      </c>
      <c r="T136" s="229">
        <f>S136*H136</f>
        <v>0</v>
      </c>
      <c r="U136" s="39"/>
      <c r="V136" s="39"/>
      <c r="W136" s="39"/>
      <c r="X136" s="39"/>
      <c r="Y136" s="39"/>
      <c r="Z136" s="39"/>
      <c r="AA136" s="39"/>
      <c r="AB136" s="39"/>
      <c r="AC136" s="39"/>
      <c r="AD136" s="39"/>
      <c r="AE136" s="39"/>
      <c r="AR136" s="230" t="s">
        <v>176</v>
      </c>
      <c r="AT136" s="230" t="s">
        <v>295</v>
      </c>
      <c r="AU136" s="230" t="s">
        <v>82</v>
      </c>
      <c r="AY136" s="18" t="s">
        <v>128</v>
      </c>
      <c r="BE136" s="231">
        <f>IF(N136="základní",J136,0)</f>
        <v>0</v>
      </c>
      <c r="BF136" s="231">
        <f>IF(N136="snížená",J136,0)</f>
        <v>0</v>
      </c>
      <c r="BG136" s="231">
        <f>IF(N136="zákl. přenesená",J136,0)</f>
        <v>0</v>
      </c>
      <c r="BH136" s="231">
        <f>IF(N136="sníž. přenesená",J136,0)</f>
        <v>0</v>
      </c>
      <c r="BI136" s="231">
        <f>IF(N136="nulová",J136,0)</f>
        <v>0</v>
      </c>
      <c r="BJ136" s="18" t="s">
        <v>80</v>
      </c>
      <c r="BK136" s="231">
        <f>ROUND(I136*H136,2)</f>
        <v>0</v>
      </c>
      <c r="BL136" s="18" t="s">
        <v>135</v>
      </c>
      <c r="BM136" s="230" t="s">
        <v>652</v>
      </c>
    </row>
    <row r="137" s="2" customFormat="1" ht="21.75" customHeight="1">
      <c r="A137" s="39"/>
      <c r="B137" s="40"/>
      <c r="C137" s="219" t="s">
        <v>653</v>
      </c>
      <c r="D137" s="219" t="s">
        <v>130</v>
      </c>
      <c r="E137" s="220" t="s">
        <v>654</v>
      </c>
      <c r="F137" s="221" t="s">
        <v>655</v>
      </c>
      <c r="G137" s="222" t="s">
        <v>133</v>
      </c>
      <c r="H137" s="223">
        <v>17.199999999999999</v>
      </c>
      <c r="I137" s="224"/>
      <c r="J137" s="225">
        <f>ROUND(I137*H137,2)</f>
        <v>0</v>
      </c>
      <c r="K137" s="221" t="s">
        <v>134</v>
      </c>
      <c r="L137" s="45"/>
      <c r="M137" s="226" t="s">
        <v>19</v>
      </c>
      <c r="N137" s="227" t="s">
        <v>43</v>
      </c>
      <c r="O137" s="85"/>
      <c r="P137" s="228">
        <f>O137*H137</f>
        <v>0</v>
      </c>
      <c r="Q137" s="228">
        <v>0.29104000000000002</v>
      </c>
      <c r="R137" s="228">
        <f>Q137*H137</f>
        <v>5.0058880000000006</v>
      </c>
      <c r="S137" s="228">
        <v>0</v>
      </c>
      <c r="T137" s="229">
        <f>S137*H137</f>
        <v>0</v>
      </c>
      <c r="U137" s="39"/>
      <c r="V137" s="39"/>
      <c r="W137" s="39"/>
      <c r="X137" s="39"/>
      <c r="Y137" s="39"/>
      <c r="Z137" s="39"/>
      <c r="AA137" s="39"/>
      <c r="AB137" s="39"/>
      <c r="AC137" s="39"/>
      <c r="AD137" s="39"/>
      <c r="AE137" s="39"/>
      <c r="AR137" s="230" t="s">
        <v>135</v>
      </c>
      <c r="AT137" s="230" t="s">
        <v>130</v>
      </c>
      <c r="AU137" s="230" t="s">
        <v>82</v>
      </c>
      <c r="AY137" s="18" t="s">
        <v>128</v>
      </c>
      <c r="BE137" s="231">
        <f>IF(N137="základní",J137,0)</f>
        <v>0</v>
      </c>
      <c r="BF137" s="231">
        <f>IF(N137="snížená",J137,0)</f>
        <v>0</v>
      </c>
      <c r="BG137" s="231">
        <f>IF(N137="zákl. přenesená",J137,0)</f>
        <v>0</v>
      </c>
      <c r="BH137" s="231">
        <f>IF(N137="sníž. přenesená",J137,0)</f>
        <v>0</v>
      </c>
      <c r="BI137" s="231">
        <f>IF(N137="nulová",J137,0)</f>
        <v>0</v>
      </c>
      <c r="BJ137" s="18" t="s">
        <v>80</v>
      </c>
      <c r="BK137" s="231">
        <f>ROUND(I137*H137,2)</f>
        <v>0</v>
      </c>
      <c r="BL137" s="18" t="s">
        <v>135</v>
      </c>
      <c r="BM137" s="230" t="s">
        <v>656</v>
      </c>
    </row>
    <row r="138" s="2" customFormat="1">
      <c r="A138" s="39"/>
      <c r="B138" s="40"/>
      <c r="C138" s="41"/>
      <c r="D138" s="232" t="s">
        <v>137</v>
      </c>
      <c r="E138" s="41"/>
      <c r="F138" s="233" t="s">
        <v>657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137</v>
      </c>
      <c r="AU138" s="18" t="s">
        <v>82</v>
      </c>
    </row>
    <row r="139" s="13" customFormat="1">
      <c r="A139" s="13"/>
      <c r="B139" s="236"/>
      <c r="C139" s="237"/>
      <c r="D139" s="232" t="s">
        <v>153</v>
      </c>
      <c r="E139" s="238" t="s">
        <v>19</v>
      </c>
      <c r="F139" s="239" t="s">
        <v>658</v>
      </c>
      <c r="G139" s="237"/>
      <c r="H139" s="240">
        <v>17.199999999999999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153</v>
      </c>
      <c r="AU139" s="246" t="s">
        <v>82</v>
      </c>
      <c r="AV139" s="13" t="s">
        <v>82</v>
      </c>
      <c r="AW139" s="13" t="s">
        <v>33</v>
      </c>
      <c r="AX139" s="13" t="s">
        <v>80</v>
      </c>
      <c r="AY139" s="246" t="s">
        <v>128</v>
      </c>
    </row>
    <row r="140" s="2" customFormat="1" ht="33" customHeight="1">
      <c r="A140" s="39"/>
      <c r="B140" s="40"/>
      <c r="C140" s="219" t="s">
        <v>659</v>
      </c>
      <c r="D140" s="219" t="s">
        <v>130</v>
      </c>
      <c r="E140" s="220" t="s">
        <v>660</v>
      </c>
      <c r="F140" s="221" t="s">
        <v>661</v>
      </c>
      <c r="G140" s="222" t="s">
        <v>133</v>
      </c>
      <c r="H140" s="223">
        <v>17.199999999999999</v>
      </c>
      <c r="I140" s="224"/>
      <c r="J140" s="225">
        <f>ROUND(I140*H140,2)</f>
        <v>0</v>
      </c>
      <c r="K140" s="221" t="s">
        <v>134</v>
      </c>
      <c r="L140" s="45"/>
      <c r="M140" s="226" t="s">
        <v>19</v>
      </c>
      <c r="N140" s="227" t="s">
        <v>43</v>
      </c>
      <c r="O140" s="85"/>
      <c r="P140" s="228">
        <f>O140*H140</f>
        <v>0</v>
      </c>
      <c r="Q140" s="228">
        <v>0.25119000000000002</v>
      </c>
      <c r="R140" s="228">
        <f>Q140*H140</f>
        <v>4.320468</v>
      </c>
      <c r="S140" s="228">
        <v>0</v>
      </c>
      <c r="T140" s="229">
        <f>S140*H140</f>
        <v>0</v>
      </c>
      <c r="U140" s="39"/>
      <c r="V140" s="39"/>
      <c r="W140" s="39"/>
      <c r="X140" s="39"/>
      <c r="Y140" s="39"/>
      <c r="Z140" s="39"/>
      <c r="AA140" s="39"/>
      <c r="AB140" s="39"/>
      <c r="AC140" s="39"/>
      <c r="AD140" s="39"/>
      <c r="AE140" s="39"/>
      <c r="AR140" s="230" t="s">
        <v>135</v>
      </c>
      <c r="AT140" s="230" t="s">
        <v>130</v>
      </c>
      <c r="AU140" s="230" t="s">
        <v>82</v>
      </c>
      <c r="AY140" s="18" t="s">
        <v>128</v>
      </c>
      <c r="BE140" s="231">
        <f>IF(N140="základní",J140,0)</f>
        <v>0</v>
      </c>
      <c r="BF140" s="231">
        <f>IF(N140="snížená",J140,0)</f>
        <v>0</v>
      </c>
      <c r="BG140" s="231">
        <f>IF(N140="zákl. přenesená",J140,0)</f>
        <v>0</v>
      </c>
      <c r="BH140" s="231">
        <f>IF(N140="sníž. přenesená",J140,0)</f>
        <v>0</v>
      </c>
      <c r="BI140" s="231">
        <f>IF(N140="nulová",J140,0)</f>
        <v>0</v>
      </c>
      <c r="BJ140" s="18" t="s">
        <v>80</v>
      </c>
      <c r="BK140" s="231">
        <f>ROUND(I140*H140,2)</f>
        <v>0</v>
      </c>
      <c r="BL140" s="18" t="s">
        <v>135</v>
      </c>
      <c r="BM140" s="230" t="s">
        <v>662</v>
      </c>
    </row>
    <row r="141" s="2" customFormat="1">
      <c r="A141" s="39"/>
      <c r="B141" s="40"/>
      <c r="C141" s="41"/>
      <c r="D141" s="232" t="s">
        <v>137</v>
      </c>
      <c r="E141" s="41"/>
      <c r="F141" s="233" t="s">
        <v>657</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137</v>
      </c>
      <c r="AU141" s="18" t="s">
        <v>82</v>
      </c>
    </row>
    <row r="142" s="2" customFormat="1" ht="21.75" customHeight="1">
      <c r="A142" s="39"/>
      <c r="B142" s="40"/>
      <c r="C142" s="219" t="s">
        <v>663</v>
      </c>
      <c r="D142" s="219" t="s">
        <v>130</v>
      </c>
      <c r="E142" s="220" t="s">
        <v>664</v>
      </c>
      <c r="F142" s="221" t="s">
        <v>665</v>
      </c>
      <c r="G142" s="222" t="s">
        <v>198</v>
      </c>
      <c r="H142" s="223">
        <v>10</v>
      </c>
      <c r="I142" s="224"/>
      <c r="J142" s="225">
        <f>ROUND(I142*H142,2)</f>
        <v>0</v>
      </c>
      <c r="K142" s="221" t="s">
        <v>134</v>
      </c>
      <c r="L142" s="45"/>
      <c r="M142" s="226" t="s">
        <v>19</v>
      </c>
      <c r="N142" s="227" t="s">
        <v>43</v>
      </c>
      <c r="O142" s="85"/>
      <c r="P142" s="228">
        <f>O142*H142</f>
        <v>0</v>
      </c>
      <c r="Q142" s="228">
        <v>0.034169999999999999</v>
      </c>
      <c r="R142" s="228">
        <f>Q142*H142</f>
        <v>0.3417</v>
      </c>
      <c r="S142" s="228">
        <v>0</v>
      </c>
      <c r="T142" s="229">
        <f>S142*H142</f>
        <v>0</v>
      </c>
      <c r="U142" s="39"/>
      <c r="V142" s="39"/>
      <c r="W142" s="39"/>
      <c r="X142" s="39"/>
      <c r="Y142" s="39"/>
      <c r="Z142" s="39"/>
      <c r="AA142" s="39"/>
      <c r="AB142" s="39"/>
      <c r="AC142" s="39"/>
      <c r="AD142" s="39"/>
      <c r="AE142" s="39"/>
      <c r="AR142" s="230" t="s">
        <v>135</v>
      </c>
      <c r="AT142" s="230" t="s">
        <v>130</v>
      </c>
      <c r="AU142" s="230" t="s">
        <v>82</v>
      </c>
      <c r="AY142" s="18" t="s">
        <v>128</v>
      </c>
      <c r="BE142" s="231">
        <f>IF(N142="základní",J142,0)</f>
        <v>0</v>
      </c>
      <c r="BF142" s="231">
        <f>IF(N142="snížená",J142,0)</f>
        <v>0</v>
      </c>
      <c r="BG142" s="231">
        <f>IF(N142="zákl. přenesená",J142,0)</f>
        <v>0</v>
      </c>
      <c r="BH142" s="231">
        <f>IF(N142="sníž. přenesená",J142,0)</f>
        <v>0</v>
      </c>
      <c r="BI142" s="231">
        <f>IF(N142="nulová",J142,0)</f>
        <v>0</v>
      </c>
      <c r="BJ142" s="18" t="s">
        <v>80</v>
      </c>
      <c r="BK142" s="231">
        <f>ROUND(I142*H142,2)</f>
        <v>0</v>
      </c>
      <c r="BL142" s="18" t="s">
        <v>135</v>
      </c>
      <c r="BM142" s="230" t="s">
        <v>666</v>
      </c>
    </row>
    <row r="143" s="2" customFormat="1">
      <c r="A143" s="39"/>
      <c r="B143" s="40"/>
      <c r="C143" s="41"/>
      <c r="D143" s="232" t="s">
        <v>137</v>
      </c>
      <c r="E143" s="41"/>
      <c r="F143" s="233" t="s">
        <v>657</v>
      </c>
      <c r="G143" s="41"/>
      <c r="H143" s="41"/>
      <c r="I143" s="137"/>
      <c r="J143" s="41"/>
      <c r="K143" s="41"/>
      <c r="L143" s="45"/>
      <c r="M143" s="234"/>
      <c r="N143" s="235"/>
      <c r="O143" s="85"/>
      <c r="P143" s="85"/>
      <c r="Q143" s="85"/>
      <c r="R143" s="85"/>
      <c r="S143" s="85"/>
      <c r="T143" s="86"/>
      <c r="U143" s="39"/>
      <c r="V143" s="39"/>
      <c r="W143" s="39"/>
      <c r="X143" s="39"/>
      <c r="Y143" s="39"/>
      <c r="Z143" s="39"/>
      <c r="AA143" s="39"/>
      <c r="AB143" s="39"/>
      <c r="AC143" s="39"/>
      <c r="AD143" s="39"/>
      <c r="AE143" s="39"/>
      <c r="AT143" s="18" t="s">
        <v>137</v>
      </c>
      <c r="AU143" s="18" t="s">
        <v>82</v>
      </c>
    </row>
    <row r="144" s="12" customFormat="1" ht="22.8" customHeight="1">
      <c r="A144" s="12"/>
      <c r="B144" s="203"/>
      <c r="C144" s="204"/>
      <c r="D144" s="205" t="s">
        <v>71</v>
      </c>
      <c r="E144" s="217" t="s">
        <v>158</v>
      </c>
      <c r="F144" s="217" t="s">
        <v>393</v>
      </c>
      <c r="G144" s="204"/>
      <c r="H144" s="204"/>
      <c r="I144" s="207"/>
      <c r="J144" s="218">
        <f>BK144</f>
        <v>0</v>
      </c>
      <c r="K144" s="204"/>
      <c r="L144" s="209"/>
      <c r="M144" s="210"/>
      <c r="N144" s="211"/>
      <c r="O144" s="211"/>
      <c r="P144" s="212">
        <f>SUM(P145:P175)</f>
        <v>0</v>
      </c>
      <c r="Q144" s="211"/>
      <c r="R144" s="212">
        <f>SUM(R145:R175)</f>
        <v>15.971835</v>
      </c>
      <c r="S144" s="211"/>
      <c r="T144" s="213">
        <f>SUM(T145:T175)</f>
        <v>0</v>
      </c>
      <c r="U144" s="12"/>
      <c r="V144" s="12"/>
      <c r="W144" s="12"/>
      <c r="X144" s="12"/>
      <c r="Y144" s="12"/>
      <c r="Z144" s="12"/>
      <c r="AA144" s="12"/>
      <c r="AB144" s="12"/>
      <c r="AC144" s="12"/>
      <c r="AD144" s="12"/>
      <c r="AE144" s="12"/>
      <c r="AR144" s="214" t="s">
        <v>80</v>
      </c>
      <c r="AT144" s="215" t="s">
        <v>71</v>
      </c>
      <c r="AU144" s="215" t="s">
        <v>80</v>
      </c>
      <c r="AY144" s="214" t="s">
        <v>128</v>
      </c>
      <c r="BK144" s="216">
        <f>SUM(BK145:BK175)</f>
        <v>0</v>
      </c>
    </row>
    <row r="145" s="2" customFormat="1" ht="16.5" customHeight="1">
      <c r="A145" s="39"/>
      <c r="B145" s="40"/>
      <c r="C145" s="219" t="s">
        <v>667</v>
      </c>
      <c r="D145" s="219" t="s">
        <v>130</v>
      </c>
      <c r="E145" s="220" t="s">
        <v>668</v>
      </c>
      <c r="F145" s="221" t="s">
        <v>669</v>
      </c>
      <c r="G145" s="222" t="s">
        <v>133</v>
      </c>
      <c r="H145" s="223">
        <v>8</v>
      </c>
      <c r="I145" s="224"/>
      <c r="J145" s="225">
        <f>ROUND(I145*H145,2)</f>
        <v>0</v>
      </c>
      <c r="K145" s="221" t="s">
        <v>134</v>
      </c>
      <c r="L145" s="45"/>
      <c r="M145" s="226" t="s">
        <v>19</v>
      </c>
      <c r="N145" s="227" t="s">
        <v>43</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135</v>
      </c>
      <c r="AT145" s="230" t="s">
        <v>130</v>
      </c>
      <c r="AU145" s="230" t="s">
        <v>82</v>
      </c>
      <c r="AY145" s="18" t="s">
        <v>128</v>
      </c>
      <c r="BE145" s="231">
        <f>IF(N145="základní",J145,0)</f>
        <v>0</v>
      </c>
      <c r="BF145" s="231">
        <f>IF(N145="snížená",J145,0)</f>
        <v>0</v>
      </c>
      <c r="BG145" s="231">
        <f>IF(N145="zákl. přenesená",J145,0)</f>
        <v>0</v>
      </c>
      <c r="BH145" s="231">
        <f>IF(N145="sníž. přenesená",J145,0)</f>
        <v>0</v>
      </c>
      <c r="BI145" s="231">
        <f>IF(N145="nulová",J145,0)</f>
        <v>0</v>
      </c>
      <c r="BJ145" s="18" t="s">
        <v>80</v>
      </c>
      <c r="BK145" s="231">
        <f>ROUND(I145*H145,2)</f>
        <v>0</v>
      </c>
      <c r="BL145" s="18" t="s">
        <v>135</v>
      </c>
      <c r="BM145" s="230" t="s">
        <v>670</v>
      </c>
    </row>
    <row r="146" s="13" customFormat="1">
      <c r="A146" s="13"/>
      <c r="B146" s="236"/>
      <c r="C146" s="237"/>
      <c r="D146" s="232" t="s">
        <v>153</v>
      </c>
      <c r="E146" s="238" t="s">
        <v>19</v>
      </c>
      <c r="F146" s="239" t="s">
        <v>671</v>
      </c>
      <c r="G146" s="237"/>
      <c r="H146" s="240">
        <v>8</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153</v>
      </c>
      <c r="AU146" s="246" t="s">
        <v>82</v>
      </c>
      <c r="AV146" s="13" t="s">
        <v>82</v>
      </c>
      <c r="AW146" s="13" t="s">
        <v>33</v>
      </c>
      <c r="AX146" s="13" t="s">
        <v>80</v>
      </c>
      <c r="AY146" s="246" t="s">
        <v>128</v>
      </c>
    </row>
    <row r="147" s="2" customFormat="1" ht="16.5" customHeight="1">
      <c r="A147" s="39"/>
      <c r="B147" s="40"/>
      <c r="C147" s="219" t="s">
        <v>394</v>
      </c>
      <c r="D147" s="219" t="s">
        <v>130</v>
      </c>
      <c r="E147" s="220" t="s">
        <v>395</v>
      </c>
      <c r="F147" s="221" t="s">
        <v>396</v>
      </c>
      <c r="G147" s="222" t="s">
        <v>133</v>
      </c>
      <c r="H147" s="223">
        <v>1.5</v>
      </c>
      <c r="I147" s="224"/>
      <c r="J147" s="225">
        <f>ROUND(I147*H147,2)</f>
        <v>0</v>
      </c>
      <c r="K147" s="221" t="s">
        <v>134</v>
      </c>
      <c r="L147" s="45"/>
      <c r="M147" s="226" t="s">
        <v>19</v>
      </c>
      <c r="N147" s="227" t="s">
        <v>43</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135</v>
      </c>
      <c r="AT147" s="230" t="s">
        <v>130</v>
      </c>
      <c r="AU147" s="230" t="s">
        <v>82</v>
      </c>
      <c r="AY147" s="18" t="s">
        <v>128</v>
      </c>
      <c r="BE147" s="231">
        <f>IF(N147="základní",J147,0)</f>
        <v>0</v>
      </c>
      <c r="BF147" s="231">
        <f>IF(N147="snížená",J147,0)</f>
        <v>0</v>
      </c>
      <c r="BG147" s="231">
        <f>IF(N147="zákl. přenesená",J147,0)</f>
        <v>0</v>
      </c>
      <c r="BH147" s="231">
        <f>IF(N147="sníž. přenesená",J147,0)</f>
        <v>0</v>
      </c>
      <c r="BI147" s="231">
        <f>IF(N147="nulová",J147,0)</f>
        <v>0</v>
      </c>
      <c r="BJ147" s="18" t="s">
        <v>80</v>
      </c>
      <c r="BK147" s="231">
        <f>ROUND(I147*H147,2)</f>
        <v>0</v>
      </c>
      <c r="BL147" s="18" t="s">
        <v>135</v>
      </c>
      <c r="BM147" s="230" t="s">
        <v>397</v>
      </c>
    </row>
    <row r="148" s="13" customFormat="1">
      <c r="A148" s="13"/>
      <c r="B148" s="236"/>
      <c r="C148" s="237"/>
      <c r="D148" s="232" t="s">
        <v>153</v>
      </c>
      <c r="E148" s="238" t="s">
        <v>19</v>
      </c>
      <c r="F148" s="239" t="s">
        <v>672</v>
      </c>
      <c r="G148" s="237"/>
      <c r="H148" s="240">
        <v>1.5</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153</v>
      </c>
      <c r="AU148" s="246" t="s">
        <v>82</v>
      </c>
      <c r="AV148" s="13" t="s">
        <v>82</v>
      </c>
      <c r="AW148" s="13" t="s">
        <v>33</v>
      </c>
      <c r="AX148" s="13" t="s">
        <v>80</v>
      </c>
      <c r="AY148" s="246" t="s">
        <v>128</v>
      </c>
    </row>
    <row r="149" s="2" customFormat="1" ht="16.5" customHeight="1">
      <c r="A149" s="39"/>
      <c r="B149" s="40"/>
      <c r="C149" s="219" t="s">
        <v>400</v>
      </c>
      <c r="D149" s="219" t="s">
        <v>130</v>
      </c>
      <c r="E149" s="220" t="s">
        <v>401</v>
      </c>
      <c r="F149" s="221" t="s">
        <v>402</v>
      </c>
      <c r="G149" s="222" t="s">
        <v>133</v>
      </c>
      <c r="H149" s="223">
        <v>259</v>
      </c>
      <c r="I149" s="224"/>
      <c r="J149" s="225">
        <f>ROUND(I149*H149,2)</f>
        <v>0</v>
      </c>
      <c r="K149" s="221" t="s">
        <v>134</v>
      </c>
      <c r="L149" s="45"/>
      <c r="M149" s="226" t="s">
        <v>19</v>
      </c>
      <c r="N149" s="227" t="s">
        <v>43</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135</v>
      </c>
      <c r="AT149" s="230" t="s">
        <v>130</v>
      </c>
      <c r="AU149" s="230" t="s">
        <v>82</v>
      </c>
      <c r="AY149" s="18" t="s">
        <v>128</v>
      </c>
      <c r="BE149" s="231">
        <f>IF(N149="základní",J149,0)</f>
        <v>0</v>
      </c>
      <c r="BF149" s="231">
        <f>IF(N149="snížená",J149,0)</f>
        <v>0</v>
      </c>
      <c r="BG149" s="231">
        <f>IF(N149="zákl. přenesená",J149,0)</f>
        <v>0</v>
      </c>
      <c r="BH149" s="231">
        <f>IF(N149="sníž. přenesená",J149,0)</f>
        <v>0</v>
      </c>
      <c r="BI149" s="231">
        <f>IF(N149="nulová",J149,0)</f>
        <v>0</v>
      </c>
      <c r="BJ149" s="18" t="s">
        <v>80</v>
      </c>
      <c r="BK149" s="231">
        <f>ROUND(I149*H149,2)</f>
        <v>0</v>
      </c>
      <c r="BL149" s="18" t="s">
        <v>135</v>
      </c>
      <c r="BM149" s="230" t="s">
        <v>403</v>
      </c>
    </row>
    <row r="150" s="13" customFormat="1">
      <c r="A150" s="13"/>
      <c r="B150" s="236"/>
      <c r="C150" s="237"/>
      <c r="D150" s="232" t="s">
        <v>153</v>
      </c>
      <c r="E150" s="238" t="s">
        <v>19</v>
      </c>
      <c r="F150" s="239" t="s">
        <v>673</v>
      </c>
      <c r="G150" s="237"/>
      <c r="H150" s="240">
        <v>59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153</v>
      </c>
      <c r="AU150" s="246" t="s">
        <v>82</v>
      </c>
      <c r="AV150" s="13" t="s">
        <v>82</v>
      </c>
      <c r="AW150" s="13" t="s">
        <v>33</v>
      </c>
      <c r="AX150" s="13" t="s">
        <v>72</v>
      </c>
      <c r="AY150" s="246" t="s">
        <v>128</v>
      </c>
    </row>
    <row r="151" s="13" customFormat="1">
      <c r="A151" s="13"/>
      <c r="B151" s="236"/>
      <c r="C151" s="237"/>
      <c r="D151" s="232" t="s">
        <v>153</v>
      </c>
      <c r="E151" s="238" t="s">
        <v>19</v>
      </c>
      <c r="F151" s="239" t="s">
        <v>674</v>
      </c>
      <c r="G151" s="237"/>
      <c r="H151" s="240">
        <v>200</v>
      </c>
      <c r="I151" s="241"/>
      <c r="J151" s="237"/>
      <c r="K151" s="237"/>
      <c r="L151" s="242"/>
      <c r="M151" s="243"/>
      <c r="N151" s="244"/>
      <c r="O151" s="244"/>
      <c r="P151" s="244"/>
      <c r="Q151" s="244"/>
      <c r="R151" s="244"/>
      <c r="S151" s="244"/>
      <c r="T151" s="245"/>
      <c r="U151" s="13"/>
      <c r="V151" s="13"/>
      <c r="W151" s="13"/>
      <c r="X151" s="13"/>
      <c r="Y151" s="13"/>
      <c r="Z151" s="13"/>
      <c r="AA151" s="13"/>
      <c r="AB151" s="13"/>
      <c r="AC151" s="13"/>
      <c r="AD151" s="13"/>
      <c r="AE151" s="13"/>
      <c r="AT151" s="246" t="s">
        <v>153</v>
      </c>
      <c r="AU151" s="246" t="s">
        <v>82</v>
      </c>
      <c r="AV151" s="13" t="s">
        <v>82</v>
      </c>
      <c r="AW151" s="13" t="s">
        <v>33</v>
      </c>
      <c r="AX151" s="13" t="s">
        <v>72</v>
      </c>
      <c r="AY151" s="246" t="s">
        <v>128</v>
      </c>
    </row>
    <row r="152" s="14" customFormat="1">
      <c r="A152" s="14"/>
      <c r="B152" s="247"/>
      <c r="C152" s="248"/>
      <c r="D152" s="232" t="s">
        <v>153</v>
      </c>
      <c r="E152" s="249" t="s">
        <v>19</v>
      </c>
      <c r="F152" s="250" t="s">
        <v>157</v>
      </c>
      <c r="G152" s="248"/>
      <c r="H152" s="251">
        <v>259</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153</v>
      </c>
      <c r="AU152" s="257" t="s">
        <v>82</v>
      </c>
      <c r="AV152" s="14" t="s">
        <v>135</v>
      </c>
      <c r="AW152" s="14" t="s">
        <v>33</v>
      </c>
      <c r="AX152" s="14" t="s">
        <v>80</v>
      </c>
      <c r="AY152" s="257" t="s">
        <v>128</v>
      </c>
    </row>
    <row r="153" s="2" customFormat="1" ht="21.75" customHeight="1">
      <c r="A153" s="39"/>
      <c r="B153" s="40"/>
      <c r="C153" s="219" t="s">
        <v>408</v>
      </c>
      <c r="D153" s="219" t="s">
        <v>130</v>
      </c>
      <c r="E153" s="220" t="s">
        <v>409</v>
      </c>
      <c r="F153" s="221" t="s">
        <v>410</v>
      </c>
      <c r="G153" s="222" t="s">
        <v>133</v>
      </c>
      <c r="H153" s="223">
        <v>200</v>
      </c>
      <c r="I153" s="224"/>
      <c r="J153" s="225">
        <f>ROUND(I153*H153,2)</f>
        <v>0</v>
      </c>
      <c r="K153" s="221" t="s">
        <v>134</v>
      </c>
      <c r="L153" s="45"/>
      <c r="M153" s="226" t="s">
        <v>19</v>
      </c>
      <c r="N153" s="227" t="s">
        <v>43</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135</v>
      </c>
      <c r="AT153" s="230" t="s">
        <v>130</v>
      </c>
      <c r="AU153" s="230" t="s">
        <v>82</v>
      </c>
      <c r="AY153" s="18" t="s">
        <v>128</v>
      </c>
      <c r="BE153" s="231">
        <f>IF(N153="základní",J153,0)</f>
        <v>0</v>
      </c>
      <c r="BF153" s="231">
        <f>IF(N153="snížená",J153,0)</f>
        <v>0</v>
      </c>
      <c r="BG153" s="231">
        <f>IF(N153="zákl. přenesená",J153,0)</f>
        <v>0</v>
      </c>
      <c r="BH153" s="231">
        <f>IF(N153="sníž. přenesená",J153,0)</f>
        <v>0</v>
      </c>
      <c r="BI153" s="231">
        <f>IF(N153="nulová",J153,0)</f>
        <v>0</v>
      </c>
      <c r="BJ153" s="18" t="s">
        <v>80</v>
      </c>
      <c r="BK153" s="231">
        <f>ROUND(I153*H153,2)</f>
        <v>0</v>
      </c>
      <c r="BL153" s="18" t="s">
        <v>135</v>
      </c>
      <c r="BM153" s="230" t="s">
        <v>675</v>
      </c>
    </row>
    <row r="154" s="2" customFormat="1">
      <c r="A154" s="39"/>
      <c r="B154" s="40"/>
      <c r="C154" s="41"/>
      <c r="D154" s="232" t="s">
        <v>137</v>
      </c>
      <c r="E154" s="41"/>
      <c r="F154" s="233" t="s">
        <v>412</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137</v>
      </c>
      <c r="AU154" s="18" t="s">
        <v>82</v>
      </c>
    </row>
    <row r="155" s="13" customFormat="1">
      <c r="A155" s="13"/>
      <c r="B155" s="236"/>
      <c r="C155" s="237"/>
      <c r="D155" s="232" t="s">
        <v>153</v>
      </c>
      <c r="E155" s="238" t="s">
        <v>19</v>
      </c>
      <c r="F155" s="239" t="s">
        <v>674</v>
      </c>
      <c r="G155" s="237"/>
      <c r="H155" s="240">
        <v>200</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153</v>
      </c>
      <c r="AU155" s="246" t="s">
        <v>82</v>
      </c>
      <c r="AV155" s="13" t="s">
        <v>82</v>
      </c>
      <c r="AW155" s="13" t="s">
        <v>33</v>
      </c>
      <c r="AX155" s="13" t="s">
        <v>80</v>
      </c>
      <c r="AY155" s="246" t="s">
        <v>128</v>
      </c>
    </row>
    <row r="156" s="2" customFormat="1" ht="21.75" customHeight="1">
      <c r="A156" s="39"/>
      <c r="B156" s="40"/>
      <c r="C156" s="219" t="s">
        <v>413</v>
      </c>
      <c r="D156" s="219" t="s">
        <v>130</v>
      </c>
      <c r="E156" s="220" t="s">
        <v>414</v>
      </c>
      <c r="F156" s="221" t="s">
        <v>415</v>
      </c>
      <c r="G156" s="222" t="s">
        <v>133</v>
      </c>
      <c r="H156" s="223">
        <v>200</v>
      </c>
      <c r="I156" s="224"/>
      <c r="J156" s="225">
        <f>ROUND(I156*H156,2)</f>
        <v>0</v>
      </c>
      <c r="K156" s="221" t="s">
        <v>134</v>
      </c>
      <c r="L156" s="45"/>
      <c r="M156" s="226" t="s">
        <v>19</v>
      </c>
      <c r="N156" s="227" t="s">
        <v>43</v>
      </c>
      <c r="O156" s="85"/>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135</v>
      </c>
      <c r="AT156" s="230" t="s">
        <v>130</v>
      </c>
      <c r="AU156" s="230" t="s">
        <v>82</v>
      </c>
      <c r="AY156" s="18" t="s">
        <v>128</v>
      </c>
      <c r="BE156" s="231">
        <f>IF(N156="základní",J156,0)</f>
        <v>0</v>
      </c>
      <c r="BF156" s="231">
        <f>IF(N156="snížená",J156,0)</f>
        <v>0</v>
      </c>
      <c r="BG156" s="231">
        <f>IF(N156="zákl. přenesená",J156,0)</f>
        <v>0</v>
      </c>
      <c r="BH156" s="231">
        <f>IF(N156="sníž. přenesená",J156,0)</f>
        <v>0</v>
      </c>
      <c r="BI156" s="231">
        <f>IF(N156="nulová",J156,0)</f>
        <v>0</v>
      </c>
      <c r="BJ156" s="18" t="s">
        <v>80</v>
      </c>
      <c r="BK156" s="231">
        <f>ROUND(I156*H156,2)</f>
        <v>0</v>
      </c>
      <c r="BL156" s="18" t="s">
        <v>135</v>
      </c>
      <c r="BM156" s="230" t="s">
        <v>676</v>
      </c>
    </row>
    <row r="157" s="2" customFormat="1">
      <c r="A157" s="39"/>
      <c r="B157" s="40"/>
      <c r="C157" s="41"/>
      <c r="D157" s="232" t="s">
        <v>137</v>
      </c>
      <c r="E157" s="41"/>
      <c r="F157" s="233" t="s">
        <v>417</v>
      </c>
      <c r="G157" s="41"/>
      <c r="H157" s="41"/>
      <c r="I157" s="137"/>
      <c r="J157" s="41"/>
      <c r="K157" s="41"/>
      <c r="L157" s="45"/>
      <c r="M157" s="234"/>
      <c r="N157" s="235"/>
      <c r="O157" s="85"/>
      <c r="P157" s="85"/>
      <c r="Q157" s="85"/>
      <c r="R157" s="85"/>
      <c r="S157" s="85"/>
      <c r="T157" s="86"/>
      <c r="U157" s="39"/>
      <c r="V157" s="39"/>
      <c r="W157" s="39"/>
      <c r="X157" s="39"/>
      <c r="Y157" s="39"/>
      <c r="Z157" s="39"/>
      <c r="AA157" s="39"/>
      <c r="AB157" s="39"/>
      <c r="AC157" s="39"/>
      <c r="AD157" s="39"/>
      <c r="AE157" s="39"/>
      <c r="AT157" s="18" t="s">
        <v>137</v>
      </c>
      <c r="AU157" s="18" t="s">
        <v>82</v>
      </c>
    </row>
    <row r="158" s="13" customFormat="1">
      <c r="A158" s="13"/>
      <c r="B158" s="236"/>
      <c r="C158" s="237"/>
      <c r="D158" s="232" t="s">
        <v>153</v>
      </c>
      <c r="E158" s="238" t="s">
        <v>19</v>
      </c>
      <c r="F158" s="239" t="s">
        <v>674</v>
      </c>
      <c r="G158" s="237"/>
      <c r="H158" s="240">
        <v>200</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153</v>
      </c>
      <c r="AU158" s="246" t="s">
        <v>82</v>
      </c>
      <c r="AV158" s="13" t="s">
        <v>82</v>
      </c>
      <c r="AW158" s="13" t="s">
        <v>33</v>
      </c>
      <c r="AX158" s="13" t="s">
        <v>80</v>
      </c>
      <c r="AY158" s="246" t="s">
        <v>128</v>
      </c>
    </row>
    <row r="159" s="2" customFormat="1" ht="16.5" customHeight="1">
      <c r="A159" s="39"/>
      <c r="B159" s="40"/>
      <c r="C159" s="219" t="s">
        <v>418</v>
      </c>
      <c r="D159" s="219" t="s">
        <v>130</v>
      </c>
      <c r="E159" s="220" t="s">
        <v>419</v>
      </c>
      <c r="F159" s="221" t="s">
        <v>420</v>
      </c>
      <c r="G159" s="222" t="s">
        <v>133</v>
      </c>
      <c r="H159" s="223">
        <v>200</v>
      </c>
      <c r="I159" s="224"/>
      <c r="J159" s="225">
        <f>ROUND(I159*H159,2)</f>
        <v>0</v>
      </c>
      <c r="K159" s="221" t="s">
        <v>134</v>
      </c>
      <c r="L159" s="45"/>
      <c r="M159" s="226" t="s">
        <v>19</v>
      </c>
      <c r="N159" s="227" t="s">
        <v>43</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135</v>
      </c>
      <c r="AT159" s="230" t="s">
        <v>130</v>
      </c>
      <c r="AU159" s="230" t="s">
        <v>82</v>
      </c>
      <c r="AY159" s="18" t="s">
        <v>128</v>
      </c>
      <c r="BE159" s="231">
        <f>IF(N159="základní",J159,0)</f>
        <v>0</v>
      </c>
      <c r="BF159" s="231">
        <f>IF(N159="snížená",J159,0)</f>
        <v>0</v>
      </c>
      <c r="BG159" s="231">
        <f>IF(N159="zákl. přenesená",J159,0)</f>
        <v>0</v>
      </c>
      <c r="BH159" s="231">
        <f>IF(N159="sníž. přenesená",J159,0)</f>
        <v>0</v>
      </c>
      <c r="BI159" s="231">
        <f>IF(N159="nulová",J159,0)</f>
        <v>0</v>
      </c>
      <c r="BJ159" s="18" t="s">
        <v>80</v>
      </c>
      <c r="BK159" s="231">
        <f>ROUND(I159*H159,2)</f>
        <v>0</v>
      </c>
      <c r="BL159" s="18" t="s">
        <v>135</v>
      </c>
      <c r="BM159" s="230" t="s">
        <v>677</v>
      </c>
    </row>
    <row r="160" s="13" customFormat="1">
      <c r="A160" s="13"/>
      <c r="B160" s="236"/>
      <c r="C160" s="237"/>
      <c r="D160" s="232" t="s">
        <v>153</v>
      </c>
      <c r="E160" s="238" t="s">
        <v>19</v>
      </c>
      <c r="F160" s="239" t="s">
        <v>678</v>
      </c>
      <c r="G160" s="237"/>
      <c r="H160" s="240">
        <v>200</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153</v>
      </c>
      <c r="AU160" s="246" t="s">
        <v>82</v>
      </c>
      <c r="AV160" s="13" t="s">
        <v>82</v>
      </c>
      <c r="AW160" s="13" t="s">
        <v>33</v>
      </c>
      <c r="AX160" s="13" t="s">
        <v>80</v>
      </c>
      <c r="AY160" s="246" t="s">
        <v>128</v>
      </c>
    </row>
    <row r="161" s="2" customFormat="1" ht="21.75" customHeight="1">
      <c r="A161" s="39"/>
      <c r="B161" s="40"/>
      <c r="C161" s="219" t="s">
        <v>424</v>
      </c>
      <c r="D161" s="219" t="s">
        <v>130</v>
      </c>
      <c r="E161" s="220" t="s">
        <v>425</v>
      </c>
      <c r="F161" s="221" t="s">
        <v>426</v>
      </c>
      <c r="G161" s="222" t="s">
        <v>133</v>
      </c>
      <c r="H161" s="223">
        <v>200</v>
      </c>
      <c r="I161" s="224"/>
      <c r="J161" s="225">
        <f>ROUND(I161*H161,2)</f>
        <v>0</v>
      </c>
      <c r="K161" s="221" t="s">
        <v>134</v>
      </c>
      <c r="L161" s="45"/>
      <c r="M161" s="226" t="s">
        <v>19</v>
      </c>
      <c r="N161" s="227" t="s">
        <v>43</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135</v>
      </c>
      <c r="AT161" s="230" t="s">
        <v>130</v>
      </c>
      <c r="AU161" s="230" t="s">
        <v>82</v>
      </c>
      <c r="AY161" s="18" t="s">
        <v>128</v>
      </c>
      <c r="BE161" s="231">
        <f>IF(N161="základní",J161,0)</f>
        <v>0</v>
      </c>
      <c r="BF161" s="231">
        <f>IF(N161="snížená",J161,0)</f>
        <v>0</v>
      </c>
      <c r="BG161" s="231">
        <f>IF(N161="zákl. přenesená",J161,0)</f>
        <v>0</v>
      </c>
      <c r="BH161" s="231">
        <f>IF(N161="sníž. přenesená",J161,0)</f>
        <v>0</v>
      </c>
      <c r="BI161" s="231">
        <f>IF(N161="nulová",J161,0)</f>
        <v>0</v>
      </c>
      <c r="BJ161" s="18" t="s">
        <v>80</v>
      </c>
      <c r="BK161" s="231">
        <f>ROUND(I161*H161,2)</f>
        <v>0</v>
      </c>
      <c r="BL161" s="18" t="s">
        <v>135</v>
      </c>
      <c r="BM161" s="230" t="s">
        <v>679</v>
      </c>
    </row>
    <row r="162" s="2" customFormat="1">
      <c r="A162" s="39"/>
      <c r="B162" s="40"/>
      <c r="C162" s="41"/>
      <c r="D162" s="232" t="s">
        <v>137</v>
      </c>
      <c r="E162" s="41"/>
      <c r="F162" s="233" t="s">
        <v>428</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137</v>
      </c>
      <c r="AU162" s="18" t="s">
        <v>82</v>
      </c>
    </row>
    <row r="163" s="13" customFormat="1">
      <c r="A163" s="13"/>
      <c r="B163" s="236"/>
      <c r="C163" s="237"/>
      <c r="D163" s="232" t="s">
        <v>153</v>
      </c>
      <c r="E163" s="238" t="s">
        <v>19</v>
      </c>
      <c r="F163" s="239" t="s">
        <v>674</v>
      </c>
      <c r="G163" s="237"/>
      <c r="H163" s="240">
        <v>200</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153</v>
      </c>
      <c r="AU163" s="246" t="s">
        <v>82</v>
      </c>
      <c r="AV163" s="13" t="s">
        <v>82</v>
      </c>
      <c r="AW163" s="13" t="s">
        <v>33</v>
      </c>
      <c r="AX163" s="13" t="s">
        <v>80</v>
      </c>
      <c r="AY163" s="246" t="s">
        <v>128</v>
      </c>
    </row>
    <row r="164" s="2" customFormat="1" ht="33" customHeight="1">
      <c r="A164" s="39"/>
      <c r="B164" s="40"/>
      <c r="C164" s="219" t="s">
        <v>429</v>
      </c>
      <c r="D164" s="219" t="s">
        <v>130</v>
      </c>
      <c r="E164" s="220" t="s">
        <v>430</v>
      </c>
      <c r="F164" s="221" t="s">
        <v>431</v>
      </c>
      <c r="G164" s="222" t="s">
        <v>133</v>
      </c>
      <c r="H164" s="223">
        <v>1.5</v>
      </c>
      <c r="I164" s="224"/>
      <c r="J164" s="225">
        <f>ROUND(I164*H164,2)</f>
        <v>0</v>
      </c>
      <c r="K164" s="221" t="s">
        <v>134</v>
      </c>
      <c r="L164" s="45"/>
      <c r="M164" s="226" t="s">
        <v>19</v>
      </c>
      <c r="N164" s="227" t="s">
        <v>43</v>
      </c>
      <c r="O164" s="85"/>
      <c r="P164" s="228">
        <f>O164*H164</f>
        <v>0</v>
      </c>
      <c r="Q164" s="228">
        <v>0.084250000000000005</v>
      </c>
      <c r="R164" s="228">
        <f>Q164*H164</f>
        <v>0.12637500000000002</v>
      </c>
      <c r="S164" s="228">
        <v>0</v>
      </c>
      <c r="T164" s="229">
        <f>S164*H164</f>
        <v>0</v>
      </c>
      <c r="U164" s="39"/>
      <c r="V164" s="39"/>
      <c r="W164" s="39"/>
      <c r="X164" s="39"/>
      <c r="Y164" s="39"/>
      <c r="Z164" s="39"/>
      <c r="AA164" s="39"/>
      <c r="AB164" s="39"/>
      <c r="AC164" s="39"/>
      <c r="AD164" s="39"/>
      <c r="AE164" s="39"/>
      <c r="AR164" s="230" t="s">
        <v>135</v>
      </c>
      <c r="AT164" s="230" t="s">
        <v>130</v>
      </c>
      <c r="AU164" s="230" t="s">
        <v>82</v>
      </c>
      <c r="AY164" s="18" t="s">
        <v>128</v>
      </c>
      <c r="BE164" s="231">
        <f>IF(N164="základní",J164,0)</f>
        <v>0</v>
      </c>
      <c r="BF164" s="231">
        <f>IF(N164="snížená",J164,0)</f>
        <v>0</v>
      </c>
      <c r="BG164" s="231">
        <f>IF(N164="zákl. přenesená",J164,0)</f>
        <v>0</v>
      </c>
      <c r="BH164" s="231">
        <f>IF(N164="sníž. přenesená",J164,0)</f>
        <v>0</v>
      </c>
      <c r="BI164" s="231">
        <f>IF(N164="nulová",J164,0)</f>
        <v>0</v>
      </c>
      <c r="BJ164" s="18" t="s">
        <v>80</v>
      </c>
      <c r="BK164" s="231">
        <f>ROUND(I164*H164,2)</f>
        <v>0</v>
      </c>
      <c r="BL164" s="18" t="s">
        <v>135</v>
      </c>
      <c r="BM164" s="230" t="s">
        <v>432</v>
      </c>
    </row>
    <row r="165" s="2" customFormat="1">
      <c r="A165" s="39"/>
      <c r="B165" s="40"/>
      <c r="C165" s="41"/>
      <c r="D165" s="232" t="s">
        <v>137</v>
      </c>
      <c r="E165" s="41"/>
      <c r="F165" s="233" t="s">
        <v>433</v>
      </c>
      <c r="G165" s="41"/>
      <c r="H165" s="41"/>
      <c r="I165" s="137"/>
      <c r="J165" s="41"/>
      <c r="K165" s="41"/>
      <c r="L165" s="45"/>
      <c r="M165" s="234"/>
      <c r="N165" s="235"/>
      <c r="O165" s="85"/>
      <c r="P165" s="85"/>
      <c r="Q165" s="85"/>
      <c r="R165" s="85"/>
      <c r="S165" s="85"/>
      <c r="T165" s="86"/>
      <c r="U165" s="39"/>
      <c r="V165" s="39"/>
      <c r="W165" s="39"/>
      <c r="X165" s="39"/>
      <c r="Y165" s="39"/>
      <c r="Z165" s="39"/>
      <c r="AA165" s="39"/>
      <c r="AB165" s="39"/>
      <c r="AC165" s="39"/>
      <c r="AD165" s="39"/>
      <c r="AE165" s="39"/>
      <c r="AT165" s="18" t="s">
        <v>137</v>
      </c>
      <c r="AU165" s="18" t="s">
        <v>82</v>
      </c>
    </row>
    <row r="166" s="13" customFormat="1">
      <c r="A166" s="13"/>
      <c r="B166" s="236"/>
      <c r="C166" s="237"/>
      <c r="D166" s="232" t="s">
        <v>153</v>
      </c>
      <c r="E166" s="238" t="s">
        <v>19</v>
      </c>
      <c r="F166" s="239" t="s">
        <v>680</v>
      </c>
      <c r="G166" s="237"/>
      <c r="H166" s="240">
        <v>1.5</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153</v>
      </c>
      <c r="AU166" s="246" t="s">
        <v>82</v>
      </c>
      <c r="AV166" s="13" t="s">
        <v>82</v>
      </c>
      <c r="AW166" s="13" t="s">
        <v>33</v>
      </c>
      <c r="AX166" s="13" t="s">
        <v>80</v>
      </c>
      <c r="AY166" s="246" t="s">
        <v>128</v>
      </c>
    </row>
    <row r="167" s="2" customFormat="1" ht="16.5" customHeight="1">
      <c r="A167" s="39"/>
      <c r="B167" s="40"/>
      <c r="C167" s="268" t="s">
        <v>441</v>
      </c>
      <c r="D167" s="268" t="s">
        <v>295</v>
      </c>
      <c r="E167" s="269" t="s">
        <v>442</v>
      </c>
      <c r="F167" s="270" t="s">
        <v>443</v>
      </c>
      <c r="G167" s="271" t="s">
        <v>133</v>
      </c>
      <c r="H167" s="272">
        <v>1.53</v>
      </c>
      <c r="I167" s="273"/>
      <c r="J167" s="274">
        <f>ROUND(I167*H167,2)</f>
        <v>0</v>
      </c>
      <c r="K167" s="270" t="s">
        <v>134</v>
      </c>
      <c r="L167" s="275"/>
      <c r="M167" s="276" t="s">
        <v>19</v>
      </c>
      <c r="N167" s="277" t="s">
        <v>43</v>
      </c>
      <c r="O167" s="85"/>
      <c r="P167" s="228">
        <f>O167*H167</f>
        <v>0</v>
      </c>
      <c r="Q167" s="228">
        <v>0.13100000000000001</v>
      </c>
      <c r="R167" s="228">
        <f>Q167*H167</f>
        <v>0.20043000000000003</v>
      </c>
      <c r="S167" s="228">
        <v>0</v>
      </c>
      <c r="T167" s="229">
        <f>S167*H167</f>
        <v>0</v>
      </c>
      <c r="U167" s="39"/>
      <c r="V167" s="39"/>
      <c r="W167" s="39"/>
      <c r="X167" s="39"/>
      <c r="Y167" s="39"/>
      <c r="Z167" s="39"/>
      <c r="AA167" s="39"/>
      <c r="AB167" s="39"/>
      <c r="AC167" s="39"/>
      <c r="AD167" s="39"/>
      <c r="AE167" s="39"/>
      <c r="AR167" s="230" t="s">
        <v>176</v>
      </c>
      <c r="AT167" s="230" t="s">
        <v>295</v>
      </c>
      <c r="AU167" s="230" t="s">
        <v>82</v>
      </c>
      <c r="AY167" s="18" t="s">
        <v>128</v>
      </c>
      <c r="BE167" s="231">
        <f>IF(N167="základní",J167,0)</f>
        <v>0</v>
      </c>
      <c r="BF167" s="231">
        <f>IF(N167="snížená",J167,0)</f>
        <v>0</v>
      </c>
      <c r="BG167" s="231">
        <f>IF(N167="zákl. přenesená",J167,0)</f>
        <v>0</v>
      </c>
      <c r="BH167" s="231">
        <f>IF(N167="sníž. přenesená",J167,0)</f>
        <v>0</v>
      </c>
      <c r="BI167" s="231">
        <f>IF(N167="nulová",J167,0)</f>
        <v>0</v>
      </c>
      <c r="BJ167" s="18" t="s">
        <v>80</v>
      </c>
      <c r="BK167" s="231">
        <f>ROUND(I167*H167,2)</f>
        <v>0</v>
      </c>
      <c r="BL167" s="18" t="s">
        <v>135</v>
      </c>
      <c r="BM167" s="230" t="s">
        <v>444</v>
      </c>
    </row>
    <row r="168" s="13" customFormat="1">
      <c r="A168" s="13"/>
      <c r="B168" s="236"/>
      <c r="C168" s="237"/>
      <c r="D168" s="232" t="s">
        <v>153</v>
      </c>
      <c r="E168" s="238" t="s">
        <v>19</v>
      </c>
      <c r="F168" s="239" t="s">
        <v>672</v>
      </c>
      <c r="G168" s="237"/>
      <c r="H168" s="240">
        <v>1.5</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153</v>
      </c>
      <c r="AU168" s="246" t="s">
        <v>82</v>
      </c>
      <c r="AV168" s="13" t="s">
        <v>82</v>
      </c>
      <c r="AW168" s="13" t="s">
        <v>33</v>
      </c>
      <c r="AX168" s="13" t="s">
        <v>80</v>
      </c>
      <c r="AY168" s="246" t="s">
        <v>128</v>
      </c>
    </row>
    <row r="169" s="13" customFormat="1">
      <c r="A169" s="13"/>
      <c r="B169" s="236"/>
      <c r="C169" s="237"/>
      <c r="D169" s="232" t="s">
        <v>153</v>
      </c>
      <c r="E169" s="237"/>
      <c r="F169" s="239" t="s">
        <v>681</v>
      </c>
      <c r="G169" s="237"/>
      <c r="H169" s="240">
        <v>1.53</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153</v>
      </c>
      <c r="AU169" s="246" t="s">
        <v>82</v>
      </c>
      <c r="AV169" s="13" t="s">
        <v>82</v>
      </c>
      <c r="AW169" s="13" t="s">
        <v>4</v>
      </c>
      <c r="AX169" s="13" t="s">
        <v>80</v>
      </c>
      <c r="AY169" s="246" t="s">
        <v>128</v>
      </c>
    </row>
    <row r="170" s="2" customFormat="1" ht="33" customHeight="1">
      <c r="A170" s="39"/>
      <c r="B170" s="40"/>
      <c r="C170" s="219" t="s">
        <v>447</v>
      </c>
      <c r="D170" s="219" t="s">
        <v>130</v>
      </c>
      <c r="E170" s="220" t="s">
        <v>448</v>
      </c>
      <c r="F170" s="221" t="s">
        <v>449</v>
      </c>
      <c r="G170" s="222" t="s">
        <v>133</v>
      </c>
      <c r="H170" s="223">
        <v>59</v>
      </c>
      <c r="I170" s="224"/>
      <c r="J170" s="225">
        <f>ROUND(I170*H170,2)</f>
        <v>0</v>
      </c>
      <c r="K170" s="221" t="s">
        <v>134</v>
      </c>
      <c r="L170" s="45"/>
      <c r="M170" s="226" t="s">
        <v>19</v>
      </c>
      <c r="N170" s="227" t="s">
        <v>43</v>
      </c>
      <c r="O170" s="85"/>
      <c r="P170" s="228">
        <f>O170*H170</f>
        <v>0</v>
      </c>
      <c r="Q170" s="228">
        <v>0.085650000000000004</v>
      </c>
      <c r="R170" s="228">
        <f>Q170*H170</f>
        <v>5.05335</v>
      </c>
      <c r="S170" s="228">
        <v>0</v>
      </c>
      <c r="T170" s="229">
        <f>S170*H170</f>
        <v>0</v>
      </c>
      <c r="U170" s="39"/>
      <c r="V170" s="39"/>
      <c r="W170" s="39"/>
      <c r="X170" s="39"/>
      <c r="Y170" s="39"/>
      <c r="Z170" s="39"/>
      <c r="AA170" s="39"/>
      <c r="AB170" s="39"/>
      <c r="AC170" s="39"/>
      <c r="AD170" s="39"/>
      <c r="AE170" s="39"/>
      <c r="AR170" s="230" t="s">
        <v>135</v>
      </c>
      <c r="AT170" s="230" t="s">
        <v>130</v>
      </c>
      <c r="AU170" s="230" t="s">
        <v>82</v>
      </c>
      <c r="AY170" s="18" t="s">
        <v>128</v>
      </c>
      <c r="BE170" s="231">
        <f>IF(N170="základní",J170,0)</f>
        <v>0</v>
      </c>
      <c r="BF170" s="231">
        <f>IF(N170="snížená",J170,0)</f>
        <v>0</v>
      </c>
      <c r="BG170" s="231">
        <f>IF(N170="zákl. přenesená",J170,0)</f>
        <v>0</v>
      </c>
      <c r="BH170" s="231">
        <f>IF(N170="sníž. přenesená",J170,0)</f>
        <v>0</v>
      </c>
      <c r="BI170" s="231">
        <f>IF(N170="nulová",J170,0)</f>
        <v>0</v>
      </c>
      <c r="BJ170" s="18" t="s">
        <v>80</v>
      </c>
      <c r="BK170" s="231">
        <f>ROUND(I170*H170,2)</f>
        <v>0</v>
      </c>
      <c r="BL170" s="18" t="s">
        <v>135</v>
      </c>
      <c r="BM170" s="230" t="s">
        <v>450</v>
      </c>
    </row>
    <row r="171" s="2" customFormat="1">
      <c r="A171" s="39"/>
      <c r="B171" s="40"/>
      <c r="C171" s="41"/>
      <c r="D171" s="232" t="s">
        <v>137</v>
      </c>
      <c r="E171" s="41"/>
      <c r="F171" s="233" t="s">
        <v>433</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137</v>
      </c>
      <c r="AU171" s="18" t="s">
        <v>82</v>
      </c>
    </row>
    <row r="172" s="13" customFormat="1">
      <c r="A172" s="13"/>
      <c r="B172" s="236"/>
      <c r="C172" s="237"/>
      <c r="D172" s="232" t="s">
        <v>153</v>
      </c>
      <c r="E172" s="238" t="s">
        <v>19</v>
      </c>
      <c r="F172" s="239" t="s">
        <v>673</v>
      </c>
      <c r="G172" s="237"/>
      <c r="H172" s="240">
        <v>59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153</v>
      </c>
      <c r="AU172" s="246" t="s">
        <v>82</v>
      </c>
      <c r="AV172" s="13" t="s">
        <v>82</v>
      </c>
      <c r="AW172" s="13" t="s">
        <v>33</v>
      </c>
      <c r="AX172" s="13" t="s">
        <v>80</v>
      </c>
      <c r="AY172" s="246" t="s">
        <v>128</v>
      </c>
    </row>
    <row r="173" s="2" customFormat="1" ht="16.5" customHeight="1">
      <c r="A173" s="39"/>
      <c r="B173" s="40"/>
      <c r="C173" s="268" t="s">
        <v>451</v>
      </c>
      <c r="D173" s="268" t="s">
        <v>295</v>
      </c>
      <c r="E173" s="269" t="s">
        <v>452</v>
      </c>
      <c r="F173" s="270" t="s">
        <v>453</v>
      </c>
      <c r="G173" s="271" t="s">
        <v>133</v>
      </c>
      <c r="H173" s="272">
        <v>60.18</v>
      </c>
      <c r="I173" s="273"/>
      <c r="J173" s="274">
        <f>ROUND(I173*H173,2)</f>
        <v>0</v>
      </c>
      <c r="K173" s="270" t="s">
        <v>134</v>
      </c>
      <c r="L173" s="275"/>
      <c r="M173" s="276" t="s">
        <v>19</v>
      </c>
      <c r="N173" s="277" t="s">
        <v>43</v>
      </c>
      <c r="O173" s="85"/>
      <c r="P173" s="228">
        <f>O173*H173</f>
        <v>0</v>
      </c>
      <c r="Q173" s="228">
        <v>0.17599999999999999</v>
      </c>
      <c r="R173" s="228">
        <f>Q173*H173</f>
        <v>10.59168</v>
      </c>
      <c r="S173" s="228">
        <v>0</v>
      </c>
      <c r="T173" s="229">
        <f>S173*H173</f>
        <v>0</v>
      </c>
      <c r="U173" s="39"/>
      <c r="V173" s="39"/>
      <c r="W173" s="39"/>
      <c r="X173" s="39"/>
      <c r="Y173" s="39"/>
      <c r="Z173" s="39"/>
      <c r="AA173" s="39"/>
      <c r="AB173" s="39"/>
      <c r="AC173" s="39"/>
      <c r="AD173" s="39"/>
      <c r="AE173" s="39"/>
      <c r="AR173" s="230" t="s">
        <v>176</v>
      </c>
      <c r="AT173" s="230" t="s">
        <v>295</v>
      </c>
      <c r="AU173" s="230" t="s">
        <v>82</v>
      </c>
      <c r="AY173" s="18" t="s">
        <v>128</v>
      </c>
      <c r="BE173" s="231">
        <f>IF(N173="základní",J173,0)</f>
        <v>0</v>
      </c>
      <c r="BF173" s="231">
        <f>IF(N173="snížená",J173,0)</f>
        <v>0</v>
      </c>
      <c r="BG173" s="231">
        <f>IF(N173="zákl. přenesená",J173,0)</f>
        <v>0</v>
      </c>
      <c r="BH173" s="231">
        <f>IF(N173="sníž. přenesená",J173,0)</f>
        <v>0</v>
      </c>
      <c r="BI173" s="231">
        <f>IF(N173="nulová",J173,0)</f>
        <v>0</v>
      </c>
      <c r="BJ173" s="18" t="s">
        <v>80</v>
      </c>
      <c r="BK173" s="231">
        <f>ROUND(I173*H173,2)</f>
        <v>0</v>
      </c>
      <c r="BL173" s="18" t="s">
        <v>135</v>
      </c>
      <c r="BM173" s="230" t="s">
        <v>454</v>
      </c>
    </row>
    <row r="174" s="13" customFormat="1">
      <c r="A174" s="13"/>
      <c r="B174" s="236"/>
      <c r="C174" s="237"/>
      <c r="D174" s="232" t="s">
        <v>153</v>
      </c>
      <c r="E174" s="238" t="s">
        <v>19</v>
      </c>
      <c r="F174" s="239" t="s">
        <v>667</v>
      </c>
      <c r="G174" s="237"/>
      <c r="H174" s="240">
        <v>59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153</v>
      </c>
      <c r="AU174" s="246" t="s">
        <v>82</v>
      </c>
      <c r="AV174" s="13" t="s">
        <v>82</v>
      </c>
      <c r="AW174" s="13" t="s">
        <v>33</v>
      </c>
      <c r="AX174" s="13" t="s">
        <v>80</v>
      </c>
      <c r="AY174" s="246" t="s">
        <v>128</v>
      </c>
    </row>
    <row r="175" s="13" customFormat="1">
      <c r="A175" s="13"/>
      <c r="B175" s="236"/>
      <c r="C175" s="237"/>
      <c r="D175" s="232" t="s">
        <v>153</v>
      </c>
      <c r="E175" s="237"/>
      <c r="F175" s="239" t="s">
        <v>682</v>
      </c>
      <c r="G175" s="237"/>
      <c r="H175" s="240">
        <v>60.18</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153</v>
      </c>
      <c r="AU175" s="246" t="s">
        <v>82</v>
      </c>
      <c r="AV175" s="13" t="s">
        <v>82</v>
      </c>
      <c r="AW175" s="13" t="s">
        <v>4</v>
      </c>
      <c r="AX175" s="13" t="s">
        <v>80</v>
      </c>
      <c r="AY175" s="246" t="s">
        <v>128</v>
      </c>
    </row>
    <row r="176" s="12" customFormat="1" ht="22.8" customHeight="1">
      <c r="A176" s="12"/>
      <c r="B176" s="203"/>
      <c r="C176" s="204"/>
      <c r="D176" s="205" t="s">
        <v>71</v>
      </c>
      <c r="E176" s="217" t="s">
        <v>176</v>
      </c>
      <c r="F176" s="217" t="s">
        <v>683</v>
      </c>
      <c r="G176" s="204"/>
      <c r="H176" s="204"/>
      <c r="I176" s="207"/>
      <c r="J176" s="218">
        <f>BK176</f>
        <v>0</v>
      </c>
      <c r="K176" s="204"/>
      <c r="L176" s="209"/>
      <c r="M176" s="210"/>
      <c r="N176" s="211"/>
      <c r="O176" s="211"/>
      <c r="P176" s="212">
        <f>SUM(P177:P180)</f>
        <v>0</v>
      </c>
      <c r="Q176" s="211"/>
      <c r="R176" s="212">
        <f>SUM(R177:R180)</f>
        <v>1.7748400000000002</v>
      </c>
      <c r="S176" s="211"/>
      <c r="T176" s="213">
        <f>SUM(T177:T180)</f>
        <v>0</v>
      </c>
      <c r="U176" s="12"/>
      <c r="V176" s="12"/>
      <c r="W176" s="12"/>
      <c r="X176" s="12"/>
      <c r="Y176" s="12"/>
      <c r="Z176" s="12"/>
      <c r="AA176" s="12"/>
      <c r="AB176" s="12"/>
      <c r="AC176" s="12"/>
      <c r="AD176" s="12"/>
      <c r="AE176" s="12"/>
      <c r="AR176" s="214" t="s">
        <v>80</v>
      </c>
      <c r="AT176" s="215" t="s">
        <v>71</v>
      </c>
      <c r="AU176" s="215" t="s">
        <v>80</v>
      </c>
      <c r="AY176" s="214" t="s">
        <v>128</v>
      </c>
      <c r="BK176" s="216">
        <f>SUM(BK177:BK180)</f>
        <v>0</v>
      </c>
    </row>
    <row r="177" s="2" customFormat="1" ht="16.5" customHeight="1">
      <c r="A177" s="39"/>
      <c r="B177" s="40"/>
      <c r="C177" s="219" t="s">
        <v>684</v>
      </c>
      <c r="D177" s="219" t="s">
        <v>130</v>
      </c>
      <c r="E177" s="220" t="s">
        <v>685</v>
      </c>
      <c r="F177" s="221" t="s">
        <v>686</v>
      </c>
      <c r="G177" s="222" t="s">
        <v>141</v>
      </c>
      <c r="H177" s="223">
        <v>2</v>
      </c>
      <c r="I177" s="224"/>
      <c r="J177" s="225">
        <f>ROUND(I177*H177,2)</f>
        <v>0</v>
      </c>
      <c r="K177" s="221" t="s">
        <v>134</v>
      </c>
      <c r="L177" s="45"/>
      <c r="M177" s="226" t="s">
        <v>19</v>
      </c>
      <c r="N177" s="227" t="s">
        <v>43</v>
      </c>
      <c r="O177" s="85"/>
      <c r="P177" s="228">
        <f>O177*H177</f>
        <v>0</v>
      </c>
      <c r="Q177" s="228">
        <v>0.42080000000000001</v>
      </c>
      <c r="R177" s="228">
        <f>Q177*H177</f>
        <v>0.84160000000000001</v>
      </c>
      <c r="S177" s="228">
        <v>0</v>
      </c>
      <c r="T177" s="229">
        <f>S177*H177</f>
        <v>0</v>
      </c>
      <c r="U177" s="39"/>
      <c r="V177" s="39"/>
      <c r="W177" s="39"/>
      <c r="X177" s="39"/>
      <c r="Y177" s="39"/>
      <c r="Z177" s="39"/>
      <c r="AA177" s="39"/>
      <c r="AB177" s="39"/>
      <c r="AC177" s="39"/>
      <c r="AD177" s="39"/>
      <c r="AE177" s="39"/>
      <c r="AR177" s="230" t="s">
        <v>135</v>
      </c>
      <c r="AT177" s="230" t="s">
        <v>130</v>
      </c>
      <c r="AU177" s="230" t="s">
        <v>82</v>
      </c>
      <c r="AY177" s="18" t="s">
        <v>128</v>
      </c>
      <c r="BE177" s="231">
        <f>IF(N177="základní",J177,0)</f>
        <v>0</v>
      </c>
      <c r="BF177" s="231">
        <f>IF(N177="snížená",J177,0)</f>
        <v>0</v>
      </c>
      <c r="BG177" s="231">
        <f>IF(N177="zákl. přenesená",J177,0)</f>
        <v>0</v>
      </c>
      <c r="BH177" s="231">
        <f>IF(N177="sníž. přenesená",J177,0)</f>
        <v>0</v>
      </c>
      <c r="BI177" s="231">
        <f>IF(N177="nulová",J177,0)</f>
        <v>0</v>
      </c>
      <c r="BJ177" s="18" t="s">
        <v>80</v>
      </c>
      <c r="BK177" s="231">
        <f>ROUND(I177*H177,2)</f>
        <v>0</v>
      </c>
      <c r="BL177" s="18" t="s">
        <v>135</v>
      </c>
      <c r="BM177" s="230" t="s">
        <v>687</v>
      </c>
    </row>
    <row r="178" s="2" customFormat="1">
      <c r="A178" s="39"/>
      <c r="B178" s="40"/>
      <c r="C178" s="41"/>
      <c r="D178" s="232" t="s">
        <v>137</v>
      </c>
      <c r="E178" s="41"/>
      <c r="F178" s="233" t="s">
        <v>688</v>
      </c>
      <c r="G178" s="41"/>
      <c r="H178" s="41"/>
      <c r="I178" s="137"/>
      <c r="J178" s="41"/>
      <c r="K178" s="41"/>
      <c r="L178" s="45"/>
      <c r="M178" s="234"/>
      <c r="N178" s="235"/>
      <c r="O178" s="85"/>
      <c r="P178" s="85"/>
      <c r="Q178" s="85"/>
      <c r="R178" s="85"/>
      <c r="S178" s="85"/>
      <c r="T178" s="86"/>
      <c r="U178" s="39"/>
      <c r="V178" s="39"/>
      <c r="W178" s="39"/>
      <c r="X178" s="39"/>
      <c r="Y178" s="39"/>
      <c r="Z178" s="39"/>
      <c r="AA178" s="39"/>
      <c r="AB178" s="39"/>
      <c r="AC178" s="39"/>
      <c r="AD178" s="39"/>
      <c r="AE178" s="39"/>
      <c r="AT178" s="18" t="s">
        <v>137</v>
      </c>
      <c r="AU178" s="18" t="s">
        <v>82</v>
      </c>
    </row>
    <row r="179" s="2" customFormat="1" ht="21.75" customHeight="1">
      <c r="A179" s="39"/>
      <c r="B179" s="40"/>
      <c r="C179" s="219" t="s">
        <v>689</v>
      </c>
      <c r="D179" s="219" t="s">
        <v>130</v>
      </c>
      <c r="E179" s="220" t="s">
        <v>690</v>
      </c>
      <c r="F179" s="221" t="s">
        <v>691</v>
      </c>
      <c r="G179" s="222" t="s">
        <v>141</v>
      </c>
      <c r="H179" s="223">
        <v>3</v>
      </c>
      <c r="I179" s="224"/>
      <c r="J179" s="225">
        <f>ROUND(I179*H179,2)</f>
        <v>0</v>
      </c>
      <c r="K179" s="221" t="s">
        <v>134</v>
      </c>
      <c r="L179" s="45"/>
      <c r="M179" s="226" t="s">
        <v>19</v>
      </c>
      <c r="N179" s="227" t="s">
        <v>43</v>
      </c>
      <c r="O179" s="85"/>
      <c r="P179" s="228">
        <f>O179*H179</f>
        <v>0</v>
      </c>
      <c r="Q179" s="228">
        <v>0.31108000000000002</v>
      </c>
      <c r="R179" s="228">
        <f>Q179*H179</f>
        <v>0.93324000000000007</v>
      </c>
      <c r="S179" s="228">
        <v>0</v>
      </c>
      <c r="T179" s="229">
        <f>S179*H179</f>
        <v>0</v>
      </c>
      <c r="U179" s="39"/>
      <c r="V179" s="39"/>
      <c r="W179" s="39"/>
      <c r="X179" s="39"/>
      <c r="Y179" s="39"/>
      <c r="Z179" s="39"/>
      <c r="AA179" s="39"/>
      <c r="AB179" s="39"/>
      <c r="AC179" s="39"/>
      <c r="AD179" s="39"/>
      <c r="AE179" s="39"/>
      <c r="AR179" s="230" t="s">
        <v>135</v>
      </c>
      <c r="AT179" s="230" t="s">
        <v>130</v>
      </c>
      <c r="AU179" s="230" t="s">
        <v>82</v>
      </c>
      <c r="AY179" s="18" t="s">
        <v>128</v>
      </c>
      <c r="BE179" s="231">
        <f>IF(N179="základní",J179,0)</f>
        <v>0</v>
      </c>
      <c r="BF179" s="231">
        <f>IF(N179="snížená",J179,0)</f>
        <v>0</v>
      </c>
      <c r="BG179" s="231">
        <f>IF(N179="zákl. přenesená",J179,0)</f>
        <v>0</v>
      </c>
      <c r="BH179" s="231">
        <f>IF(N179="sníž. přenesená",J179,0)</f>
        <v>0</v>
      </c>
      <c r="BI179" s="231">
        <f>IF(N179="nulová",J179,0)</f>
        <v>0</v>
      </c>
      <c r="BJ179" s="18" t="s">
        <v>80</v>
      </c>
      <c r="BK179" s="231">
        <f>ROUND(I179*H179,2)</f>
        <v>0</v>
      </c>
      <c r="BL179" s="18" t="s">
        <v>135</v>
      </c>
      <c r="BM179" s="230" t="s">
        <v>692</v>
      </c>
    </row>
    <row r="180" s="2" customFormat="1">
      <c r="A180" s="39"/>
      <c r="B180" s="40"/>
      <c r="C180" s="41"/>
      <c r="D180" s="232" t="s">
        <v>137</v>
      </c>
      <c r="E180" s="41"/>
      <c r="F180" s="233" t="s">
        <v>688</v>
      </c>
      <c r="G180" s="41"/>
      <c r="H180" s="41"/>
      <c r="I180" s="137"/>
      <c r="J180" s="41"/>
      <c r="K180" s="41"/>
      <c r="L180" s="45"/>
      <c r="M180" s="234"/>
      <c r="N180" s="235"/>
      <c r="O180" s="85"/>
      <c r="P180" s="85"/>
      <c r="Q180" s="85"/>
      <c r="R180" s="85"/>
      <c r="S180" s="85"/>
      <c r="T180" s="86"/>
      <c r="U180" s="39"/>
      <c r="V180" s="39"/>
      <c r="W180" s="39"/>
      <c r="X180" s="39"/>
      <c r="Y180" s="39"/>
      <c r="Z180" s="39"/>
      <c r="AA180" s="39"/>
      <c r="AB180" s="39"/>
      <c r="AC180" s="39"/>
      <c r="AD180" s="39"/>
      <c r="AE180" s="39"/>
      <c r="AT180" s="18" t="s">
        <v>137</v>
      </c>
      <c r="AU180" s="18" t="s">
        <v>82</v>
      </c>
    </row>
    <row r="181" s="12" customFormat="1" ht="22.8" customHeight="1">
      <c r="A181" s="12"/>
      <c r="B181" s="203"/>
      <c r="C181" s="204"/>
      <c r="D181" s="205" t="s">
        <v>71</v>
      </c>
      <c r="E181" s="217" t="s">
        <v>181</v>
      </c>
      <c r="F181" s="217" t="s">
        <v>463</v>
      </c>
      <c r="G181" s="204"/>
      <c r="H181" s="204"/>
      <c r="I181" s="207"/>
      <c r="J181" s="218">
        <f>BK181</f>
        <v>0</v>
      </c>
      <c r="K181" s="204"/>
      <c r="L181" s="209"/>
      <c r="M181" s="210"/>
      <c r="N181" s="211"/>
      <c r="O181" s="211"/>
      <c r="P181" s="212">
        <f>SUM(P182:P189)</f>
        <v>0</v>
      </c>
      <c r="Q181" s="211"/>
      <c r="R181" s="212">
        <f>SUM(R182:R189)</f>
        <v>0</v>
      </c>
      <c r="S181" s="211"/>
      <c r="T181" s="213">
        <f>SUM(T182:T189)</f>
        <v>14.0434</v>
      </c>
      <c r="U181" s="12"/>
      <c r="V181" s="12"/>
      <c r="W181" s="12"/>
      <c r="X181" s="12"/>
      <c r="Y181" s="12"/>
      <c r="Z181" s="12"/>
      <c r="AA181" s="12"/>
      <c r="AB181" s="12"/>
      <c r="AC181" s="12"/>
      <c r="AD181" s="12"/>
      <c r="AE181" s="12"/>
      <c r="AR181" s="214" t="s">
        <v>80</v>
      </c>
      <c r="AT181" s="215" t="s">
        <v>71</v>
      </c>
      <c r="AU181" s="215" t="s">
        <v>80</v>
      </c>
      <c r="AY181" s="214" t="s">
        <v>128</v>
      </c>
      <c r="BK181" s="216">
        <f>SUM(BK182:BK189)</f>
        <v>0</v>
      </c>
    </row>
    <row r="182" s="2" customFormat="1" ht="16.5" customHeight="1">
      <c r="A182" s="39"/>
      <c r="B182" s="40"/>
      <c r="C182" s="219" t="s">
        <v>524</v>
      </c>
      <c r="D182" s="219" t="s">
        <v>130</v>
      </c>
      <c r="E182" s="220" t="s">
        <v>525</v>
      </c>
      <c r="F182" s="221" t="s">
        <v>526</v>
      </c>
      <c r="G182" s="222" t="s">
        <v>204</v>
      </c>
      <c r="H182" s="223">
        <v>3.2000000000000002</v>
      </c>
      <c r="I182" s="224"/>
      <c r="J182" s="225">
        <f>ROUND(I182*H182,2)</f>
        <v>0</v>
      </c>
      <c r="K182" s="221" t="s">
        <v>134</v>
      </c>
      <c r="L182" s="45"/>
      <c r="M182" s="226" t="s">
        <v>19</v>
      </c>
      <c r="N182" s="227" t="s">
        <v>43</v>
      </c>
      <c r="O182" s="85"/>
      <c r="P182" s="228">
        <f>O182*H182</f>
        <v>0</v>
      </c>
      <c r="Q182" s="228">
        <v>0</v>
      </c>
      <c r="R182" s="228">
        <f>Q182*H182</f>
        <v>0</v>
      </c>
      <c r="S182" s="228">
        <v>2</v>
      </c>
      <c r="T182" s="229">
        <f>S182*H182</f>
        <v>6.4000000000000004</v>
      </c>
      <c r="U182" s="39"/>
      <c r="V182" s="39"/>
      <c r="W182" s="39"/>
      <c r="X182" s="39"/>
      <c r="Y182" s="39"/>
      <c r="Z182" s="39"/>
      <c r="AA182" s="39"/>
      <c r="AB182" s="39"/>
      <c r="AC182" s="39"/>
      <c r="AD182" s="39"/>
      <c r="AE182" s="39"/>
      <c r="AR182" s="230" t="s">
        <v>135</v>
      </c>
      <c r="AT182" s="230" t="s">
        <v>130</v>
      </c>
      <c r="AU182" s="230" t="s">
        <v>82</v>
      </c>
      <c r="AY182" s="18" t="s">
        <v>128</v>
      </c>
      <c r="BE182" s="231">
        <f>IF(N182="základní",J182,0)</f>
        <v>0</v>
      </c>
      <c r="BF182" s="231">
        <f>IF(N182="snížená",J182,0)</f>
        <v>0</v>
      </c>
      <c r="BG182" s="231">
        <f>IF(N182="zákl. přenesená",J182,0)</f>
        <v>0</v>
      </c>
      <c r="BH182" s="231">
        <f>IF(N182="sníž. přenesená",J182,0)</f>
        <v>0</v>
      </c>
      <c r="BI182" s="231">
        <f>IF(N182="nulová",J182,0)</f>
        <v>0</v>
      </c>
      <c r="BJ182" s="18" t="s">
        <v>80</v>
      </c>
      <c r="BK182" s="231">
        <f>ROUND(I182*H182,2)</f>
        <v>0</v>
      </c>
      <c r="BL182" s="18" t="s">
        <v>135</v>
      </c>
      <c r="BM182" s="230" t="s">
        <v>527</v>
      </c>
    </row>
    <row r="183" s="15" customFormat="1">
      <c r="A183" s="15"/>
      <c r="B183" s="258"/>
      <c r="C183" s="259"/>
      <c r="D183" s="232" t="s">
        <v>153</v>
      </c>
      <c r="E183" s="260" t="s">
        <v>19</v>
      </c>
      <c r="F183" s="261" t="s">
        <v>528</v>
      </c>
      <c r="G183" s="259"/>
      <c r="H183" s="260" t="s">
        <v>19</v>
      </c>
      <c r="I183" s="262"/>
      <c r="J183" s="259"/>
      <c r="K183" s="259"/>
      <c r="L183" s="263"/>
      <c r="M183" s="264"/>
      <c r="N183" s="265"/>
      <c r="O183" s="265"/>
      <c r="P183" s="265"/>
      <c r="Q183" s="265"/>
      <c r="R183" s="265"/>
      <c r="S183" s="265"/>
      <c r="T183" s="266"/>
      <c r="U183" s="15"/>
      <c r="V183" s="15"/>
      <c r="W183" s="15"/>
      <c r="X183" s="15"/>
      <c r="Y183" s="15"/>
      <c r="Z183" s="15"/>
      <c r="AA183" s="15"/>
      <c r="AB183" s="15"/>
      <c r="AC183" s="15"/>
      <c r="AD183" s="15"/>
      <c r="AE183" s="15"/>
      <c r="AT183" s="267" t="s">
        <v>153</v>
      </c>
      <c r="AU183" s="267" t="s">
        <v>82</v>
      </c>
      <c r="AV183" s="15" t="s">
        <v>80</v>
      </c>
      <c r="AW183" s="15" t="s">
        <v>33</v>
      </c>
      <c r="AX183" s="15" t="s">
        <v>72</v>
      </c>
      <c r="AY183" s="267" t="s">
        <v>128</v>
      </c>
    </row>
    <row r="184" s="13" customFormat="1">
      <c r="A184" s="13"/>
      <c r="B184" s="236"/>
      <c r="C184" s="237"/>
      <c r="D184" s="232" t="s">
        <v>153</v>
      </c>
      <c r="E184" s="238" t="s">
        <v>19</v>
      </c>
      <c r="F184" s="239" t="s">
        <v>693</v>
      </c>
      <c r="G184" s="237"/>
      <c r="H184" s="240">
        <v>3.2000000000000002</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153</v>
      </c>
      <c r="AU184" s="246" t="s">
        <v>82</v>
      </c>
      <c r="AV184" s="13" t="s">
        <v>82</v>
      </c>
      <c r="AW184" s="13" t="s">
        <v>33</v>
      </c>
      <c r="AX184" s="13" t="s">
        <v>72</v>
      </c>
      <c r="AY184" s="246" t="s">
        <v>128</v>
      </c>
    </row>
    <row r="185" s="14" customFormat="1">
      <c r="A185" s="14"/>
      <c r="B185" s="247"/>
      <c r="C185" s="248"/>
      <c r="D185" s="232" t="s">
        <v>153</v>
      </c>
      <c r="E185" s="249" t="s">
        <v>19</v>
      </c>
      <c r="F185" s="250" t="s">
        <v>157</v>
      </c>
      <c r="G185" s="248"/>
      <c r="H185" s="251">
        <v>3.2000000000000002</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153</v>
      </c>
      <c r="AU185" s="257" t="s">
        <v>82</v>
      </c>
      <c r="AV185" s="14" t="s">
        <v>135</v>
      </c>
      <c r="AW185" s="14" t="s">
        <v>33</v>
      </c>
      <c r="AX185" s="14" t="s">
        <v>80</v>
      </c>
      <c r="AY185" s="257" t="s">
        <v>128</v>
      </c>
    </row>
    <row r="186" s="2" customFormat="1" ht="16.5" customHeight="1">
      <c r="A186" s="39"/>
      <c r="B186" s="40"/>
      <c r="C186" s="219" t="s">
        <v>694</v>
      </c>
      <c r="D186" s="219" t="s">
        <v>130</v>
      </c>
      <c r="E186" s="220" t="s">
        <v>695</v>
      </c>
      <c r="F186" s="221" t="s">
        <v>696</v>
      </c>
      <c r="G186" s="222" t="s">
        <v>204</v>
      </c>
      <c r="H186" s="223">
        <v>3.3540000000000001</v>
      </c>
      <c r="I186" s="224"/>
      <c r="J186" s="225">
        <f>ROUND(I186*H186,2)</f>
        <v>0</v>
      </c>
      <c r="K186" s="221" t="s">
        <v>134</v>
      </c>
      <c r="L186" s="45"/>
      <c r="M186" s="226" t="s">
        <v>19</v>
      </c>
      <c r="N186" s="227" t="s">
        <v>43</v>
      </c>
      <c r="O186" s="85"/>
      <c r="P186" s="228">
        <f>O186*H186</f>
        <v>0</v>
      </c>
      <c r="Q186" s="228">
        <v>0</v>
      </c>
      <c r="R186" s="228">
        <f>Q186*H186</f>
        <v>0</v>
      </c>
      <c r="S186" s="228">
        <v>2.1000000000000001</v>
      </c>
      <c r="T186" s="229">
        <f>S186*H186</f>
        <v>7.0434000000000001</v>
      </c>
      <c r="U186" s="39"/>
      <c r="V186" s="39"/>
      <c r="W186" s="39"/>
      <c r="X186" s="39"/>
      <c r="Y186" s="39"/>
      <c r="Z186" s="39"/>
      <c r="AA186" s="39"/>
      <c r="AB186" s="39"/>
      <c r="AC186" s="39"/>
      <c r="AD186" s="39"/>
      <c r="AE186" s="39"/>
      <c r="AR186" s="230" t="s">
        <v>135</v>
      </c>
      <c r="AT186" s="230" t="s">
        <v>130</v>
      </c>
      <c r="AU186" s="230" t="s">
        <v>82</v>
      </c>
      <c r="AY186" s="18" t="s">
        <v>128</v>
      </c>
      <c r="BE186" s="231">
        <f>IF(N186="základní",J186,0)</f>
        <v>0</v>
      </c>
      <c r="BF186" s="231">
        <f>IF(N186="snížená",J186,0)</f>
        <v>0</v>
      </c>
      <c r="BG186" s="231">
        <f>IF(N186="zákl. přenesená",J186,0)</f>
        <v>0</v>
      </c>
      <c r="BH186" s="231">
        <f>IF(N186="sníž. přenesená",J186,0)</f>
        <v>0</v>
      </c>
      <c r="BI186" s="231">
        <f>IF(N186="nulová",J186,0)</f>
        <v>0</v>
      </c>
      <c r="BJ186" s="18" t="s">
        <v>80</v>
      </c>
      <c r="BK186" s="231">
        <f>ROUND(I186*H186,2)</f>
        <v>0</v>
      </c>
      <c r="BL186" s="18" t="s">
        <v>135</v>
      </c>
      <c r="BM186" s="230" t="s">
        <v>697</v>
      </c>
    </row>
    <row r="187" s="13" customFormat="1">
      <c r="A187" s="13"/>
      <c r="B187" s="236"/>
      <c r="C187" s="237"/>
      <c r="D187" s="232" t="s">
        <v>153</v>
      </c>
      <c r="E187" s="238" t="s">
        <v>19</v>
      </c>
      <c r="F187" s="239" t="s">
        <v>698</v>
      </c>
      <c r="G187" s="237"/>
      <c r="H187" s="240">
        <v>3.3540000000000001</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153</v>
      </c>
      <c r="AU187" s="246" t="s">
        <v>82</v>
      </c>
      <c r="AV187" s="13" t="s">
        <v>82</v>
      </c>
      <c r="AW187" s="13" t="s">
        <v>33</v>
      </c>
      <c r="AX187" s="13" t="s">
        <v>80</v>
      </c>
      <c r="AY187" s="246" t="s">
        <v>128</v>
      </c>
    </row>
    <row r="188" s="2" customFormat="1" ht="21.75" customHeight="1">
      <c r="A188" s="39"/>
      <c r="B188" s="40"/>
      <c r="C188" s="219" t="s">
        <v>699</v>
      </c>
      <c r="D188" s="219" t="s">
        <v>130</v>
      </c>
      <c r="E188" s="220" t="s">
        <v>700</v>
      </c>
      <c r="F188" s="221" t="s">
        <v>701</v>
      </c>
      <c r="G188" s="222" t="s">
        <v>198</v>
      </c>
      <c r="H188" s="223">
        <v>10</v>
      </c>
      <c r="I188" s="224"/>
      <c r="J188" s="225">
        <f>ROUND(I188*H188,2)</f>
        <v>0</v>
      </c>
      <c r="K188" s="221" t="s">
        <v>134</v>
      </c>
      <c r="L188" s="45"/>
      <c r="M188" s="226" t="s">
        <v>19</v>
      </c>
      <c r="N188" s="227" t="s">
        <v>43</v>
      </c>
      <c r="O188" s="85"/>
      <c r="P188" s="228">
        <f>O188*H188</f>
        <v>0</v>
      </c>
      <c r="Q188" s="228">
        <v>0</v>
      </c>
      <c r="R188" s="228">
        <f>Q188*H188</f>
        <v>0</v>
      </c>
      <c r="S188" s="228">
        <v>0.059999999999999998</v>
      </c>
      <c r="T188" s="229">
        <f>S188*H188</f>
        <v>0.59999999999999998</v>
      </c>
      <c r="U188" s="39"/>
      <c r="V188" s="39"/>
      <c r="W188" s="39"/>
      <c r="X188" s="39"/>
      <c r="Y188" s="39"/>
      <c r="Z188" s="39"/>
      <c r="AA188" s="39"/>
      <c r="AB188" s="39"/>
      <c r="AC188" s="39"/>
      <c r="AD188" s="39"/>
      <c r="AE188" s="39"/>
      <c r="AR188" s="230" t="s">
        <v>135</v>
      </c>
      <c r="AT188" s="230" t="s">
        <v>130</v>
      </c>
      <c r="AU188" s="230" t="s">
        <v>82</v>
      </c>
      <c r="AY188" s="18" t="s">
        <v>128</v>
      </c>
      <c r="BE188" s="231">
        <f>IF(N188="základní",J188,0)</f>
        <v>0</v>
      </c>
      <c r="BF188" s="231">
        <f>IF(N188="snížená",J188,0)</f>
        <v>0</v>
      </c>
      <c r="BG188" s="231">
        <f>IF(N188="zákl. přenesená",J188,0)</f>
        <v>0</v>
      </c>
      <c r="BH188" s="231">
        <f>IF(N188="sníž. přenesená",J188,0)</f>
        <v>0</v>
      </c>
      <c r="BI188" s="231">
        <f>IF(N188="nulová",J188,0)</f>
        <v>0</v>
      </c>
      <c r="BJ188" s="18" t="s">
        <v>80</v>
      </c>
      <c r="BK188" s="231">
        <f>ROUND(I188*H188,2)</f>
        <v>0</v>
      </c>
      <c r="BL188" s="18" t="s">
        <v>135</v>
      </c>
      <c r="BM188" s="230" t="s">
        <v>702</v>
      </c>
    </row>
    <row r="189" s="2" customFormat="1">
      <c r="A189" s="39"/>
      <c r="B189" s="40"/>
      <c r="C189" s="41"/>
      <c r="D189" s="232" t="s">
        <v>137</v>
      </c>
      <c r="E189" s="41"/>
      <c r="F189" s="233" t="s">
        <v>703</v>
      </c>
      <c r="G189" s="41"/>
      <c r="H189" s="41"/>
      <c r="I189" s="137"/>
      <c r="J189" s="41"/>
      <c r="K189" s="41"/>
      <c r="L189" s="45"/>
      <c r="M189" s="234"/>
      <c r="N189" s="235"/>
      <c r="O189" s="85"/>
      <c r="P189" s="85"/>
      <c r="Q189" s="85"/>
      <c r="R189" s="85"/>
      <c r="S189" s="85"/>
      <c r="T189" s="86"/>
      <c r="U189" s="39"/>
      <c r="V189" s="39"/>
      <c r="W189" s="39"/>
      <c r="X189" s="39"/>
      <c r="Y189" s="39"/>
      <c r="Z189" s="39"/>
      <c r="AA189" s="39"/>
      <c r="AB189" s="39"/>
      <c r="AC189" s="39"/>
      <c r="AD189" s="39"/>
      <c r="AE189" s="39"/>
      <c r="AT189" s="18" t="s">
        <v>137</v>
      </c>
      <c r="AU189" s="18" t="s">
        <v>82</v>
      </c>
    </row>
    <row r="190" s="12" customFormat="1" ht="22.8" customHeight="1">
      <c r="A190" s="12"/>
      <c r="B190" s="203"/>
      <c r="C190" s="204"/>
      <c r="D190" s="205" t="s">
        <v>71</v>
      </c>
      <c r="E190" s="217" t="s">
        <v>532</v>
      </c>
      <c r="F190" s="217" t="s">
        <v>533</v>
      </c>
      <c r="G190" s="204"/>
      <c r="H190" s="204"/>
      <c r="I190" s="207"/>
      <c r="J190" s="218">
        <f>BK190</f>
        <v>0</v>
      </c>
      <c r="K190" s="204"/>
      <c r="L190" s="209"/>
      <c r="M190" s="210"/>
      <c r="N190" s="211"/>
      <c r="O190" s="211"/>
      <c r="P190" s="212">
        <f>SUM(P191:P228)</f>
        <v>0</v>
      </c>
      <c r="Q190" s="211"/>
      <c r="R190" s="212">
        <f>SUM(R191:R228)</f>
        <v>0</v>
      </c>
      <c r="S190" s="211"/>
      <c r="T190" s="213">
        <f>SUM(T191:T228)</f>
        <v>0</v>
      </c>
      <c r="U190" s="12"/>
      <c r="V190" s="12"/>
      <c r="W190" s="12"/>
      <c r="X190" s="12"/>
      <c r="Y190" s="12"/>
      <c r="Z190" s="12"/>
      <c r="AA190" s="12"/>
      <c r="AB190" s="12"/>
      <c r="AC190" s="12"/>
      <c r="AD190" s="12"/>
      <c r="AE190" s="12"/>
      <c r="AR190" s="214" t="s">
        <v>80</v>
      </c>
      <c r="AT190" s="215" t="s">
        <v>71</v>
      </c>
      <c r="AU190" s="215" t="s">
        <v>80</v>
      </c>
      <c r="AY190" s="214" t="s">
        <v>128</v>
      </c>
      <c r="BK190" s="216">
        <f>SUM(BK191:BK228)</f>
        <v>0</v>
      </c>
    </row>
    <row r="191" s="2" customFormat="1" ht="16.5" customHeight="1">
      <c r="A191" s="39"/>
      <c r="B191" s="40"/>
      <c r="C191" s="219" t="s">
        <v>534</v>
      </c>
      <c r="D191" s="219" t="s">
        <v>130</v>
      </c>
      <c r="E191" s="220" t="s">
        <v>535</v>
      </c>
      <c r="F191" s="221" t="s">
        <v>536</v>
      </c>
      <c r="G191" s="222" t="s">
        <v>283</v>
      </c>
      <c r="H191" s="223">
        <v>14.042999999999999</v>
      </c>
      <c r="I191" s="224"/>
      <c r="J191" s="225">
        <f>ROUND(I191*H191,2)</f>
        <v>0</v>
      </c>
      <c r="K191" s="221" t="s">
        <v>134</v>
      </c>
      <c r="L191" s="45"/>
      <c r="M191" s="226" t="s">
        <v>19</v>
      </c>
      <c r="N191" s="227" t="s">
        <v>43</v>
      </c>
      <c r="O191" s="85"/>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135</v>
      </c>
      <c r="AT191" s="230" t="s">
        <v>130</v>
      </c>
      <c r="AU191" s="230" t="s">
        <v>82</v>
      </c>
      <c r="AY191" s="18" t="s">
        <v>128</v>
      </c>
      <c r="BE191" s="231">
        <f>IF(N191="základní",J191,0)</f>
        <v>0</v>
      </c>
      <c r="BF191" s="231">
        <f>IF(N191="snížená",J191,0)</f>
        <v>0</v>
      </c>
      <c r="BG191" s="231">
        <f>IF(N191="zákl. přenesená",J191,0)</f>
        <v>0</v>
      </c>
      <c r="BH191" s="231">
        <f>IF(N191="sníž. přenesená",J191,0)</f>
        <v>0</v>
      </c>
      <c r="BI191" s="231">
        <f>IF(N191="nulová",J191,0)</f>
        <v>0</v>
      </c>
      <c r="BJ191" s="18" t="s">
        <v>80</v>
      </c>
      <c r="BK191" s="231">
        <f>ROUND(I191*H191,2)</f>
        <v>0</v>
      </c>
      <c r="BL191" s="18" t="s">
        <v>135</v>
      </c>
      <c r="BM191" s="230" t="s">
        <v>537</v>
      </c>
    </row>
    <row r="192" s="2" customFormat="1">
      <c r="A192" s="39"/>
      <c r="B192" s="40"/>
      <c r="C192" s="41"/>
      <c r="D192" s="232" t="s">
        <v>137</v>
      </c>
      <c r="E192" s="41"/>
      <c r="F192" s="233" t="s">
        <v>538</v>
      </c>
      <c r="G192" s="41"/>
      <c r="H192" s="41"/>
      <c r="I192" s="137"/>
      <c r="J192" s="41"/>
      <c r="K192" s="41"/>
      <c r="L192" s="45"/>
      <c r="M192" s="234"/>
      <c r="N192" s="235"/>
      <c r="O192" s="85"/>
      <c r="P192" s="85"/>
      <c r="Q192" s="85"/>
      <c r="R192" s="85"/>
      <c r="S192" s="85"/>
      <c r="T192" s="86"/>
      <c r="U192" s="39"/>
      <c r="V192" s="39"/>
      <c r="W192" s="39"/>
      <c r="X192" s="39"/>
      <c r="Y192" s="39"/>
      <c r="Z192" s="39"/>
      <c r="AA192" s="39"/>
      <c r="AB192" s="39"/>
      <c r="AC192" s="39"/>
      <c r="AD192" s="39"/>
      <c r="AE192" s="39"/>
      <c r="AT192" s="18" t="s">
        <v>137</v>
      </c>
      <c r="AU192" s="18" t="s">
        <v>82</v>
      </c>
    </row>
    <row r="193" s="13" customFormat="1">
      <c r="A193" s="13"/>
      <c r="B193" s="236"/>
      <c r="C193" s="237"/>
      <c r="D193" s="232" t="s">
        <v>153</v>
      </c>
      <c r="E193" s="238" t="s">
        <v>19</v>
      </c>
      <c r="F193" s="239" t="s">
        <v>704</v>
      </c>
      <c r="G193" s="237"/>
      <c r="H193" s="240">
        <v>13.443</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153</v>
      </c>
      <c r="AU193" s="246" t="s">
        <v>82</v>
      </c>
      <c r="AV193" s="13" t="s">
        <v>82</v>
      </c>
      <c r="AW193" s="13" t="s">
        <v>33</v>
      </c>
      <c r="AX193" s="13" t="s">
        <v>72</v>
      </c>
      <c r="AY193" s="246" t="s">
        <v>128</v>
      </c>
    </row>
    <row r="194" s="13" customFormat="1">
      <c r="A194" s="13"/>
      <c r="B194" s="236"/>
      <c r="C194" s="237"/>
      <c r="D194" s="232" t="s">
        <v>153</v>
      </c>
      <c r="E194" s="238" t="s">
        <v>19</v>
      </c>
      <c r="F194" s="239" t="s">
        <v>705</v>
      </c>
      <c r="G194" s="237"/>
      <c r="H194" s="240">
        <v>0.59999999999999998</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153</v>
      </c>
      <c r="AU194" s="246" t="s">
        <v>82</v>
      </c>
      <c r="AV194" s="13" t="s">
        <v>82</v>
      </c>
      <c r="AW194" s="13" t="s">
        <v>33</v>
      </c>
      <c r="AX194" s="13" t="s">
        <v>72</v>
      </c>
      <c r="AY194" s="246" t="s">
        <v>128</v>
      </c>
    </row>
    <row r="195" s="14" customFormat="1">
      <c r="A195" s="14"/>
      <c r="B195" s="247"/>
      <c r="C195" s="248"/>
      <c r="D195" s="232" t="s">
        <v>153</v>
      </c>
      <c r="E195" s="249" t="s">
        <v>19</v>
      </c>
      <c r="F195" s="250" t="s">
        <v>157</v>
      </c>
      <c r="G195" s="248"/>
      <c r="H195" s="251">
        <v>14.042999999999999</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153</v>
      </c>
      <c r="AU195" s="257" t="s">
        <v>82</v>
      </c>
      <c r="AV195" s="14" t="s">
        <v>135</v>
      </c>
      <c r="AW195" s="14" t="s">
        <v>33</v>
      </c>
      <c r="AX195" s="14" t="s">
        <v>80</v>
      </c>
      <c r="AY195" s="257" t="s">
        <v>128</v>
      </c>
    </row>
    <row r="196" s="2" customFormat="1" ht="21.75" customHeight="1">
      <c r="A196" s="39"/>
      <c r="B196" s="40"/>
      <c r="C196" s="219" t="s">
        <v>542</v>
      </c>
      <c r="D196" s="219" t="s">
        <v>130</v>
      </c>
      <c r="E196" s="220" t="s">
        <v>543</v>
      </c>
      <c r="F196" s="221" t="s">
        <v>544</v>
      </c>
      <c r="G196" s="222" t="s">
        <v>283</v>
      </c>
      <c r="H196" s="223">
        <v>266.81700000000001</v>
      </c>
      <c r="I196" s="224"/>
      <c r="J196" s="225">
        <f>ROUND(I196*H196,2)</f>
        <v>0</v>
      </c>
      <c r="K196" s="221" t="s">
        <v>134</v>
      </c>
      <c r="L196" s="45"/>
      <c r="M196" s="226" t="s">
        <v>19</v>
      </c>
      <c r="N196" s="227" t="s">
        <v>43</v>
      </c>
      <c r="O196" s="85"/>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135</v>
      </c>
      <c r="AT196" s="230" t="s">
        <v>130</v>
      </c>
      <c r="AU196" s="230" t="s">
        <v>82</v>
      </c>
      <c r="AY196" s="18" t="s">
        <v>128</v>
      </c>
      <c r="BE196" s="231">
        <f>IF(N196="základní",J196,0)</f>
        <v>0</v>
      </c>
      <c r="BF196" s="231">
        <f>IF(N196="snížená",J196,0)</f>
        <v>0</v>
      </c>
      <c r="BG196" s="231">
        <f>IF(N196="zákl. přenesená",J196,0)</f>
        <v>0</v>
      </c>
      <c r="BH196" s="231">
        <f>IF(N196="sníž. přenesená",J196,0)</f>
        <v>0</v>
      </c>
      <c r="BI196" s="231">
        <f>IF(N196="nulová",J196,0)</f>
        <v>0</v>
      </c>
      <c r="BJ196" s="18" t="s">
        <v>80</v>
      </c>
      <c r="BK196" s="231">
        <f>ROUND(I196*H196,2)</f>
        <v>0</v>
      </c>
      <c r="BL196" s="18" t="s">
        <v>135</v>
      </c>
      <c r="BM196" s="230" t="s">
        <v>545</v>
      </c>
    </row>
    <row r="197" s="2" customFormat="1">
      <c r="A197" s="39"/>
      <c r="B197" s="40"/>
      <c r="C197" s="41"/>
      <c r="D197" s="232" t="s">
        <v>137</v>
      </c>
      <c r="E197" s="41"/>
      <c r="F197" s="233" t="s">
        <v>538</v>
      </c>
      <c r="G197" s="41"/>
      <c r="H197" s="41"/>
      <c r="I197" s="137"/>
      <c r="J197" s="41"/>
      <c r="K197" s="41"/>
      <c r="L197" s="45"/>
      <c r="M197" s="234"/>
      <c r="N197" s="235"/>
      <c r="O197" s="85"/>
      <c r="P197" s="85"/>
      <c r="Q197" s="85"/>
      <c r="R197" s="85"/>
      <c r="S197" s="85"/>
      <c r="T197" s="86"/>
      <c r="U197" s="39"/>
      <c r="V197" s="39"/>
      <c r="W197" s="39"/>
      <c r="X197" s="39"/>
      <c r="Y197" s="39"/>
      <c r="Z197" s="39"/>
      <c r="AA197" s="39"/>
      <c r="AB197" s="39"/>
      <c r="AC197" s="39"/>
      <c r="AD197" s="39"/>
      <c r="AE197" s="39"/>
      <c r="AT197" s="18" t="s">
        <v>137</v>
      </c>
      <c r="AU197" s="18" t="s">
        <v>82</v>
      </c>
    </row>
    <row r="198" s="13" customFormat="1">
      <c r="A198" s="13"/>
      <c r="B198" s="236"/>
      <c r="C198" s="237"/>
      <c r="D198" s="232" t="s">
        <v>153</v>
      </c>
      <c r="E198" s="237"/>
      <c r="F198" s="239" t="s">
        <v>706</v>
      </c>
      <c r="G198" s="237"/>
      <c r="H198" s="240">
        <v>266.81700000000001</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153</v>
      </c>
      <c r="AU198" s="246" t="s">
        <v>82</v>
      </c>
      <c r="AV198" s="13" t="s">
        <v>82</v>
      </c>
      <c r="AW198" s="13" t="s">
        <v>4</v>
      </c>
      <c r="AX198" s="13" t="s">
        <v>80</v>
      </c>
      <c r="AY198" s="246" t="s">
        <v>128</v>
      </c>
    </row>
    <row r="199" s="2" customFormat="1" ht="21.75" customHeight="1">
      <c r="A199" s="39"/>
      <c r="B199" s="40"/>
      <c r="C199" s="219" t="s">
        <v>707</v>
      </c>
      <c r="D199" s="219" t="s">
        <v>130</v>
      </c>
      <c r="E199" s="220" t="s">
        <v>708</v>
      </c>
      <c r="F199" s="221" t="s">
        <v>709</v>
      </c>
      <c r="G199" s="222" t="s">
        <v>283</v>
      </c>
      <c r="H199" s="223">
        <v>0.59999999999999998</v>
      </c>
      <c r="I199" s="224"/>
      <c r="J199" s="225">
        <f>ROUND(I199*H199,2)</f>
        <v>0</v>
      </c>
      <c r="K199" s="221" t="s">
        <v>134</v>
      </c>
      <c r="L199" s="45"/>
      <c r="M199" s="226" t="s">
        <v>19</v>
      </c>
      <c r="N199" s="227" t="s">
        <v>43</v>
      </c>
      <c r="O199" s="85"/>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135</v>
      </c>
      <c r="AT199" s="230" t="s">
        <v>130</v>
      </c>
      <c r="AU199" s="230" t="s">
        <v>82</v>
      </c>
      <c r="AY199" s="18" t="s">
        <v>128</v>
      </c>
      <c r="BE199" s="231">
        <f>IF(N199="základní",J199,0)</f>
        <v>0</v>
      </c>
      <c r="BF199" s="231">
        <f>IF(N199="snížená",J199,0)</f>
        <v>0</v>
      </c>
      <c r="BG199" s="231">
        <f>IF(N199="zákl. přenesená",J199,0)</f>
        <v>0</v>
      </c>
      <c r="BH199" s="231">
        <f>IF(N199="sníž. přenesená",J199,0)</f>
        <v>0</v>
      </c>
      <c r="BI199" s="231">
        <f>IF(N199="nulová",J199,0)</f>
        <v>0</v>
      </c>
      <c r="BJ199" s="18" t="s">
        <v>80</v>
      </c>
      <c r="BK199" s="231">
        <f>ROUND(I199*H199,2)</f>
        <v>0</v>
      </c>
      <c r="BL199" s="18" t="s">
        <v>135</v>
      </c>
      <c r="BM199" s="230" t="s">
        <v>710</v>
      </c>
    </row>
    <row r="200" s="2" customFormat="1">
      <c r="A200" s="39"/>
      <c r="B200" s="40"/>
      <c r="C200" s="41"/>
      <c r="D200" s="232" t="s">
        <v>137</v>
      </c>
      <c r="E200" s="41"/>
      <c r="F200" s="233" t="s">
        <v>579</v>
      </c>
      <c r="G200" s="41"/>
      <c r="H200" s="41"/>
      <c r="I200" s="137"/>
      <c r="J200" s="41"/>
      <c r="K200" s="41"/>
      <c r="L200" s="45"/>
      <c r="M200" s="234"/>
      <c r="N200" s="235"/>
      <c r="O200" s="85"/>
      <c r="P200" s="85"/>
      <c r="Q200" s="85"/>
      <c r="R200" s="85"/>
      <c r="S200" s="85"/>
      <c r="T200" s="86"/>
      <c r="U200" s="39"/>
      <c r="V200" s="39"/>
      <c r="W200" s="39"/>
      <c r="X200" s="39"/>
      <c r="Y200" s="39"/>
      <c r="Z200" s="39"/>
      <c r="AA200" s="39"/>
      <c r="AB200" s="39"/>
      <c r="AC200" s="39"/>
      <c r="AD200" s="39"/>
      <c r="AE200" s="39"/>
      <c r="AT200" s="18" t="s">
        <v>137</v>
      </c>
      <c r="AU200" s="18" t="s">
        <v>82</v>
      </c>
    </row>
    <row r="201" s="13" customFormat="1">
      <c r="A201" s="13"/>
      <c r="B201" s="236"/>
      <c r="C201" s="237"/>
      <c r="D201" s="232" t="s">
        <v>153</v>
      </c>
      <c r="E201" s="238" t="s">
        <v>19</v>
      </c>
      <c r="F201" s="239" t="s">
        <v>705</v>
      </c>
      <c r="G201" s="237"/>
      <c r="H201" s="240">
        <v>0.59999999999999998</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153</v>
      </c>
      <c r="AU201" s="246" t="s">
        <v>82</v>
      </c>
      <c r="AV201" s="13" t="s">
        <v>82</v>
      </c>
      <c r="AW201" s="13" t="s">
        <v>33</v>
      </c>
      <c r="AX201" s="13" t="s">
        <v>80</v>
      </c>
      <c r="AY201" s="246" t="s">
        <v>128</v>
      </c>
    </row>
    <row r="202" s="2" customFormat="1" ht="21.75" customHeight="1">
      <c r="A202" s="39"/>
      <c r="B202" s="40"/>
      <c r="C202" s="219" t="s">
        <v>547</v>
      </c>
      <c r="D202" s="219" t="s">
        <v>130</v>
      </c>
      <c r="E202" s="220" t="s">
        <v>548</v>
      </c>
      <c r="F202" s="221" t="s">
        <v>549</v>
      </c>
      <c r="G202" s="222" t="s">
        <v>283</v>
      </c>
      <c r="H202" s="223">
        <v>94.599999999999994</v>
      </c>
      <c r="I202" s="224"/>
      <c r="J202" s="225">
        <f>ROUND(I202*H202,2)</f>
        <v>0</v>
      </c>
      <c r="K202" s="221" t="s">
        <v>134</v>
      </c>
      <c r="L202" s="45"/>
      <c r="M202" s="226" t="s">
        <v>19</v>
      </c>
      <c r="N202" s="227" t="s">
        <v>43</v>
      </c>
      <c r="O202" s="85"/>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135</v>
      </c>
      <c r="AT202" s="230" t="s">
        <v>130</v>
      </c>
      <c r="AU202" s="230" t="s">
        <v>82</v>
      </c>
      <c r="AY202" s="18" t="s">
        <v>128</v>
      </c>
      <c r="BE202" s="231">
        <f>IF(N202="základní",J202,0)</f>
        <v>0</v>
      </c>
      <c r="BF202" s="231">
        <f>IF(N202="snížená",J202,0)</f>
        <v>0</v>
      </c>
      <c r="BG202" s="231">
        <f>IF(N202="zákl. přenesená",J202,0)</f>
        <v>0</v>
      </c>
      <c r="BH202" s="231">
        <f>IF(N202="sníž. přenesená",J202,0)</f>
        <v>0</v>
      </c>
      <c r="BI202" s="231">
        <f>IF(N202="nulová",J202,0)</f>
        <v>0</v>
      </c>
      <c r="BJ202" s="18" t="s">
        <v>80</v>
      </c>
      <c r="BK202" s="231">
        <f>ROUND(I202*H202,2)</f>
        <v>0</v>
      </c>
      <c r="BL202" s="18" t="s">
        <v>135</v>
      </c>
      <c r="BM202" s="230" t="s">
        <v>550</v>
      </c>
    </row>
    <row r="203" s="2" customFormat="1">
      <c r="A203" s="39"/>
      <c r="B203" s="40"/>
      <c r="C203" s="41"/>
      <c r="D203" s="232" t="s">
        <v>137</v>
      </c>
      <c r="E203" s="41"/>
      <c r="F203" s="233" t="s">
        <v>551</v>
      </c>
      <c r="G203" s="41"/>
      <c r="H203" s="41"/>
      <c r="I203" s="137"/>
      <c r="J203" s="41"/>
      <c r="K203" s="41"/>
      <c r="L203" s="45"/>
      <c r="M203" s="234"/>
      <c r="N203" s="235"/>
      <c r="O203" s="85"/>
      <c r="P203" s="85"/>
      <c r="Q203" s="85"/>
      <c r="R203" s="85"/>
      <c r="S203" s="85"/>
      <c r="T203" s="86"/>
      <c r="U203" s="39"/>
      <c r="V203" s="39"/>
      <c r="W203" s="39"/>
      <c r="X203" s="39"/>
      <c r="Y203" s="39"/>
      <c r="Z203" s="39"/>
      <c r="AA203" s="39"/>
      <c r="AB203" s="39"/>
      <c r="AC203" s="39"/>
      <c r="AD203" s="39"/>
      <c r="AE203" s="39"/>
      <c r="AT203" s="18" t="s">
        <v>137</v>
      </c>
      <c r="AU203" s="18" t="s">
        <v>82</v>
      </c>
    </row>
    <row r="204" s="13" customFormat="1">
      <c r="A204" s="13"/>
      <c r="B204" s="236"/>
      <c r="C204" s="237"/>
      <c r="D204" s="232" t="s">
        <v>153</v>
      </c>
      <c r="E204" s="238" t="s">
        <v>19</v>
      </c>
      <c r="F204" s="239" t="s">
        <v>711</v>
      </c>
      <c r="G204" s="237"/>
      <c r="H204" s="240">
        <v>94.599999999999994</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153</v>
      </c>
      <c r="AU204" s="246" t="s">
        <v>82</v>
      </c>
      <c r="AV204" s="13" t="s">
        <v>82</v>
      </c>
      <c r="AW204" s="13" t="s">
        <v>33</v>
      </c>
      <c r="AX204" s="13" t="s">
        <v>80</v>
      </c>
      <c r="AY204" s="246" t="s">
        <v>128</v>
      </c>
    </row>
    <row r="205" s="2" customFormat="1" ht="21.75" customHeight="1">
      <c r="A205" s="39"/>
      <c r="B205" s="40"/>
      <c r="C205" s="219" t="s">
        <v>554</v>
      </c>
      <c r="D205" s="219" t="s">
        <v>130</v>
      </c>
      <c r="E205" s="220" t="s">
        <v>555</v>
      </c>
      <c r="F205" s="221" t="s">
        <v>556</v>
      </c>
      <c r="G205" s="222" t="s">
        <v>283</v>
      </c>
      <c r="H205" s="223">
        <v>1797.4000000000001</v>
      </c>
      <c r="I205" s="224"/>
      <c r="J205" s="225">
        <f>ROUND(I205*H205,2)</f>
        <v>0</v>
      </c>
      <c r="K205" s="221" t="s">
        <v>134</v>
      </c>
      <c r="L205" s="45"/>
      <c r="M205" s="226" t="s">
        <v>19</v>
      </c>
      <c r="N205" s="227" t="s">
        <v>43</v>
      </c>
      <c r="O205" s="85"/>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135</v>
      </c>
      <c r="AT205" s="230" t="s">
        <v>130</v>
      </c>
      <c r="AU205" s="230" t="s">
        <v>82</v>
      </c>
      <c r="AY205" s="18" t="s">
        <v>128</v>
      </c>
      <c r="BE205" s="231">
        <f>IF(N205="základní",J205,0)</f>
        <v>0</v>
      </c>
      <c r="BF205" s="231">
        <f>IF(N205="snížená",J205,0)</f>
        <v>0</v>
      </c>
      <c r="BG205" s="231">
        <f>IF(N205="zákl. přenesená",J205,0)</f>
        <v>0</v>
      </c>
      <c r="BH205" s="231">
        <f>IF(N205="sníž. přenesená",J205,0)</f>
        <v>0</v>
      </c>
      <c r="BI205" s="231">
        <f>IF(N205="nulová",J205,0)</f>
        <v>0</v>
      </c>
      <c r="BJ205" s="18" t="s">
        <v>80</v>
      </c>
      <c r="BK205" s="231">
        <f>ROUND(I205*H205,2)</f>
        <v>0</v>
      </c>
      <c r="BL205" s="18" t="s">
        <v>135</v>
      </c>
      <c r="BM205" s="230" t="s">
        <v>557</v>
      </c>
    </row>
    <row r="206" s="2" customFormat="1">
      <c r="A206" s="39"/>
      <c r="B206" s="40"/>
      <c r="C206" s="41"/>
      <c r="D206" s="232" t="s">
        <v>137</v>
      </c>
      <c r="E206" s="41"/>
      <c r="F206" s="233" t="s">
        <v>551</v>
      </c>
      <c r="G206" s="41"/>
      <c r="H206" s="41"/>
      <c r="I206" s="137"/>
      <c r="J206" s="41"/>
      <c r="K206" s="41"/>
      <c r="L206" s="45"/>
      <c r="M206" s="234"/>
      <c r="N206" s="235"/>
      <c r="O206" s="85"/>
      <c r="P206" s="85"/>
      <c r="Q206" s="85"/>
      <c r="R206" s="85"/>
      <c r="S206" s="85"/>
      <c r="T206" s="86"/>
      <c r="U206" s="39"/>
      <c r="V206" s="39"/>
      <c r="W206" s="39"/>
      <c r="X206" s="39"/>
      <c r="Y206" s="39"/>
      <c r="Z206" s="39"/>
      <c r="AA206" s="39"/>
      <c r="AB206" s="39"/>
      <c r="AC206" s="39"/>
      <c r="AD206" s="39"/>
      <c r="AE206" s="39"/>
      <c r="AT206" s="18" t="s">
        <v>137</v>
      </c>
      <c r="AU206" s="18" t="s">
        <v>82</v>
      </c>
    </row>
    <row r="207" s="13" customFormat="1">
      <c r="A207" s="13"/>
      <c r="B207" s="236"/>
      <c r="C207" s="237"/>
      <c r="D207" s="232" t="s">
        <v>153</v>
      </c>
      <c r="E207" s="237"/>
      <c r="F207" s="239" t="s">
        <v>712</v>
      </c>
      <c r="G207" s="237"/>
      <c r="H207" s="240">
        <v>1797.4000000000001</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153</v>
      </c>
      <c r="AU207" s="246" t="s">
        <v>82</v>
      </c>
      <c r="AV207" s="13" t="s">
        <v>82</v>
      </c>
      <c r="AW207" s="13" t="s">
        <v>4</v>
      </c>
      <c r="AX207" s="13" t="s">
        <v>80</v>
      </c>
      <c r="AY207" s="246" t="s">
        <v>128</v>
      </c>
    </row>
    <row r="208" s="2" customFormat="1" ht="21.75" customHeight="1">
      <c r="A208" s="39"/>
      <c r="B208" s="40"/>
      <c r="C208" s="219" t="s">
        <v>559</v>
      </c>
      <c r="D208" s="219" t="s">
        <v>130</v>
      </c>
      <c r="E208" s="220" t="s">
        <v>560</v>
      </c>
      <c r="F208" s="221" t="s">
        <v>561</v>
      </c>
      <c r="G208" s="222" t="s">
        <v>283</v>
      </c>
      <c r="H208" s="223">
        <v>139.85900000000001</v>
      </c>
      <c r="I208" s="224"/>
      <c r="J208" s="225">
        <f>ROUND(I208*H208,2)</f>
        <v>0</v>
      </c>
      <c r="K208" s="221" t="s">
        <v>134</v>
      </c>
      <c r="L208" s="45"/>
      <c r="M208" s="226" t="s">
        <v>19</v>
      </c>
      <c r="N208" s="227" t="s">
        <v>43</v>
      </c>
      <c r="O208" s="85"/>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135</v>
      </c>
      <c r="AT208" s="230" t="s">
        <v>130</v>
      </c>
      <c r="AU208" s="230" t="s">
        <v>82</v>
      </c>
      <c r="AY208" s="18" t="s">
        <v>128</v>
      </c>
      <c r="BE208" s="231">
        <f>IF(N208="základní",J208,0)</f>
        <v>0</v>
      </c>
      <c r="BF208" s="231">
        <f>IF(N208="snížená",J208,0)</f>
        <v>0</v>
      </c>
      <c r="BG208" s="231">
        <f>IF(N208="zákl. přenesená",J208,0)</f>
        <v>0</v>
      </c>
      <c r="BH208" s="231">
        <f>IF(N208="sníž. přenesená",J208,0)</f>
        <v>0</v>
      </c>
      <c r="BI208" s="231">
        <f>IF(N208="nulová",J208,0)</f>
        <v>0</v>
      </c>
      <c r="BJ208" s="18" t="s">
        <v>80</v>
      </c>
      <c r="BK208" s="231">
        <f>ROUND(I208*H208,2)</f>
        <v>0</v>
      </c>
      <c r="BL208" s="18" t="s">
        <v>135</v>
      </c>
      <c r="BM208" s="230" t="s">
        <v>562</v>
      </c>
    </row>
    <row r="209" s="2" customFormat="1">
      <c r="A209" s="39"/>
      <c r="B209" s="40"/>
      <c r="C209" s="41"/>
      <c r="D209" s="232" t="s">
        <v>137</v>
      </c>
      <c r="E209" s="41"/>
      <c r="F209" s="233" t="s">
        <v>551</v>
      </c>
      <c r="G209" s="41"/>
      <c r="H209" s="41"/>
      <c r="I209" s="137"/>
      <c r="J209" s="41"/>
      <c r="K209" s="41"/>
      <c r="L209" s="45"/>
      <c r="M209" s="234"/>
      <c r="N209" s="235"/>
      <c r="O209" s="85"/>
      <c r="P209" s="85"/>
      <c r="Q209" s="85"/>
      <c r="R209" s="85"/>
      <c r="S209" s="85"/>
      <c r="T209" s="86"/>
      <c r="U209" s="39"/>
      <c r="V209" s="39"/>
      <c r="W209" s="39"/>
      <c r="X209" s="39"/>
      <c r="Y209" s="39"/>
      <c r="Z209" s="39"/>
      <c r="AA209" s="39"/>
      <c r="AB209" s="39"/>
      <c r="AC209" s="39"/>
      <c r="AD209" s="39"/>
      <c r="AE209" s="39"/>
      <c r="AT209" s="18" t="s">
        <v>137</v>
      </c>
      <c r="AU209" s="18" t="s">
        <v>82</v>
      </c>
    </row>
    <row r="210" s="13" customFormat="1">
      <c r="A210" s="13"/>
      <c r="B210" s="236"/>
      <c r="C210" s="237"/>
      <c r="D210" s="232" t="s">
        <v>153</v>
      </c>
      <c r="E210" s="238" t="s">
        <v>19</v>
      </c>
      <c r="F210" s="239" t="s">
        <v>713</v>
      </c>
      <c r="G210" s="237"/>
      <c r="H210" s="240">
        <v>4.4199999999999999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153</v>
      </c>
      <c r="AU210" s="246" t="s">
        <v>82</v>
      </c>
      <c r="AV210" s="13" t="s">
        <v>82</v>
      </c>
      <c r="AW210" s="13" t="s">
        <v>33</v>
      </c>
      <c r="AX210" s="13" t="s">
        <v>72</v>
      </c>
      <c r="AY210" s="246" t="s">
        <v>128</v>
      </c>
    </row>
    <row r="211" s="13" customFormat="1">
      <c r="A211" s="13"/>
      <c r="B211" s="236"/>
      <c r="C211" s="237"/>
      <c r="D211" s="232" t="s">
        <v>153</v>
      </c>
      <c r="E211" s="238" t="s">
        <v>19</v>
      </c>
      <c r="F211" s="239" t="s">
        <v>714</v>
      </c>
      <c r="G211" s="237"/>
      <c r="H211" s="240">
        <v>72.474999999999994</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153</v>
      </c>
      <c r="AU211" s="246" t="s">
        <v>82</v>
      </c>
      <c r="AV211" s="13" t="s">
        <v>82</v>
      </c>
      <c r="AW211" s="13" t="s">
        <v>33</v>
      </c>
      <c r="AX211" s="13" t="s">
        <v>72</v>
      </c>
      <c r="AY211" s="246" t="s">
        <v>128</v>
      </c>
    </row>
    <row r="212" s="13" customFormat="1">
      <c r="A212" s="13"/>
      <c r="B212" s="236"/>
      <c r="C212" s="237"/>
      <c r="D212" s="232" t="s">
        <v>153</v>
      </c>
      <c r="E212" s="238" t="s">
        <v>19</v>
      </c>
      <c r="F212" s="239" t="s">
        <v>715</v>
      </c>
      <c r="G212" s="237"/>
      <c r="H212" s="240">
        <v>62.963999999999999</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153</v>
      </c>
      <c r="AU212" s="246" t="s">
        <v>82</v>
      </c>
      <c r="AV212" s="13" t="s">
        <v>82</v>
      </c>
      <c r="AW212" s="13" t="s">
        <v>33</v>
      </c>
      <c r="AX212" s="13" t="s">
        <v>72</v>
      </c>
      <c r="AY212" s="246" t="s">
        <v>128</v>
      </c>
    </row>
    <row r="213" s="14" customFormat="1">
      <c r="A213" s="14"/>
      <c r="B213" s="247"/>
      <c r="C213" s="248"/>
      <c r="D213" s="232" t="s">
        <v>153</v>
      </c>
      <c r="E213" s="249" t="s">
        <v>19</v>
      </c>
      <c r="F213" s="250" t="s">
        <v>157</v>
      </c>
      <c r="G213" s="248"/>
      <c r="H213" s="251">
        <v>139.85900000000001</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153</v>
      </c>
      <c r="AU213" s="257" t="s">
        <v>82</v>
      </c>
      <c r="AV213" s="14" t="s">
        <v>135</v>
      </c>
      <c r="AW213" s="14" t="s">
        <v>33</v>
      </c>
      <c r="AX213" s="14" t="s">
        <v>80</v>
      </c>
      <c r="AY213" s="257" t="s">
        <v>128</v>
      </c>
    </row>
    <row r="214" s="2" customFormat="1" ht="21.75" customHeight="1">
      <c r="A214" s="39"/>
      <c r="B214" s="40"/>
      <c r="C214" s="219" t="s">
        <v>571</v>
      </c>
      <c r="D214" s="219" t="s">
        <v>130</v>
      </c>
      <c r="E214" s="220" t="s">
        <v>572</v>
      </c>
      <c r="F214" s="221" t="s">
        <v>556</v>
      </c>
      <c r="G214" s="222" t="s">
        <v>283</v>
      </c>
      <c r="H214" s="223">
        <v>2657.3209999999999</v>
      </c>
      <c r="I214" s="224"/>
      <c r="J214" s="225">
        <f>ROUND(I214*H214,2)</f>
        <v>0</v>
      </c>
      <c r="K214" s="221" t="s">
        <v>134</v>
      </c>
      <c r="L214" s="45"/>
      <c r="M214" s="226" t="s">
        <v>19</v>
      </c>
      <c r="N214" s="227" t="s">
        <v>43</v>
      </c>
      <c r="O214" s="85"/>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135</v>
      </c>
      <c r="AT214" s="230" t="s">
        <v>130</v>
      </c>
      <c r="AU214" s="230" t="s">
        <v>82</v>
      </c>
      <c r="AY214" s="18" t="s">
        <v>128</v>
      </c>
      <c r="BE214" s="231">
        <f>IF(N214="základní",J214,0)</f>
        <v>0</v>
      </c>
      <c r="BF214" s="231">
        <f>IF(N214="snížená",J214,0)</f>
        <v>0</v>
      </c>
      <c r="BG214" s="231">
        <f>IF(N214="zákl. přenesená",J214,0)</f>
        <v>0</v>
      </c>
      <c r="BH214" s="231">
        <f>IF(N214="sníž. přenesená",J214,0)</f>
        <v>0</v>
      </c>
      <c r="BI214" s="231">
        <f>IF(N214="nulová",J214,0)</f>
        <v>0</v>
      </c>
      <c r="BJ214" s="18" t="s">
        <v>80</v>
      </c>
      <c r="BK214" s="231">
        <f>ROUND(I214*H214,2)</f>
        <v>0</v>
      </c>
      <c r="BL214" s="18" t="s">
        <v>135</v>
      </c>
      <c r="BM214" s="230" t="s">
        <v>573</v>
      </c>
    </row>
    <row r="215" s="2" customFormat="1">
      <c r="A215" s="39"/>
      <c r="B215" s="40"/>
      <c r="C215" s="41"/>
      <c r="D215" s="232" t="s">
        <v>137</v>
      </c>
      <c r="E215" s="41"/>
      <c r="F215" s="233" t="s">
        <v>551</v>
      </c>
      <c r="G215" s="41"/>
      <c r="H215" s="41"/>
      <c r="I215" s="137"/>
      <c r="J215" s="41"/>
      <c r="K215" s="41"/>
      <c r="L215" s="45"/>
      <c r="M215" s="234"/>
      <c r="N215" s="235"/>
      <c r="O215" s="85"/>
      <c r="P215" s="85"/>
      <c r="Q215" s="85"/>
      <c r="R215" s="85"/>
      <c r="S215" s="85"/>
      <c r="T215" s="86"/>
      <c r="U215" s="39"/>
      <c r="V215" s="39"/>
      <c r="W215" s="39"/>
      <c r="X215" s="39"/>
      <c r="Y215" s="39"/>
      <c r="Z215" s="39"/>
      <c r="AA215" s="39"/>
      <c r="AB215" s="39"/>
      <c r="AC215" s="39"/>
      <c r="AD215" s="39"/>
      <c r="AE215" s="39"/>
      <c r="AT215" s="18" t="s">
        <v>137</v>
      </c>
      <c r="AU215" s="18" t="s">
        <v>82</v>
      </c>
    </row>
    <row r="216" s="13" customFormat="1">
      <c r="A216" s="13"/>
      <c r="B216" s="236"/>
      <c r="C216" s="237"/>
      <c r="D216" s="232" t="s">
        <v>153</v>
      </c>
      <c r="E216" s="237"/>
      <c r="F216" s="239" t="s">
        <v>716</v>
      </c>
      <c r="G216" s="237"/>
      <c r="H216" s="240">
        <v>2657.3209999999999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153</v>
      </c>
      <c r="AU216" s="246" t="s">
        <v>82</v>
      </c>
      <c r="AV216" s="13" t="s">
        <v>82</v>
      </c>
      <c r="AW216" s="13" t="s">
        <v>4</v>
      </c>
      <c r="AX216" s="13" t="s">
        <v>80</v>
      </c>
      <c r="AY216" s="246" t="s">
        <v>128</v>
      </c>
    </row>
    <row r="217" s="2" customFormat="1" ht="21.75" customHeight="1">
      <c r="A217" s="39"/>
      <c r="B217" s="40"/>
      <c r="C217" s="219" t="s">
        <v>575</v>
      </c>
      <c r="D217" s="219" t="s">
        <v>130</v>
      </c>
      <c r="E217" s="220" t="s">
        <v>576</v>
      </c>
      <c r="F217" s="221" t="s">
        <v>577</v>
      </c>
      <c r="G217" s="222" t="s">
        <v>283</v>
      </c>
      <c r="H217" s="223">
        <v>90.337999999999994</v>
      </c>
      <c r="I217" s="224"/>
      <c r="J217" s="225">
        <f>ROUND(I217*H217,2)</f>
        <v>0</v>
      </c>
      <c r="K217" s="221" t="s">
        <v>19</v>
      </c>
      <c r="L217" s="45"/>
      <c r="M217" s="226" t="s">
        <v>19</v>
      </c>
      <c r="N217" s="227" t="s">
        <v>43</v>
      </c>
      <c r="O217" s="85"/>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135</v>
      </c>
      <c r="AT217" s="230" t="s">
        <v>130</v>
      </c>
      <c r="AU217" s="230" t="s">
        <v>82</v>
      </c>
      <c r="AY217" s="18" t="s">
        <v>128</v>
      </c>
      <c r="BE217" s="231">
        <f>IF(N217="základní",J217,0)</f>
        <v>0</v>
      </c>
      <c r="BF217" s="231">
        <f>IF(N217="snížená",J217,0)</f>
        <v>0</v>
      </c>
      <c r="BG217" s="231">
        <f>IF(N217="zákl. přenesená",J217,0)</f>
        <v>0</v>
      </c>
      <c r="BH217" s="231">
        <f>IF(N217="sníž. přenesená",J217,0)</f>
        <v>0</v>
      </c>
      <c r="BI217" s="231">
        <f>IF(N217="nulová",J217,0)</f>
        <v>0</v>
      </c>
      <c r="BJ217" s="18" t="s">
        <v>80</v>
      </c>
      <c r="BK217" s="231">
        <f>ROUND(I217*H217,2)</f>
        <v>0</v>
      </c>
      <c r="BL217" s="18" t="s">
        <v>135</v>
      </c>
      <c r="BM217" s="230" t="s">
        <v>578</v>
      </c>
    </row>
    <row r="218" s="2" customFormat="1">
      <c r="A218" s="39"/>
      <c r="B218" s="40"/>
      <c r="C218" s="41"/>
      <c r="D218" s="232" t="s">
        <v>137</v>
      </c>
      <c r="E218" s="41"/>
      <c r="F218" s="233" t="s">
        <v>579</v>
      </c>
      <c r="G218" s="41"/>
      <c r="H218" s="41"/>
      <c r="I218" s="137"/>
      <c r="J218" s="41"/>
      <c r="K218" s="41"/>
      <c r="L218" s="45"/>
      <c r="M218" s="234"/>
      <c r="N218" s="235"/>
      <c r="O218" s="85"/>
      <c r="P218" s="85"/>
      <c r="Q218" s="85"/>
      <c r="R218" s="85"/>
      <c r="S218" s="85"/>
      <c r="T218" s="86"/>
      <c r="U218" s="39"/>
      <c r="V218" s="39"/>
      <c r="W218" s="39"/>
      <c r="X218" s="39"/>
      <c r="Y218" s="39"/>
      <c r="Z218" s="39"/>
      <c r="AA218" s="39"/>
      <c r="AB218" s="39"/>
      <c r="AC218" s="39"/>
      <c r="AD218" s="39"/>
      <c r="AE218" s="39"/>
      <c r="AT218" s="18" t="s">
        <v>137</v>
      </c>
      <c r="AU218" s="18" t="s">
        <v>82</v>
      </c>
    </row>
    <row r="219" s="13" customFormat="1">
      <c r="A219" s="13"/>
      <c r="B219" s="236"/>
      <c r="C219" s="237"/>
      <c r="D219" s="232" t="s">
        <v>153</v>
      </c>
      <c r="E219" s="238" t="s">
        <v>19</v>
      </c>
      <c r="F219" s="239" t="s">
        <v>704</v>
      </c>
      <c r="G219" s="237"/>
      <c r="H219" s="240">
        <v>13.443</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153</v>
      </c>
      <c r="AU219" s="246" t="s">
        <v>82</v>
      </c>
      <c r="AV219" s="13" t="s">
        <v>82</v>
      </c>
      <c r="AW219" s="13" t="s">
        <v>33</v>
      </c>
      <c r="AX219" s="13" t="s">
        <v>72</v>
      </c>
      <c r="AY219" s="246" t="s">
        <v>128</v>
      </c>
    </row>
    <row r="220" s="13" customFormat="1">
      <c r="A220" s="13"/>
      <c r="B220" s="236"/>
      <c r="C220" s="237"/>
      <c r="D220" s="232" t="s">
        <v>153</v>
      </c>
      <c r="E220" s="238" t="s">
        <v>19</v>
      </c>
      <c r="F220" s="239" t="s">
        <v>713</v>
      </c>
      <c r="G220" s="237"/>
      <c r="H220" s="240">
        <v>4.4199999999999999</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153</v>
      </c>
      <c r="AU220" s="246" t="s">
        <v>82</v>
      </c>
      <c r="AV220" s="13" t="s">
        <v>82</v>
      </c>
      <c r="AW220" s="13" t="s">
        <v>33</v>
      </c>
      <c r="AX220" s="13" t="s">
        <v>72</v>
      </c>
      <c r="AY220" s="246" t="s">
        <v>128</v>
      </c>
    </row>
    <row r="221" s="13" customFormat="1">
      <c r="A221" s="13"/>
      <c r="B221" s="236"/>
      <c r="C221" s="237"/>
      <c r="D221" s="232" t="s">
        <v>153</v>
      </c>
      <c r="E221" s="238" t="s">
        <v>19</v>
      </c>
      <c r="F221" s="239" t="s">
        <v>714</v>
      </c>
      <c r="G221" s="237"/>
      <c r="H221" s="240">
        <v>72.474999999999994</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153</v>
      </c>
      <c r="AU221" s="246" t="s">
        <v>82</v>
      </c>
      <c r="AV221" s="13" t="s">
        <v>82</v>
      </c>
      <c r="AW221" s="13" t="s">
        <v>33</v>
      </c>
      <c r="AX221" s="13" t="s">
        <v>72</v>
      </c>
      <c r="AY221" s="246" t="s">
        <v>128</v>
      </c>
    </row>
    <row r="222" s="14" customFormat="1">
      <c r="A222" s="14"/>
      <c r="B222" s="247"/>
      <c r="C222" s="248"/>
      <c r="D222" s="232" t="s">
        <v>153</v>
      </c>
      <c r="E222" s="249" t="s">
        <v>19</v>
      </c>
      <c r="F222" s="250" t="s">
        <v>157</v>
      </c>
      <c r="G222" s="248"/>
      <c r="H222" s="251">
        <v>90.337999999999994</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153</v>
      </c>
      <c r="AU222" s="257" t="s">
        <v>82</v>
      </c>
      <c r="AV222" s="14" t="s">
        <v>135</v>
      </c>
      <c r="AW222" s="14" t="s">
        <v>33</v>
      </c>
      <c r="AX222" s="14" t="s">
        <v>80</v>
      </c>
      <c r="AY222" s="257" t="s">
        <v>128</v>
      </c>
    </row>
    <row r="223" s="2" customFormat="1" ht="21.75" customHeight="1">
      <c r="A223" s="39"/>
      <c r="B223" s="40"/>
      <c r="C223" s="219" t="s">
        <v>580</v>
      </c>
      <c r="D223" s="219" t="s">
        <v>130</v>
      </c>
      <c r="E223" s="220" t="s">
        <v>581</v>
      </c>
      <c r="F223" s="221" t="s">
        <v>582</v>
      </c>
      <c r="G223" s="222" t="s">
        <v>283</v>
      </c>
      <c r="H223" s="223">
        <v>62.963999999999999</v>
      </c>
      <c r="I223" s="224"/>
      <c r="J223" s="225">
        <f>ROUND(I223*H223,2)</f>
        <v>0</v>
      </c>
      <c r="K223" s="221" t="s">
        <v>19</v>
      </c>
      <c r="L223" s="45"/>
      <c r="M223" s="226" t="s">
        <v>19</v>
      </c>
      <c r="N223" s="227" t="s">
        <v>43</v>
      </c>
      <c r="O223" s="85"/>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135</v>
      </c>
      <c r="AT223" s="230" t="s">
        <v>130</v>
      </c>
      <c r="AU223" s="230" t="s">
        <v>82</v>
      </c>
      <c r="AY223" s="18" t="s">
        <v>128</v>
      </c>
      <c r="BE223" s="231">
        <f>IF(N223="základní",J223,0)</f>
        <v>0</v>
      </c>
      <c r="BF223" s="231">
        <f>IF(N223="snížená",J223,0)</f>
        <v>0</v>
      </c>
      <c r="BG223" s="231">
        <f>IF(N223="zákl. přenesená",J223,0)</f>
        <v>0</v>
      </c>
      <c r="BH223" s="231">
        <f>IF(N223="sníž. přenesená",J223,0)</f>
        <v>0</v>
      </c>
      <c r="BI223" s="231">
        <f>IF(N223="nulová",J223,0)</f>
        <v>0</v>
      </c>
      <c r="BJ223" s="18" t="s">
        <v>80</v>
      </c>
      <c r="BK223" s="231">
        <f>ROUND(I223*H223,2)</f>
        <v>0</v>
      </c>
      <c r="BL223" s="18" t="s">
        <v>135</v>
      </c>
      <c r="BM223" s="230" t="s">
        <v>717</v>
      </c>
    </row>
    <row r="224" s="2" customFormat="1">
      <c r="A224" s="39"/>
      <c r="B224" s="40"/>
      <c r="C224" s="41"/>
      <c r="D224" s="232" t="s">
        <v>137</v>
      </c>
      <c r="E224" s="41"/>
      <c r="F224" s="233" t="s">
        <v>584</v>
      </c>
      <c r="G224" s="41"/>
      <c r="H224" s="41"/>
      <c r="I224" s="137"/>
      <c r="J224" s="41"/>
      <c r="K224" s="41"/>
      <c r="L224" s="45"/>
      <c r="M224" s="234"/>
      <c r="N224" s="235"/>
      <c r="O224" s="85"/>
      <c r="P224" s="85"/>
      <c r="Q224" s="85"/>
      <c r="R224" s="85"/>
      <c r="S224" s="85"/>
      <c r="T224" s="86"/>
      <c r="U224" s="39"/>
      <c r="V224" s="39"/>
      <c r="W224" s="39"/>
      <c r="X224" s="39"/>
      <c r="Y224" s="39"/>
      <c r="Z224" s="39"/>
      <c r="AA224" s="39"/>
      <c r="AB224" s="39"/>
      <c r="AC224" s="39"/>
      <c r="AD224" s="39"/>
      <c r="AE224" s="39"/>
      <c r="AT224" s="18" t="s">
        <v>137</v>
      </c>
      <c r="AU224" s="18" t="s">
        <v>82</v>
      </c>
    </row>
    <row r="225" s="13" customFormat="1">
      <c r="A225" s="13"/>
      <c r="B225" s="236"/>
      <c r="C225" s="237"/>
      <c r="D225" s="232" t="s">
        <v>153</v>
      </c>
      <c r="E225" s="238" t="s">
        <v>19</v>
      </c>
      <c r="F225" s="239" t="s">
        <v>715</v>
      </c>
      <c r="G225" s="237"/>
      <c r="H225" s="240">
        <v>62.963999999999999</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153</v>
      </c>
      <c r="AU225" s="246" t="s">
        <v>82</v>
      </c>
      <c r="AV225" s="13" t="s">
        <v>82</v>
      </c>
      <c r="AW225" s="13" t="s">
        <v>33</v>
      </c>
      <c r="AX225" s="13" t="s">
        <v>80</v>
      </c>
      <c r="AY225" s="246" t="s">
        <v>128</v>
      </c>
    </row>
    <row r="226" s="2" customFormat="1" ht="21.75" customHeight="1">
      <c r="A226" s="39"/>
      <c r="B226" s="40"/>
      <c r="C226" s="219" t="s">
        <v>585</v>
      </c>
      <c r="D226" s="219" t="s">
        <v>130</v>
      </c>
      <c r="E226" s="220" t="s">
        <v>586</v>
      </c>
      <c r="F226" s="221" t="s">
        <v>587</v>
      </c>
      <c r="G226" s="222" t="s">
        <v>283</v>
      </c>
      <c r="H226" s="223">
        <v>94.599999999999994</v>
      </c>
      <c r="I226" s="224"/>
      <c r="J226" s="225">
        <f>ROUND(I226*H226,2)</f>
        <v>0</v>
      </c>
      <c r="K226" s="221" t="s">
        <v>19</v>
      </c>
      <c r="L226" s="45"/>
      <c r="M226" s="226" t="s">
        <v>19</v>
      </c>
      <c r="N226" s="227" t="s">
        <v>43</v>
      </c>
      <c r="O226" s="85"/>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135</v>
      </c>
      <c r="AT226" s="230" t="s">
        <v>130</v>
      </c>
      <c r="AU226" s="230" t="s">
        <v>82</v>
      </c>
      <c r="AY226" s="18" t="s">
        <v>128</v>
      </c>
      <c r="BE226" s="231">
        <f>IF(N226="základní",J226,0)</f>
        <v>0</v>
      </c>
      <c r="BF226" s="231">
        <f>IF(N226="snížená",J226,0)</f>
        <v>0</v>
      </c>
      <c r="BG226" s="231">
        <f>IF(N226="zákl. přenesená",J226,0)</f>
        <v>0</v>
      </c>
      <c r="BH226" s="231">
        <f>IF(N226="sníž. přenesená",J226,0)</f>
        <v>0</v>
      </c>
      <c r="BI226" s="231">
        <f>IF(N226="nulová",J226,0)</f>
        <v>0</v>
      </c>
      <c r="BJ226" s="18" t="s">
        <v>80</v>
      </c>
      <c r="BK226" s="231">
        <f>ROUND(I226*H226,2)</f>
        <v>0</v>
      </c>
      <c r="BL226" s="18" t="s">
        <v>135</v>
      </c>
      <c r="BM226" s="230" t="s">
        <v>588</v>
      </c>
    </row>
    <row r="227" s="2" customFormat="1">
      <c r="A227" s="39"/>
      <c r="B227" s="40"/>
      <c r="C227" s="41"/>
      <c r="D227" s="232" t="s">
        <v>137</v>
      </c>
      <c r="E227" s="41"/>
      <c r="F227" s="233" t="s">
        <v>285</v>
      </c>
      <c r="G227" s="41"/>
      <c r="H227" s="41"/>
      <c r="I227" s="137"/>
      <c r="J227" s="41"/>
      <c r="K227" s="41"/>
      <c r="L227" s="45"/>
      <c r="M227" s="234"/>
      <c r="N227" s="235"/>
      <c r="O227" s="85"/>
      <c r="P227" s="85"/>
      <c r="Q227" s="85"/>
      <c r="R227" s="85"/>
      <c r="S227" s="85"/>
      <c r="T227" s="86"/>
      <c r="U227" s="39"/>
      <c r="V227" s="39"/>
      <c r="W227" s="39"/>
      <c r="X227" s="39"/>
      <c r="Y227" s="39"/>
      <c r="Z227" s="39"/>
      <c r="AA227" s="39"/>
      <c r="AB227" s="39"/>
      <c r="AC227" s="39"/>
      <c r="AD227" s="39"/>
      <c r="AE227" s="39"/>
      <c r="AT227" s="18" t="s">
        <v>137</v>
      </c>
      <c r="AU227" s="18" t="s">
        <v>82</v>
      </c>
    </row>
    <row r="228" s="13" customFormat="1">
      <c r="A228" s="13"/>
      <c r="B228" s="236"/>
      <c r="C228" s="237"/>
      <c r="D228" s="232" t="s">
        <v>153</v>
      </c>
      <c r="E228" s="238" t="s">
        <v>19</v>
      </c>
      <c r="F228" s="239" t="s">
        <v>711</v>
      </c>
      <c r="G228" s="237"/>
      <c r="H228" s="240">
        <v>94.599999999999994</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153</v>
      </c>
      <c r="AU228" s="246" t="s">
        <v>82</v>
      </c>
      <c r="AV228" s="13" t="s">
        <v>82</v>
      </c>
      <c r="AW228" s="13" t="s">
        <v>33</v>
      </c>
      <c r="AX228" s="13" t="s">
        <v>80</v>
      </c>
      <c r="AY228" s="246" t="s">
        <v>128</v>
      </c>
    </row>
    <row r="229" s="12" customFormat="1" ht="22.8" customHeight="1">
      <c r="A229" s="12"/>
      <c r="B229" s="203"/>
      <c r="C229" s="204"/>
      <c r="D229" s="205" t="s">
        <v>71</v>
      </c>
      <c r="E229" s="217" t="s">
        <v>589</v>
      </c>
      <c r="F229" s="217" t="s">
        <v>590</v>
      </c>
      <c r="G229" s="204"/>
      <c r="H229" s="204"/>
      <c r="I229" s="207"/>
      <c r="J229" s="218">
        <f>BK229</f>
        <v>0</v>
      </c>
      <c r="K229" s="204"/>
      <c r="L229" s="209"/>
      <c r="M229" s="210"/>
      <c r="N229" s="211"/>
      <c r="O229" s="211"/>
      <c r="P229" s="212">
        <f>SUM(P230:P231)</f>
        <v>0</v>
      </c>
      <c r="Q229" s="211"/>
      <c r="R229" s="212">
        <f>SUM(R230:R231)</f>
        <v>0</v>
      </c>
      <c r="S229" s="211"/>
      <c r="T229" s="213">
        <f>SUM(T230:T231)</f>
        <v>0</v>
      </c>
      <c r="U229" s="12"/>
      <c r="V229" s="12"/>
      <c r="W229" s="12"/>
      <c r="X229" s="12"/>
      <c r="Y229" s="12"/>
      <c r="Z229" s="12"/>
      <c r="AA229" s="12"/>
      <c r="AB229" s="12"/>
      <c r="AC229" s="12"/>
      <c r="AD229" s="12"/>
      <c r="AE229" s="12"/>
      <c r="AR229" s="214" t="s">
        <v>80</v>
      </c>
      <c r="AT229" s="215" t="s">
        <v>71</v>
      </c>
      <c r="AU229" s="215" t="s">
        <v>80</v>
      </c>
      <c r="AY229" s="214" t="s">
        <v>128</v>
      </c>
      <c r="BK229" s="216">
        <f>SUM(BK230:BK231)</f>
        <v>0</v>
      </c>
    </row>
    <row r="230" s="2" customFormat="1" ht="21.75" customHeight="1">
      <c r="A230" s="39"/>
      <c r="B230" s="40"/>
      <c r="C230" s="219" t="s">
        <v>591</v>
      </c>
      <c r="D230" s="219" t="s">
        <v>130</v>
      </c>
      <c r="E230" s="220" t="s">
        <v>592</v>
      </c>
      <c r="F230" s="221" t="s">
        <v>593</v>
      </c>
      <c r="G230" s="222" t="s">
        <v>283</v>
      </c>
      <c r="H230" s="223">
        <v>64.774000000000001</v>
      </c>
      <c r="I230" s="224"/>
      <c r="J230" s="225">
        <f>ROUND(I230*H230,2)</f>
        <v>0</v>
      </c>
      <c r="K230" s="221" t="s">
        <v>134</v>
      </c>
      <c r="L230" s="45"/>
      <c r="M230" s="226" t="s">
        <v>19</v>
      </c>
      <c r="N230" s="227" t="s">
        <v>43</v>
      </c>
      <c r="O230" s="85"/>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135</v>
      </c>
      <c r="AT230" s="230" t="s">
        <v>130</v>
      </c>
      <c r="AU230" s="230" t="s">
        <v>82</v>
      </c>
      <c r="AY230" s="18" t="s">
        <v>128</v>
      </c>
      <c r="BE230" s="231">
        <f>IF(N230="základní",J230,0)</f>
        <v>0</v>
      </c>
      <c r="BF230" s="231">
        <f>IF(N230="snížená",J230,0)</f>
        <v>0</v>
      </c>
      <c r="BG230" s="231">
        <f>IF(N230="zákl. přenesená",J230,0)</f>
        <v>0</v>
      </c>
      <c r="BH230" s="231">
        <f>IF(N230="sníž. přenesená",J230,0)</f>
        <v>0</v>
      </c>
      <c r="BI230" s="231">
        <f>IF(N230="nulová",J230,0)</f>
        <v>0</v>
      </c>
      <c r="BJ230" s="18" t="s">
        <v>80</v>
      </c>
      <c r="BK230" s="231">
        <f>ROUND(I230*H230,2)</f>
        <v>0</v>
      </c>
      <c r="BL230" s="18" t="s">
        <v>135</v>
      </c>
      <c r="BM230" s="230" t="s">
        <v>594</v>
      </c>
    </row>
    <row r="231" s="2" customFormat="1">
      <c r="A231" s="39"/>
      <c r="B231" s="40"/>
      <c r="C231" s="41"/>
      <c r="D231" s="232" t="s">
        <v>137</v>
      </c>
      <c r="E231" s="41"/>
      <c r="F231" s="233" t="s">
        <v>595</v>
      </c>
      <c r="G231" s="41"/>
      <c r="H231" s="41"/>
      <c r="I231" s="137"/>
      <c r="J231" s="41"/>
      <c r="K231" s="41"/>
      <c r="L231" s="45"/>
      <c r="M231" s="234"/>
      <c r="N231" s="235"/>
      <c r="O231" s="85"/>
      <c r="P231" s="85"/>
      <c r="Q231" s="85"/>
      <c r="R231" s="85"/>
      <c r="S231" s="85"/>
      <c r="T231" s="86"/>
      <c r="U231" s="39"/>
      <c r="V231" s="39"/>
      <c r="W231" s="39"/>
      <c r="X231" s="39"/>
      <c r="Y231" s="39"/>
      <c r="Z231" s="39"/>
      <c r="AA231" s="39"/>
      <c r="AB231" s="39"/>
      <c r="AC231" s="39"/>
      <c r="AD231" s="39"/>
      <c r="AE231" s="39"/>
      <c r="AT231" s="18" t="s">
        <v>137</v>
      </c>
      <c r="AU231" s="18" t="s">
        <v>82</v>
      </c>
    </row>
    <row r="232" s="12" customFormat="1" ht="25.92" customHeight="1">
      <c r="A232" s="12"/>
      <c r="B232" s="203"/>
      <c r="C232" s="204"/>
      <c r="D232" s="205" t="s">
        <v>71</v>
      </c>
      <c r="E232" s="206" t="s">
        <v>718</v>
      </c>
      <c r="F232" s="206" t="s">
        <v>719</v>
      </c>
      <c r="G232" s="204"/>
      <c r="H232" s="204"/>
      <c r="I232" s="207"/>
      <c r="J232" s="208">
        <f>BK232</f>
        <v>0</v>
      </c>
      <c r="K232" s="204"/>
      <c r="L232" s="209"/>
      <c r="M232" s="210"/>
      <c r="N232" s="211"/>
      <c r="O232" s="211"/>
      <c r="P232" s="212">
        <f>P233</f>
        <v>0</v>
      </c>
      <c r="Q232" s="211"/>
      <c r="R232" s="212">
        <f>R233</f>
        <v>0.019424999999999998</v>
      </c>
      <c r="S232" s="211"/>
      <c r="T232" s="213">
        <f>T233</f>
        <v>0</v>
      </c>
      <c r="U232" s="12"/>
      <c r="V232" s="12"/>
      <c r="W232" s="12"/>
      <c r="X232" s="12"/>
      <c r="Y232" s="12"/>
      <c r="Z232" s="12"/>
      <c r="AA232" s="12"/>
      <c r="AB232" s="12"/>
      <c r="AC232" s="12"/>
      <c r="AD232" s="12"/>
      <c r="AE232" s="12"/>
      <c r="AR232" s="214" t="s">
        <v>82</v>
      </c>
      <c r="AT232" s="215" t="s">
        <v>71</v>
      </c>
      <c r="AU232" s="215" t="s">
        <v>72</v>
      </c>
      <c r="AY232" s="214" t="s">
        <v>128</v>
      </c>
      <c r="BK232" s="216">
        <f>BK233</f>
        <v>0</v>
      </c>
    </row>
    <row r="233" s="12" customFormat="1" ht="22.8" customHeight="1">
      <c r="A233" s="12"/>
      <c r="B233" s="203"/>
      <c r="C233" s="204"/>
      <c r="D233" s="205" t="s">
        <v>71</v>
      </c>
      <c r="E233" s="217" t="s">
        <v>720</v>
      </c>
      <c r="F233" s="217" t="s">
        <v>721</v>
      </c>
      <c r="G233" s="204"/>
      <c r="H233" s="204"/>
      <c r="I233" s="207"/>
      <c r="J233" s="218">
        <f>BK233</f>
        <v>0</v>
      </c>
      <c r="K233" s="204"/>
      <c r="L233" s="209"/>
      <c r="M233" s="210"/>
      <c r="N233" s="211"/>
      <c r="O233" s="211"/>
      <c r="P233" s="212">
        <f>SUM(P234:P241)</f>
        <v>0</v>
      </c>
      <c r="Q233" s="211"/>
      <c r="R233" s="212">
        <f>SUM(R234:R241)</f>
        <v>0.019424999999999998</v>
      </c>
      <c r="S233" s="211"/>
      <c r="T233" s="213">
        <f>SUM(T234:T241)</f>
        <v>0</v>
      </c>
      <c r="U233" s="12"/>
      <c r="V233" s="12"/>
      <c r="W233" s="12"/>
      <c r="X233" s="12"/>
      <c r="Y233" s="12"/>
      <c r="Z233" s="12"/>
      <c r="AA233" s="12"/>
      <c r="AB233" s="12"/>
      <c r="AC233" s="12"/>
      <c r="AD233" s="12"/>
      <c r="AE233" s="12"/>
      <c r="AR233" s="214" t="s">
        <v>82</v>
      </c>
      <c r="AT233" s="215" t="s">
        <v>71</v>
      </c>
      <c r="AU233" s="215" t="s">
        <v>80</v>
      </c>
      <c r="AY233" s="214" t="s">
        <v>128</v>
      </c>
      <c r="BK233" s="216">
        <f>SUM(BK234:BK241)</f>
        <v>0</v>
      </c>
    </row>
    <row r="234" s="2" customFormat="1" ht="21.75" customHeight="1">
      <c r="A234" s="39"/>
      <c r="B234" s="40"/>
      <c r="C234" s="219" t="s">
        <v>722</v>
      </c>
      <c r="D234" s="219" t="s">
        <v>130</v>
      </c>
      <c r="E234" s="220" t="s">
        <v>723</v>
      </c>
      <c r="F234" s="221" t="s">
        <v>724</v>
      </c>
      <c r="G234" s="222" t="s">
        <v>133</v>
      </c>
      <c r="H234" s="223">
        <v>15</v>
      </c>
      <c r="I234" s="224"/>
      <c r="J234" s="225">
        <f>ROUND(I234*H234,2)</f>
        <v>0</v>
      </c>
      <c r="K234" s="221" t="s">
        <v>134</v>
      </c>
      <c r="L234" s="45"/>
      <c r="M234" s="226" t="s">
        <v>19</v>
      </c>
      <c r="N234" s="227" t="s">
        <v>43</v>
      </c>
      <c r="O234" s="85"/>
      <c r="P234" s="228">
        <f>O234*H234</f>
        <v>0</v>
      </c>
      <c r="Q234" s="228">
        <v>0.00076999999999999996</v>
      </c>
      <c r="R234" s="228">
        <f>Q234*H234</f>
        <v>0.01155</v>
      </c>
      <c r="S234" s="228">
        <v>0</v>
      </c>
      <c r="T234" s="229">
        <f>S234*H234</f>
        <v>0</v>
      </c>
      <c r="U234" s="39"/>
      <c r="V234" s="39"/>
      <c r="W234" s="39"/>
      <c r="X234" s="39"/>
      <c r="Y234" s="39"/>
      <c r="Z234" s="39"/>
      <c r="AA234" s="39"/>
      <c r="AB234" s="39"/>
      <c r="AC234" s="39"/>
      <c r="AD234" s="39"/>
      <c r="AE234" s="39"/>
      <c r="AR234" s="230" t="s">
        <v>218</v>
      </c>
      <c r="AT234" s="230" t="s">
        <v>130</v>
      </c>
      <c r="AU234" s="230" t="s">
        <v>82</v>
      </c>
      <c r="AY234" s="18" t="s">
        <v>128</v>
      </c>
      <c r="BE234" s="231">
        <f>IF(N234="základní",J234,0)</f>
        <v>0</v>
      </c>
      <c r="BF234" s="231">
        <f>IF(N234="snížená",J234,0)</f>
        <v>0</v>
      </c>
      <c r="BG234" s="231">
        <f>IF(N234="zákl. přenesená",J234,0)</f>
        <v>0</v>
      </c>
      <c r="BH234" s="231">
        <f>IF(N234="sníž. přenesená",J234,0)</f>
        <v>0</v>
      </c>
      <c r="BI234" s="231">
        <f>IF(N234="nulová",J234,0)</f>
        <v>0</v>
      </c>
      <c r="BJ234" s="18" t="s">
        <v>80</v>
      </c>
      <c r="BK234" s="231">
        <f>ROUND(I234*H234,2)</f>
        <v>0</v>
      </c>
      <c r="BL234" s="18" t="s">
        <v>218</v>
      </c>
      <c r="BM234" s="230" t="s">
        <v>725</v>
      </c>
    </row>
    <row r="235" s="2" customFormat="1">
      <c r="A235" s="39"/>
      <c r="B235" s="40"/>
      <c r="C235" s="41"/>
      <c r="D235" s="232" t="s">
        <v>137</v>
      </c>
      <c r="E235" s="41"/>
      <c r="F235" s="233" t="s">
        <v>726</v>
      </c>
      <c r="G235" s="41"/>
      <c r="H235" s="41"/>
      <c r="I235" s="137"/>
      <c r="J235" s="41"/>
      <c r="K235" s="41"/>
      <c r="L235" s="45"/>
      <c r="M235" s="234"/>
      <c r="N235" s="235"/>
      <c r="O235" s="85"/>
      <c r="P235" s="85"/>
      <c r="Q235" s="85"/>
      <c r="R235" s="85"/>
      <c r="S235" s="85"/>
      <c r="T235" s="86"/>
      <c r="U235" s="39"/>
      <c r="V235" s="39"/>
      <c r="W235" s="39"/>
      <c r="X235" s="39"/>
      <c r="Y235" s="39"/>
      <c r="Z235" s="39"/>
      <c r="AA235" s="39"/>
      <c r="AB235" s="39"/>
      <c r="AC235" s="39"/>
      <c r="AD235" s="39"/>
      <c r="AE235" s="39"/>
      <c r="AT235" s="18" t="s">
        <v>137</v>
      </c>
      <c r="AU235" s="18" t="s">
        <v>82</v>
      </c>
    </row>
    <row r="236" s="13" customFormat="1">
      <c r="A236" s="13"/>
      <c r="B236" s="236"/>
      <c r="C236" s="237"/>
      <c r="D236" s="232" t="s">
        <v>153</v>
      </c>
      <c r="E236" s="238" t="s">
        <v>19</v>
      </c>
      <c r="F236" s="239" t="s">
        <v>727</v>
      </c>
      <c r="G236" s="237"/>
      <c r="H236" s="240">
        <v>15</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153</v>
      </c>
      <c r="AU236" s="246" t="s">
        <v>82</v>
      </c>
      <c r="AV236" s="13" t="s">
        <v>82</v>
      </c>
      <c r="AW236" s="13" t="s">
        <v>33</v>
      </c>
      <c r="AX236" s="13" t="s">
        <v>80</v>
      </c>
      <c r="AY236" s="246" t="s">
        <v>128</v>
      </c>
    </row>
    <row r="237" s="2" customFormat="1" ht="16.5" customHeight="1">
      <c r="A237" s="39"/>
      <c r="B237" s="40"/>
      <c r="C237" s="268" t="s">
        <v>728</v>
      </c>
      <c r="D237" s="268" t="s">
        <v>295</v>
      </c>
      <c r="E237" s="269" t="s">
        <v>729</v>
      </c>
      <c r="F237" s="270" t="s">
        <v>730</v>
      </c>
      <c r="G237" s="271" t="s">
        <v>133</v>
      </c>
      <c r="H237" s="272">
        <v>15.75</v>
      </c>
      <c r="I237" s="273"/>
      <c r="J237" s="274">
        <f>ROUND(I237*H237,2)</f>
        <v>0</v>
      </c>
      <c r="K237" s="270" t="s">
        <v>134</v>
      </c>
      <c r="L237" s="275"/>
      <c r="M237" s="276" t="s">
        <v>19</v>
      </c>
      <c r="N237" s="277" t="s">
        <v>43</v>
      </c>
      <c r="O237" s="85"/>
      <c r="P237" s="228">
        <f>O237*H237</f>
        <v>0</v>
      </c>
      <c r="Q237" s="228">
        <v>0.00050000000000000001</v>
      </c>
      <c r="R237" s="228">
        <f>Q237*H237</f>
        <v>0.0078750000000000001</v>
      </c>
      <c r="S237" s="228">
        <v>0</v>
      </c>
      <c r="T237" s="229">
        <f>S237*H237</f>
        <v>0</v>
      </c>
      <c r="U237" s="39"/>
      <c r="V237" s="39"/>
      <c r="W237" s="39"/>
      <c r="X237" s="39"/>
      <c r="Y237" s="39"/>
      <c r="Z237" s="39"/>
      <c r="AA237" s="39"/>
      <c r="AB237" s="39"/>
      <c r="AC237" s="39"/>
      <c r="AD237" s="39"/>
      <c r="AE237" s="39"/>
      <c r="AR237" s="230" t="s">
        <v>176</v>
      </c>
      <c r="AT237" s="230" t="s">
        <v>295</v>
      </c>
      <c r="AU237" s="230" t="s">
        <v>82</v>
      </c>
      <c r="AY237" s="18" t="s">
        <v>128</v>
      </c>
      <c r="BE237" s="231">
        <f>IF(N237="základní",J237,0)</f>
        <v>0</v>
      </c>
      <c r="BF237" s="231">
        <f>IF(N237="snížená",J237,0)</f>
        <v>0</v>
      </c>
      <c r="BG237" s="231">
        <f>IF(N237="zákl. přenesená",J237,0)</f>
        <v>0</v>
      </c>
      <c r="BH237" s="231">
        <f>IF(N237="sníž. přenesená",J237,0)</f>
        <v>0</v>
      </c>
      <c r="BI237" s="231">
        <f>IF(N237="nulová",J237,0)</f>
        <v>0</v>
      </c>
      <c r="BJ237" s="18" t="s">
        <v>80</v>
      </c>
      <c r="BK237" s="231">
        <f>ROUND(I237*H237,2)</f>
        <v>0</v>
      </c>
      <c r="BL237" s="18" t="s">
        <v>135</v>
      </c>
      <c r="BM237" s="230" t="s">
        <v>731</v>
      </c>
    </row>
    <row r="238" s="13" customFormat="1">
      <c r="A238" s="13"/>
      <c r="B238" s="236"/>
      <c r="C238" s="237"/>
      <c r="D238" s="232" t="s">
        <v>153</v>
      </c>
      <c r="E238" s="238" t="s">
        <v>19</v>
      </c>
      <c r="F238" s="239" t="s">
        <v>727</v>
      </c>
      <c r="G238" s="237"/>
      <c r="H238" s="240">
        <v>15</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153</v>
      </c>
      <c r="AU238" s="246" t="s">
        <v>82</v>
      </c>
      <c r="AV238" s="13" t="s">
        <v>82</v>
      </c>
      <c r="AW238" s="13" t="s">
        <v>33</v>
      </c>
      <c r="AX238" s="13" t="s">
        <v>80</v>
      </c>
      <c r="AY238" s="246" t="s">
        <v>128</v>
      </c>
    </row>
    <row r="239" s="13" customFormat="1">
      <c r="A239" s="13"/>
      <c r="B239" s="236"/>
      <c r="C239" s="237"/>
      <c r="D239" s="232" t="s">
        <v>153</v>
      </c>
      <c r="E239" s="237"/>
      <c r="F239" s="239" t="s">
        <v>732</v>
      </c>
      <c r="G239" s="237"/>
      <c r="H239" s="240">
        <v>15.75</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153</v>
      </c>
      <c r="AU239" s="246" t="s">
        <v>82</v>
      </c>
      <c r="AV239" s="13" t="s">
        <v>82</v>
      </c>
      <c r="AW239" s="13" t="s">
        <v>4</v>
      </c>
      <c r="AX239" s="13" t="s">
        <v>80</v>
      </c>
      <c r="AY239" s="246" t="s">
        <v>128</v>
      </c>
    </row>
    <row r="240" s="2" customFormat="1" ht="21.75" customHeight="1">
      <c r="A240" s="39"/>
      <c r="B240" s="40"/>
      <c r="C240" s="219" t="s">
        <v>733</v>
      </c>
      <c r="D240" s="219" t="s">
        <v>130</v>
      </c>
      <c r="E240" s="220" t="s">
        <v>734</v>
      </c>
      <c r="F240" s="221" t="s">
        <v>735</v>
      </c>
      <c r="G240" s="222" t="s">
        <v>283</v>
      </c>
      <c r="H240" s="223">
        <v>0.012</v>
      </c>
      <c r="I240" s="224"/>
      <c r="J240" s="225">
        <f>ROUND(I240*H240,2)</f>
        <v>0</v>
      </c>
      <c r="K240" s="221" t="s">
        <v>134</v>
      </c>
      <c r="L240" s="45"/>
      <c r="M240" s="226" t="s">
        <v>19</v>
      </c>
      <c r="N240" s="227" t="s">
        <v>43</v>
      </c>
      <c r="O240" s="85"/>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218</v>
      </c>
      <c r="AT240" s="230" t="s">
        <v>130</v>
      </c>
      <c r="AU240" s="230" t="s">
        <v>82</v>
      </c>
      <c r="AY240" s="18" t="s">
        <v>128</v>
      </c>
      <c r="BE240" s="231">
        <f>IF(N240="základní",J240,0)</f>
        <v>0</v>
      </c>
      <c r="BF240" s="231">
        <f>IF(N240="snížená",J240,0)</f>
        <v>0</v>
      </c>
      <c r="BG240" s="231">
        <f>IF(N240="zákl. přenesená",J240,0)</f>
        <v>0</v>
      </c>
      <c r="BH240" s="231">
        <f>IF(N240="sníž. přenesená",J240,0)</f>
        <v>0</v>
      </c>
      <c r="BI240" s="231">
        <f>IF(N240="nulová",J240,0)</f>
        <v>0</v>
      </c>
      <c r="BJ240" s="18" t="s">
        <v>80</v>
      </c>
      <c r="BK240" s="231">
        <f>ROUND(I240*H240,2)</f>
        <v>0</v>
      </c>
      <c r="BL240" s="18" t="s">
        <v>218</v>
      </c>
      <c r="BM240" s="230" t="s">
        <v>736</v>
      </c>
    </row>
    <row r="241" s="2" customFormat="1">
      <c r="A241" s="39"/>
      <c r="B241" s="40"/>
      <c r="C241" s="41"/>
      <c r="D241" s="232" t="s">
        <v>137</v>
      </c>
      <c r="E241" s="41"/>
      <c r="F241" s="233" t="s">
        <v>737</v>
      </c>
      <c r="G241" s="41"/>
      <c r="H241" s="41"/>
      <c r="I241" s="137"/>
      <c r="J241" s="41"/>
      <c r="K241" s="41"/>
      <c r="L241" s="45"/>
      <c r="M241" s="278"/>
      <c r="N241" s="279"/>
      <c r="O241" s="280"/>
      <c r="P241" s="280"/>
      <c r="Q241" s="280"/>
      <c r="R241" s="280"/>
      <c r="S241" s="280"/>
      <c r="T241" s="281"/>
      <c r="U241" s="39"/>
      <c r="V241" s="39"/>
      <c r="W241" s="39"/>
      <c r="X241" s="39"/>
      <c r="Y241" s="39"/>
      <c r="Z241" s="39"/>
      <c r="AA241" s="39"/>
      <c r="AB241" s="39"/>
      <c r="AC241" s="39"/>
      <c r="AD241" s="39"/>
      <c r="AE241" s="39"/>
      <c r="AT241" s="18" t="s">
        <v>137</v>
      </c>
      <c r="AU241" s="18" t="s">
        <v>82</v>
      </c>
    </row>
    <row r="242" s="2" customFormat="1" ht="6.96" customHeight="1">
      <c r="A242" s="39"/>
      <c r="B242" s="60"/>
      <c r="C242" s="61"/>
      <c r="D242" s="61"/>
      <c r="E242" s="61"/>
      <c r="F242" s="61"/>
      <c r="G242" s="61"/>
      <c r="H242" s="61"/>
      <c r="I242" s="167"/>
      <c r="J242" s="61"/>
      <c r="K242" s="61"/>
      <c r="L242" s="45"/>
      <c r="M242" s="39"/>
      <c r="O242" s="39"/>
      <c r="P242" s="39"/>
      <c r="Q242" s="39"/>
      <c r="R242" s="39"/>
      <c r="S242" s="39"/>
      <c r="T242" s="39"/>
      <c r="U242" s="39"/>
      <c r="V242" s="39"/>
      <c r="W242" s="39"/>
      <c r="X242" s="39"/>
      <c r="Y242" s="39"/>
      <c r="Z242" s="39"/>
      <c r="AA242" s="39"/>
      <c r="AB242" s="39"/>
      <c r="AC242" s="39"/>
      <c r="AD242" s="39"/>
      <c r="AE242" s="39"/>
    </row>
  </sheetData>
  <sheetProtection sheet="1" autoFilter="0" formatColumns="0" formatRows="0" objects="1" scenarios="1" spinCount="100000" saltValue="Aay8sLiJ4hbDl+IUlybjMjcPZJ9x/2Wwx0yGUDU9w/NMxMbQFXYb7FWg3tV9+QWstiptZ6qOryhYsCa/qN7HMQ==" hashValue="bhUVU8a+txecSS7w9+ERgabzEajPlsdM2pyyYGmVojlZuBlWJBvXabBUwMKgWS4UKqgYWg+zFFAsHLEWYtcjxA==" algorithmName="SHA-512" password="CC35"/>
  <autoFilter ref="C89:K241"/>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88</v>
      </c>
      <c r="AZ2" s="282" t="s">
        <v>738</v>
      </c>
      <c r="BA2" s="282" t="s">
        <v>739</v>
      </c>
      <c r="BB2" s="282" t="s">
        <v>204</v>
      </c>
      <c r="BC2" s="282" t="s">
        <v>740</v>
      </c>
      <c r="BD2" s="282" t="s">
        <v>82</v>
      </c>
    </row>
    <row r="3" s="1" customFormat="1" ht="6.96" customHeight="1">
      <c r="B3" s="130"/>
      <c r="C3" s="131"/>
      <c r="D3" s="131"/>
      <c r="E3" s="131"/>
      <c r="F3" s="131"/>
      <c r="G3" s="131"/>
      <c r="H3" s="131"/>
      <c r="I3" s="132"/>
      <c r="J3" s="131"/>
      <c r="K3" s="131"/>
      <c r="L3" s="21"/>
      <c r="AT3" s="18" t="s">
        <v>82</v>
      </c>
      <c r="AZ3" s="282" t="s">
        <v>741</v>
      </c>
      <c r="BA3" s="282" t="s">
        <v>742</v>
      </c>
      <c r="BB3" s="282" t="s">
        <v>204</v>
      </c>
      <c r="BC3" s="282" t="s">
        <v>743</v>
      </c>
      <c r="BD3" s="282" t="s">
        <v>82</v>
      </c>
    </row>
    <row r="4" s="1" customFormat="1" ht="24.96" customHeight="1">
      <c r="B4" s="21"/>
      <c r="D4" s="133" t="s">
        <v>98</v>
      </c>
      <c r="I4" s="129"/>
      <c r="L4" s="21"/>
      <c r="M4" s="134" t="s">
        <v>10</v>
      </c>
      <c r="AT4" s="18" t="s">
        <v>4</v>
      </c>
      <c r="AZ4" s="282" t="s">
        <v>49</v>
      </c>
      <c r="BA4" s="282" t="s">
        <v>744</v>
      </c>
      <c r="BB4" s="282" t="s">
        <v>204</v>
      </c>
      <c r="BC4" s="282" t="s">
        <v>745</v>
      </c>
      <c r="BD4" s="282" t="s">
        <v>82</v>
      </c>
    </row>
    <row r="5" s="1" customFormat="1" ht="6.96" customHeight="1">
      <c r="B5" s="21"/>
      <c r="I5" s="129"/>
      <c r="L5" s="21"/>
      <c r="AZ5" s="282" t="s">
        <v>746</v>
      </c>
      <c r="BA5" s="282" t="s">
        <v>747</v>
      </c>
      <c r="BB5" s="282" t="s">
        <v>204</v>
      </c>
      <c r="BC5" s="282" t="s">
        <v>748</v>
      </c>
      <c r="BD5" s="282" t="s">
        <v>82</v>
      </c>
    </row>
    <row r="6" s="1" customFormat="1" ht="12" customHeight="1">
      <c r="B6" s="21"/>
      <c r="D6" s="135" t="s">
        <v>16</v>
      </c>
      <c r="I6" s="129"/>
      <c r="L6" s="21"/>
    </row>
    <row r="7" s="1" customFormat="1" ht="16.5" customHeight="1">
      <c r="B7" s="21"/>
      <c r="E7" s="136" t="str">
        <f>'Rekapitulace stavby'!K6</f>
        <v>Bílina - Chodník Mostecká</v>
      </c>
      <c r="F7" s="135"/>
      <c r="G7" s="135"/>
      <c r="H7" s="135"/>
      <c r="I7" s="129"/>
      <c r="L7" s="21"/>
    </row>
    <row r="8" s="2" customFormat="1" ht="12" customHeight="1">
      <c r="A8" s="39"/>
      <c r="B8" s="45"/>
      <c r="C8" s="39"/>
      <c r="D8" s="135" t="s">
        <v>99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749</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9. 5. 2018</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ROUND(J87,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ROUND((SUM(BE87:BE227)),  2)</f>
        <v>0</v>
      </c>
      <c r="G33" s="39"/>
      <c r="H33" s="39"/>
      <c r="I33" s="156">
        <v>0.20999999999999999</v>
      </c>
      <c r="J33" s="155">
        <f>ROUND(((SUM(BE87:BE227))*I33),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ROUND((SUM(BF87:BF227)),  2)</f>
        <v>0</v>
      </c>
      <c r="G34" s="39"/>
      <c r="H34" s="39"/>
      <c r="I34" s="156">
        <v>0.14999999999999999</v>
      </c>
      <c r="J34" s="155">
        <f>ROUND(((SUM(BF87:BF227))*I34),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ROUND((SUM(BG87:BG227)),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ROUND((SUM(BH87:BH227)),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ROUND((SUM(BI87:BI227)),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Bílina - Chodník Mostecká</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301 - Přeložka vodovodu</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Bílina</v>
      </c>
      <c r="G52" s="41"/>
      <c r="H52" s="41"/>
      <c r="I52" s="141" t="s">
        <v>23</v>
      </c>
      <c r="J52" s="73" t="str">
        <f>IF(J12="","",J12)</f>
        <v>9. 5. 2018</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Bílina</v>
      </c>
      <c r="G54" s="41"/>
      <c r="H54" s="41"/>
      <c r="I54" s="141" t="s">
        <v>31</v>
      </c>
      <c r="J54" s="37" t="str">
        <f>E21</f>
        <v>AZ Consult spol. s r.o.</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Lucie Wojčiková</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102</v>
      </c>
      <c r="D57" s="173"/>
      <c r="E57" s="173"/>
      <c r="F57" s="173"/>
      <c r="G57" s="173"/>
      <c r="H57" s="173"/>
      <c r="I57" s="174"/>
      <c r="J57" s="175" t="s">
        <v>103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J87</f>
        <v>0</v>
      </c>
      <c r="K59" s="41"/>
      <c r="L59" s="138"/>
      <c r="S59" s="39"/>
      <c r="T59" s="39"/>
      <c r="U59" s="39"/>
      <c r="V59" s="39"/>
      <c r="W59" s="39"/>
      <c r="X59" s="39"/>
      <c r="Y59" s="39"/>
      <c r="Z59" s="39"/>
      <c r="AA59" s="39"/>
      <c r="AB59" s="39"/>
      <c r="AC59" s="39"/>
      <c r="AD59" s="39"/>
      <c r="AE59" s="39"/>
      <c r="AU59" s="18" t="s">
        <v>104</v>
      </c>
    </row>
    <row r="60" s="9" customFormat="1" ht="24.96" customHeight="1">
      <c r="A60" s="9"/>
      <c r="B60" s="177"/>
      <c r="C60" s="178"/>
      <c r="D60" s="179" t="s">
        <v>105</v>
      </c>
      <c r="E60" s="180"/>
      <c r="F60" s="180"/>
      <c r="G60" s="180"/>
      <c r="H60" s="180"/>
      <c r="I60" s="181"/>
      <c r="J60" s="182">
        <f>J88</f>
        <v>0</v>
      </c>
      <c r="K60" s="178"/>
      <c r="L60" s="183"/>
      <c r="S60" s="9"/>
      <c r="T60" s="9"/>
      <c r="U60" s="9"/>
      <c r="V60" s="9"/>
      <c r="W60" s="9"/>
      <c r="X60" s="9"/>
      <c r="Y60" s="9"/>
      <c r="Z60" s="9"/>
      <c r="AA60" s="9"/>
      <c r="AB60" s="9"/>
      <c r="AC60" s="9"/>
      <c r="AD60" s="9"/>
      <c r="AE60" s="9"/>
    </row>
    <row r="61" s="10" customFormat="1" ht="19.92" customHeight="1">
      <c r="A61" s="10"/>
      <c r="B61" s="184"/>
      <c r="C61" s="185"/>
      <c r="D61" s="186" t="s">
        <v>106</v>
      </c>
      <c r="E61" s="187"/>
      <c r="F61" s="187"/>
      <c r="G61" s="187"/>
      <c r="H61" s="187"/>
      <c r="I61" s="188"/>
      <c r="J61" s="189">
        <f>J89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107</v>
      </c>
      <c r="E62" s="187"/>
      <c r="F62" s="187"/>
      <c r="G62" s="187"/>
      <c r="H62" s="187"/>
      <c r="I62" s="188"/>
      <c r="J62" s="189">
        <f>J159</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750</v>
      </c>
      <c r="E63" s="187"/>
      <c r="F63" s="187"/>
      <c r="G63" s="187"/>
      <c r="H63" s="187"/>
      <c r="I63" s="188"/>
      <c r="J63" s="189">
        <f>J162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597</v>
      </c>
      <c r="E64" s="187"/>
      <c r="F64" s="187"/>
      <c r="G64" s="187"/>
      <c r="H64" s="187"/>
      <c r="I64" s="188"/>
      <c r="J64" s="189">
        <f>J174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110</v>
      </c>
      <c r="E65" s="187"/>
      <c r="F65" s="187"/>
      <c r="G65" s="187"/>
      <c r="H65" s="187"/>
      <c r="I65" s="188"/>
      <c r="J65" s="189">
        <f>J215</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751</v>
      </c>
      <c r="E66" s="187"/>
      <c r="F66" s="187"/>
      <c r="G66" s="187"/>
      <c r="H66" s="187"/>
      <c r="I66" s="188"/>
      <c r="J66" s="189">
        <f>J218</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111</v>
      </c>
      <c r="E67" s="187"/>
      <c r="F67" s="187"/>
      <c r="G67" s="187"/>
      <c r="H67" s="187"/>
      <c r="I67" s="188"/>
      <c r="J67" s="189">
        <f>J221</f>
        <v>0</v>
      </c>
      <c r="K67" s="185"/>
      <c r="L67" s="190"/>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167"/>
      <c r="J69" s="61"/>
      <c r="K69" s="61"/>
      <c r="L69" s="13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170"/>
      <c r="J73" s="63"/>
      <c r="K73" s="63"/>
      <c r="L73" s="138"/>
      <c r="S73" s="39"/>
      <c r="T73" s="39"/>
      <c r="U73" s="39"/>
      <c r="V73" s="39"/>
      <c r="W73" s="39"/>
      <c r="X73" s="39"/>
      <c r="Y73" s="39"/>
      <c r="Z73" s="39"/>
      <c r="AA73" s="39"/>
      <c r="AB73" s="39"/>
      <c r="AC73" s="39"/>
      <c r="AD73" s="39"/>
      <c r="AE73" s="39"/>
    </row>
    <row r="74" s="2" customFormat="1" ht="24.96" customHeight="1">
      <c r="A74" s="39"/>
      <c r="B74" s="40"/>
      <c r="C74" s="24" t="s">
        <v>113</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171" t="str">
        <f>E7</f>
        <v>Bílina - Chodník Mostecká</v>
      </c>
      <c r="F77" s="33"/>
      <c r="G77" s="33"/>
      <c r="H77" s="33"/>
      <c r="I77" s="137"/>
      <c r="J77" s="41"/>
      <c r="K77" s="41"/>
      <c r="L77" s="138"/>
      <c r="S77" s="39"/>
      <c r="T77" s="39"/>
      <c r="U77" s="39"/>
      <c r="V77" s="39"/>
      <c r="W77" s="39"/>
      <c r="X77" s="39"/>
      <c r="Y77" s="39"/>
      <c r="Z77" s="39"/>
      <c r="AA77" s="39"/>
      <c r="AB77" s="39"/>
      <c r="AC77" s="39"/>
      <c r="AD77" s="39"/>
      <c r="AE77" s="39"/>
    </row>
    <row r="78" s="2" customFormat="1" ht="12" customHeight="1">
      <c r="A78" s="39"/>
      <c r="B78" s="40"/>
      <c r="C78" s="33" t="s">
        <v>99</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6.5" customHeight="1">
      <c r="A79" s="39"/>
      <c r="B79" s="40"/>
      <c r="C79" s="41"/>
      <c r="D79" s="41"/>
      <c r="E79" s="70" t="str">
        <f>E9</f>
        <v>SO 301 - Přeložka vodovodu</v>
      </c>
      <c r="F79" s="41"/>
      <c r="G79" s="41"/>
      <c r="H79" s="41"/>
      <c r="I79" s="137"/>
      <c r="J79" s="41"/>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Bílina</v>
      </c>
      <c r="G81" s="41"/>
      <c r="H81" s="41"/>
      <c r="I81" s="141" t="s">
        <v>23</v>
      </c>
      <c r="J81" s="73" t="str">
        <f>IF(J12="","",J12)</f>
        <v>9. 5. 2018</v>
      </c>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25.65" customHeight="1">
      <c r="A83" s="39"/>
      <c r="B83" s="40"/>
      <c r="C83" s="33" t="s">
        <v>25</v>
      </c>
      <c r="D83" s="41"/>
      <c r="E83" s="41"/>
      <c r="F83" s="28" t="str">
        <f>E15</f>
        <v>Město Bílina</v>
      </c>
      <c r="G83" s="41"/>
      <c r="H83" s="41"/>
      <c r="I83" s="141" t="s">
        <v>31</v>
      </c>
      <c r="J83" s="37" t="str">
        <f>E21</f>
        <v>AZ Consult spol. s r.o.</v>
      </c>
      <c r="K83" s="41"/>
      <c r="L83" s="138"/>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141" t="s">
        <v>34</v>
      </c>
      <c r="J84" s="37" t="str">
        <f>E24</f>
        <v>Lucie Wojčiková</v>
      </c>
      <c r="K84" s="41"/>
      <c r="L84" s="138"/>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137"/>
      <c r="J85" s="41"/>
      <c r="K85" s="41"/>
      <c r="L85" s="138"/>
      <c r="S85" s="39"/>
      <c r="T85" s="39"/>
      <c r="U85" s="39"/>
      <c r="V85" s="39"/>
      <c r="W85" s="39"/>
      <c r="X85" s="39"/>
      <c r="Y85" s="39"/>
      <c r="Z85" s="39"/>
      <c r="AA85" s="39"/>
      <c r="AB85" s="39"/>
      <c r="AC85" s="39"/>
      <c r="AD85" s="39"/>
      <c r="AE85" s="39"/>
    </row>
    <row r="86" s="11" customFormat="1" ht="29.28" customHeight="1">
      <c r="A86" s="191"/>
      <c r="B86" s="192"/>
      <c r="C86" s="193" t="s">
        <v>114</v>
      </c>
      <c r="D86" s="194" t="s">
        <v>57</v>
      </c>
      <c r="E86" s="194" t="s">
        <v>53</v>
      </c>
      <c r="F86" s="194" t="s">
        <v>54</v>
      </c>
      <c r="G86" s="194" t="s">
        <v>115</v>
      </c>
      <c r="H86" s="194" t="s">
        <v>116</v>
      </c>
      <c r="I86" s="195" t="s">
        <v>117</v>
      </c>
      <c r="J86" s="194" t="s">
        <v>103</v>
      </c>
      <c r="K86" s="196" t="s">
        <v>118</v>
      </c>
      <c r="L86" s="197"/>
      <c r="M86" s="93" t="s">
        <v>19</v>
      </c>
      <c r="N86" s="94" t="s">
        <v>42</v>
      </c>
      <c r="O86" s="94" t="s">
        <v>119</v>
      </c>
      <c r="P86" s="94" t="s">
        <v>120</v>
      </c>
      <c r="Q86" s="94" t="s">
        <v>121</v>
      </c>
      <c r="R86" s="94" t="s">
        <v>122</v>
      </c>
      <c r="S86" s="94" t="s">
        <v>123</v>
      </c>
      <c r="T86" s="95" t="s">
        <v>124</v>
      </c>
      <c r="U86" s="191"/>
      <c r="V86" s="191"/>
      <c r="W86" s="191"/>
      <c r="X86" s="191"/>
      <c r="Y86" s="191"/>
      <c r="Z86" s="191"/>
      <c r="AA86" s="191"/>
      <c r="AB86" s="191"/>
      <c r="AC86" s="191"/>
      <c r="AD86" s="191"/>
      <c r="AE86" s="191"/>
    </row>
    <row r="87" s="2" customFormat="1" ht="22.8" customHeight="1">
      <c r="A87" s="39"/>
      <c r="B87" s="40"/>
      <c r="C87" s="100" t="s">
        <v>125</v>
      </c>
      <c r="D87" s="41"/>
      <c r="E87" s="41"/>
      <c r="F87" s="41"/>
      <c r="G87" s="41"/>
      <c r="H87" s="41"/>
      <c r="I87" s="137"/>
      <c r="J87" s="198">
        <f>BK87</f>
        <v>0</v>
      </c>
      <c r="K87" s="41"/>
      <c r="L87" s="45"/>
      <c r="M87" s="96"/>
      <c r="N87" s="199"/>
      <c r="O87" s="97"/>
      <c r="P87" s="200">
        <f>P88</f>
        <v>0</v>
      </c>
      <c r="Q87" s="97"/>
      <c r="R87" s="200">
        <f>R88</f>
        <v>7.1365454999999987</v>
      </c>
      <c r="S87" s="97"/>
      <c r="T87" s="201">
        <f>T88</f>
        <v>0.377</v>
      </c>
      <c r="U87" s="39"/>
      <c r="V87" s="39"/>
      <c r="W87" s="39"/>
      <c r="X87" s="39"/>
      <c r="Y87" s="39"/>
      <c r="Z87" s="39"/>
      <c r="AA87" s="39"/>
      <c r="AB87" s="39"/>
      <c r="AC87" s="39"/>
      <c r="AD87" s="39"/>
      <c r="AE87" s="39"/>
      <c r="AT87" s="18" t="s">
        <v>71</v>
      </c>
      <c r="AU87" s="18" t="s">
        <v>104</v>
      </c>
      <c r="BK87" s="202">
        <f>BK88</f>
        <v>0</v>
      </c>
    </row>
    <row r="88" s="12" customFormat="1" ht="25.92" customHeight="1">
      <c r="A88" s="12"/>
      <c r="B88" s="203"/>
      <c r="C88" s="204"/>
      <c r="D88" s="205" t="s">
        <v>71</v>
      </c>
      <c r="E88" s="206" t="s">
        <v>126</v>
      </c>
      <c r="F88" s="206" t="s">
        <v>127</v>
      </c>
      <c r="G88" s="204"/>
      <c r="H88" s="204"/>
      <c r="I88" s="207"/>
      <c r="J88" s="208">
        <f>BK88</f>
        <v>0</v>
      </c>
      <c r="K88" s="204"/>
      <c r="L88" s="209"/>
      <c r="M88" s="210"/>
      <c r="N88" s="211"/>
      <c r="O88" s="211"/>
      <c r="P88" s="212">
        <f>P89+P159+P162+P174+P215+P218+P221</f>
        <v>0</v>
      </c>
      <c r="Q88" s="211"/>
      <c r="R88" s="212">
        <f>R89+R159+R162+R174+R215+R218+R221</f>
        <v>7.1365454999999987</v>
      </c>
      <c r="S88" s="211"/>
      <c r="T88" s="213">
        <f>T89+T159+T162+T174+T215+T218+T221</f>
        <v>0.377</v>
      </c>
      <c r="U88" s="12"/>
      <c r="V88" s="12"/>
      <c r="W88" s="12"/>
      <c r="X88" s="12"/>
      <c r="Y88" s="12"/>
      <c r="Z88" s="12"/>
      <c r="AA88" s="12"/>
      <c r="AB88" s="12"/>
      <c r="AC88" s="12"/>
      <c r="AD88" s="12"/>
      <c r="AE88" s="12"/>
      <c r="AR88" s="214" t="s">
        <v>80</v>
      </c>
      <c r="AT88" s="215" t="s">
        <v>71</v>
      </c>
      <c r="AU88" s="215" t="s">
        <v>72</v>
      </c>
      <c r="AY88" s="214" t="s">
        <v>128</v>
      </c>
      <c r="BK88" s="216">
        <f>BK89+BK159+BK162+BK174+BK215+BK218+BK221</f>
        <v>0</v>
      </c>
    </row>
    <row r="89" s="12" customFormat="1" ht="22.8" customHeight="1">
      <c r="A89" s="12"/>
      <c r="B89" s="203"/>
      <c r="C89" s="204"/>
      <c r="D89" s="205" t="s">
        <v>71</v>
      </c>
      <c r="E89" s="217" t="s">
        <v>80</v>
      </c>
      <c r="F89" s="217" t="s">
        <v>129</v>
      </c>
      <c r="G89" s="204"/>
      <c r="H89" s="204"/>
      <c r="I89" s="207"/>
      <c r="J89" s="218">
        <f>BK89</f>
        <v>0</v>
      </c>
      <c r="K89" s="204"/>
      <c r="L89" s="209"/>
      <c r="M89" s="210"/>
      <c r="N89" s="211"/>
      <c r="O89" s="211"/>
      <c r="P89" s="212">
        <f>SUM(P90:P158)</f>
        <v>0</v>
      </c>
      <c r="Q89" s="211"/>
      <c r="R89" s="212">
        <f>SUM(R90:R158)</f>
        <v>0.122589</v>
      </c>
      <c r="S89" s="211"/>
      <c r="T89" s="213">
        <f>SUM(T90:T158)</f>
        <v>0</v>
      </c>
      <c r="U89" s="12"/>
      <c r="V89" s="12"/>
      <c r="W89" s="12"/>
      <c r="X89" s="12"/>
      <c r="Y89" s="12"/>
      <c r="Z89" s="12"/>
      <c r="AA89" s="12"/>
      <c r="AB89" s="12"/>
      <c r="AC89" s="12"/>
      <c r="AD89" s="12"/>
      <c r="AE89" s="12"/>
      <c r="AR89" s="214" t="s">
        <v>80</v>
      </c>
      <c r="AT89" s="215" t="s">
        <v>71</v>
      </c>
      <c r="AU89" s="215" t="s">
        <v>80</v>
      </c>
      <c r="AY89" s="214" t="s">
        <v>128</v>
      </c>
      <c r="BK89" s="216">
        <f>SUM(BK90:BK158)</f>
        <v>0</v>
      </c>
    </row>
    <row r="90" s="2" customFormat="1" ht="16.5" customHeight="1">
      <c r="A90" s="39"/>
      <c r="B90" s="40"/>
      <c r="C90" s="219" t="s">
        <v>80</v>
      </c>
      <c r="D90" s="219" t="s">
        <v>130</v>
      </c>
      <c r="E90" s="220" t="s">
        <v>752</v>
      </c>
      <c r="F90" s="221" t="s">
        <v>753</v>
      </c>
      <c r="G90" s="222" t="s">
        <v>754</v>
      </c>
      <c r="H90" s="223">
        <v>120</v>
      </c>
      <c r="I90" s="224"/>
      <c r="J90" s="225">
        <f>ROUND(I90*H90,2)</f>
        <v>0</v>
      </c>
      <c r="K90" s="221" t="s">
        <v>134</v>
      </c>
      <c r="L90" s="45"/>
      <c r="M90" s="226" t="s">
        <v>19</v>
      </c>
      <c r="N90" s="227" t="s">
        <v>43</v>
      </c>
      <c r="O90" s="85"/>
      <c r="P90" s="228">
        <f>O90*H90</f>
        <v>0</v>
      </c>
      <c r="Q90" s="228">
        <v>0</v>
      </c>
      <c r="R90" s="228">
        <f>Q90*H90</f>
        <v>0</v>
      </c>
      <c r="S90" s="228">
        <v>0</v>
      </c>
      <c r="T90" s="229">
        <f>S90*H90</f>
        <v>0</v>
      </c>
      <c r="U90" s="39"/>
      <c r="V90" s="39"/>
      <c r="W90" s="39"/>
      <c r="X90" s="39"/>
      <c r="Y90" s="39"/>
      <c r="Z90" s="39"/>
      <c r="AA90" s="39"/>
      <c r="AB90" s="39"/>
      <c r="AC90" s="39"/>
      <c r="AD90" s="39"/>
      <c r="AE90" s="39"/>
      <c r="AR90" s="230" t="s">
        <v>135</v>
      </c>
      <c r="AT90" s="230" t="s">
        <v>130</v>
      </c>
      <c r="AU90" s="230" t="s">
        <v>82</v>
      </c>
      <c r="AY90" s="18" t="s">
        <v>128</v>
      </c>
      <c r="BE90" s="231">
        <f>IF(N90="základní",J90,0)</f>
        <v>0</v>
      </c>
      <c r="BF90" s="231">
        <f>IF(N90="snížená",J90,0)</f>
        <v>0</v>
      </c>
      <c r="BG90" s="231">
        <f>IF(N90="zákl. přenesená",J90,0)</f>
        <v>0</v>
      </c>
      <c r="BH90" s="231">
        <f>IF(N90="sníž. přenesená",J90,0)</f>
        <v>0</v>
      </c>
      <c r="BI90" s="231">
        <f>IF(N90="nulová",J90,0)</f>
        <v>0</v>
      </c>
      <c r="BJ90" s="18" t="s">
        <v>80</v>
      </c>
      <c r="BK90" s="231">
        <f>ROUND(I90*H90,2)</f>
        <v>0</v>
      </c>
      <c r="BL90" s="18" t="s">
        <v>135</v>
      </c>
      <c r="BM90" s="230" t="s">
        <v>755</v>
      </c>
    </row>
    <row r="91" s="2" customFormat="1">
      <c r="A91" s="39"/>
      <c r="B91" s="40"/>
      <c r="C91" s="41"/>
      <c r="D91" s="232" t="s">
        <v>137</v>
      </c>
      <c r="E91" s="41"/>
      <c r="F91" s="233" t="s">
        <v>756</v>
      </c>
      <c r="G91" s="41"/>
      <c r="H91" s="41"/>
      <c r="I91" s="137"/>
      <c r="J91" s="41"/>
      <c r="K91" s="41"/>
      <c r="L91" s="45"/>
      <c r="M91" s="234"/>
      <c r="N91" s="235"/>
      <c r="O91" s="85"/>
      <c r="P91" s="85"/>
      <c r="Q91" s="85"/>
      <c r="R91" s="85"/>
      <c r="S91" s="85"/>
      <c r="T91" s="86"/>
      <c r="U91" s="39"/>
      <c r="V91" s="39"/>
      <c r="W91" s="39"/>
      <c r="X91" s="39"/>
      <c r="Y91" s="39"/>
      <c r="Z91" s="39"/>
      <c r="AA91" s="39"/>
      <c r="AB91" s="39"/>
      <c r="AC91" s="39"/>
      <c r="AD91" s="39"/>
      <c r="AE91" s="39"/>
      <c r="AT91" s="18" t="s">
        <v>137</v>
      </c>
      <c r="AU91" s="18" t="s">
        <v>82</v>
      </c>
    </row>
    <row r="92" s="13" customFormat="1">
      <c r="A92" s="13"/>
      <c r="B92" s="236"/>
      <c r="C92" s="237"/>
      <c r="D92" s="232" t="s">
        <v>153</v>
      </c>
      <c r="E92" s="237"/>
      <c r="F92" s="239" t="s">
        <v>757</v>
      </c>
      <c r="G92" s="237"/>
      <c r="H92" s="240">
        <v>120</v>
      </c>
      <c r="I92" s="241"/>
      <c r="J92" s="237"/>
      <c r="K92" s="237"/>
      <c r="L92" s="242"/>
      <c r="M92" s="243"/>
      <c r="N92" s="244"/>
      <c r="O92" s="244"/>
      <c r="P92" s="244"/>
      <c r="Q92" s="244"/>
      <c r="R92" s="244"/>
      <c r="S92" s="244"/>
      <c r="T92" s="245"/>
      <c r="U92" s="13"/>
      <c r="V92" s="13"/>
      <c r="W92" s="13"/>
      <c r="X92" s="13"/>
      <c r="Y92" s="13"/>
      <c r="Z92" s="13"/>
      <c r="AA92" s="13"/>
      <c r="AB92" s="13"/>
      <c r="AC92" s="13"/>
      <c r="AD92" s="13"/>
      <c r="AE92" s="13"/>
      <c r="AT92" s="246" t="s">
        <v>153</v>
      </c>
      <c r="AU92" s="246" t="s">
        <v>82</v>
      </c>
      <c r="AV92" s="13" t="s">
        <v>82</v>
      </c>
      <c r="AW92" s="13" t="s">
        <v>4</v>
      </c>
      <c r="AX92" s="13" t="s">
        <v>80</v>
      </c>
      <c r="AY92" s="246" t="s">
        <v>128</v>
      </c>
    </row>
    <row r="93" s="2" customFormat="1" ht="21.75" customHeight="1">
      <c r="A93" s="39"/>
      <c r="B93" s="40"/>
      <c r="C93" s="219" t="s">
        <v>82</v>
      </c>
      <c r="D93" s="219" t="s">
        <v>130</v>
      </c>
      <c r="E93" s="220" t="s">
        <v>758</v>
      </c>
      <c r="F93" s="221" t="s">
        <v>759</v>
      </c>
      <c r="G93" s="222" t="s">
        <v>760</v>
      </c>
      <c r="H93" s="223">
        <v>5</v>
      </c>
      <c r="I93" s="224"/>
      <c r="J93" s="225">
        <f>ROUND(I93*H93,2)</f>
        <v>0</v>
      </c>
      <c r="K93" s="221" t="s">
        <v>134</v>
      </c>
      <c r="L93" s="45"/>
      <c r="M93" s="226" t="s">
        <v>19</v>
      </c>
      <c r="N93" s="227" t="s">
        <v>43</v>
      </c>
      <c r="O93" s="85"/>
      <c r="P93" s="228">
        <f>O93*H93</f>
        <v>0</v>
      </c>
      <c r="Q93" s="228">
        <v>0</v>
      </c>
      <c r="R93" s="228">
        <f>Q93*H93</f>
        <v>0</v>
      </c>
      <c r="S93" s="228">
        <v>0</v>
      </c>
      <c r="T93" s="229">
        <f>S93*H93</f>
        <v>0</v>
      </c>
      <c r="U93" s="39"/>
      <c r="V93" s="39"/>
      <c r="W93" s="39"/>
      <c r="X93" s="39"/>
      <c r="Y93" s="39"/>
      <c r="Z93" s="39"/>
      <c r="AA93" s="39"/>
      <c r="AB93" s="39"/>
      <c r="AC93" s="39"/>
      <c r="AD93" s="39"/>
      <c r="AE93" s="39"/>
      <c r="AR93" s="230" t="s">
        <v>135</v>
      </c>
      <c r="AT93" s="230" t="s">
        <v>130</v>
      </c>
      <c r="AU93" s="230" t="s">
        <v>82</v>
      </c>
      <c r="AY93" s="18" t="s">
        <v>128</v>
      </c>
      <c r="BE93" s="231">
        <f>IF(N93="základní",J93,0)</f>
        <v>0</v>
      </c>
      <c r="BF93" s="231">
        <f>IF(N93="snížená",J93,0)</f>
        <v>0</v>
      </c>
      <c r="BG93" s="231">
        <f>IF(N93="zákl. přenesená",J93,0)</f>
        <v>0</v>
      </c>
      <c r="BH93" s="231">
        <f>IF(N93="sníž. přenesená",J93,0)</f>
        <v>0</v>
      </c>
      <c r="BI93" s="231">
        <f>IF(N93="nulová",J93,0)</f>
        <v>0</v>
      </c>
      <c r="BJ93" s="18" t="s">
        <v>80</v>
      </c>
      <c r="BK93" s="231">
        <f>ROUND(I93*H93,2)</f>
        <v>0</v>
      </c>
      <c r="BL93" s="18" t="s">
        <v>135</v>
      </c>
      <c r="BM93" s="230" t="s">
        <v>761</v>
      </c>
    </row>
    <row r="94" s="2" customFormat="1">
      <c r="A94" s="39"/>
      <c r="B94" s="40"/>
      <c r="C94" s="41"/>
      <c r="D94" s="232" t="s">
        <v>137</v>
      </c>
      <c r="E94" s="41"/>
      <c r="F94" s="233" t="s">
        <v>762</v>
      </c>
      <c r="G94" s="41"/>
      <c r="H94" s="41"/>
      <c r="I94" s="137"/>
      <c r="J94" s="41"/>
      <c r="K94" s="41"/>
      <c r="L94" s="45"/>
      <c r="M94" s="234"/>
      <c r="N94" s="235"/>
      <c r="O94" s="85"/>
      <c r="P94" s="85"/>
      <c r="Q94" s="85"/>
      <c r="R94" s="85"/>
      <c r="S94" s="85"/>
      <c r="T94" s="86"/>
      <c r="U94" s="39"/>
      <c r="V94" s="39"/>
      <c r="W94" s="39"/>
      <c r="X94" s="39"/>
      <c r="Y94" s="39"/>
      <c r="Z94" s="39"/>
      <c r="AA94" s="39"/>
      <c r="AB94" s="39"/>
      <c r="AC94" s="39"/>
      <c r="AD94" s="39"/>
      <c r="AE94" s="39"/>
      <c r="AT94" s="18" t="s">
        <v>137</v>
      </c>
      <c r="AU94" s="18" t="s">
        <v>82</v>
      </c>
    </row>
    <row r="95" s="2" customFormat="1" ht="44.25" customHeight="1">
      <c r="A95" s="39"/>
      <c r="B95" s="40"/>
      <c r="C95" s="219" t="s">
        <v>144</v>
      </c>
      <c r="D95" s="219" t="s">
        <v>130</v>
      </c>
      <c r="E95" s="220" t="s">
        <v>763</v>
      </c>
      <c r="F95" s="221" t="s">
        <v>764</v>
      </c>
      <c r="G95" s="222" t="s">
        <v>198</v>
      </c>
      <c r="H95" s="223">
        <v>1.1000000000000001</v>
      </c>
      <c r="I95" s="224"/>
      <c r="J95" s="225">
        <f>ROUND(I95*H95,2)</f>
        <v>0</v>
      </c>
      <c r="K95" s="221" t="s">
        <v>134</v>
      </c>
      <c r="L95" s="45"/>
      <c r="M95" s="226" t="s">
        <v>19</v>
      </c>
      <c r="N95" s="227" t="s">
        <v>43</v>
      </c>
      <c r="O95" s="85"/>
      <c r="P95" s="228">
        <f>O95*H95</f>
        <v>0</v>
      </c>
      <c r="Q95" s="228">
        <v>0.01269</v>
      </c>
      <c r="R95" s="228">
        <f>Q95*H95</f>
        <v>0.013959000000000001</v>
      </c>
      <c r="S95" s="228">
        <v>0</v>
      </c>
      <c r="T95" s="229">
        <f>S95*H95</f>
        <v>0</v>
      </c>
      <c r="U95" s="39"/>
      <c r="V95" s="39"/>
      <c r="W95" s="39"/>
      <c r="X95" s="39"/>
      <c r="Y95" s="39"/>
      <c r="Z95" s="39"/>
      <c r="AA95" s="39"/>
      <c r="AB95" s="39"/>
      <c r="AC95" s="39"/>
      <c r="AD95" s="39"/>
      <c r="AE95" s="39"/>
      <c r="AR95" s="230" t="s">
        <v>135</v>
      </c>
      <c r="AT95" s="230" t="s">
        <v>130</v>
      </c>
      <c r="AU95" s="230" t="s">
        <v>82</v>
      </c>
      <c r="AY95" s="18" t="s">
        <v>128</v>
      </c>
      <c r="BE95" s="231">
        <f>IF(N95="základní",J95,0)</f>
        <v>0</v>
      </c>
      <c r="BF95" s="231">
        <f>IF(N95="snížená",J95,0)</f>
        <v>0</v>
      </c>
      <c r="BG95" s="231">
        <f>IF(N95="zákl. přenesená",J95,0)</f>
        <v>0</v>
      </c>
      <c r="BH95" s="231">
        <f>IF(N95="sníž. přenesená",J95,0)</f>
        <v>0</v>
      </c>
      <c r="BI95" s="231">
        <f>IF(N95="nulová",J95,0)</f>
        <v>0</v>
      </c>
      <c r="BJ95" s="18" t="s">
        <v>80</v>
      </c>
      <c r="BK95" s="231">
        <f>ROUND(I95*H95,2)</f>
        <v>0</v>
      </c>
      <c r="BL95" s="18" t="s">
        <v>135</v>
      </c>
      <c r="BM95" s="230" t="s">
        <v>765</v>
      </c>
    </row>
    <row r="96" s="2" customFormat="1">
      <c r="A96" s="39"/>
      <c r="B96" s="40"/>
      <c r="C96" s="41"/>
      <c r="D96" s="232" t="s">
        <v>137</v>
      </c>
      <c r="E96" s="41"/>
      <c r="F96" s="233" t="s">
        <v>766</v>
      </c>
      <c r="G96" s="41"/>
      <c r="H96" s="41"/>
      <c r="I96" s="137"/>
      <c r="J96" s="41"/>
      <c r="K96" s="41"/>
      <c r="L96" s="45"/>
      <c r="M96" s="234"/>
      <c r="N96" s="235"/>
      <c r="O96" s="85"/>
      <c r="P96" s="85"/>
      <c r="Q96" s="85"/>
      <c r="R96" s="85"/>
      <c r="S96" s="85"/>
      <c r="T96" s="86"/>
      <c r="U96" s="39"/>
      <c r="V96" s="39"/>
      <c r="W96" s="39"/>
      <c r="X96" s="39"/>
      <c r="Y96" s="39"/>
      <c r="Z96" s="39"/>
      <c r="AA96" s="39"/>
      <c r="AB96" s="39"/>
      <c r="AC96" s="39"/>
      <c r="AD96" s="39"/>
      <c r="AE96" s="39"/>
      <c r="AT96" s="18" t="s">
        <v>137</v>
      </c>
      <c r="AU96" s="18" t="s">
        <v>82</v>
      </c>
    </row>
    <row r="97" s="13" customFormat="1">
      <c r="A97" s="13"/>
      <c r="B97" s="236"/>
      <c r="C97" s="237"/>
      <c r="D97" s="232" t="s">
        <v>153</v>
      </c>
      <c r="E97" s="238" t="s">
        <v>19</v>
      </c>
      <c r="F97" s="239" t="s">
        <v>767</v>
      </c>
      <c r="G97" s="237"/>
      <c r="H97" s="240">
        <v>1.1000000000000001</v>
      </c>
      <c r="I97" s="241"/>
      <c r="J97" s="237"/>
      <c r="K97" s="237"/>
      <c r="L97" s="242"/>
      <c r="M97" s="243"/>
      <c r="N97" s="244"/>
      <c r="O97" s="244"/>
      <c r="P97" s="244"/>
      <c r="Q97" s="244"/>
      <c r="R97" s="244"/>
      <c r="S97" s="244"/>
      <c r="T97" s="245"/>
      <c r="U97" s="13"/>
      <c r="V97" s="13"/>
      <c r="W97" s="13"/>
      <c r="X97" s="13"/>
      <c r="Y97" s="13"/>
      <c r="Z97" s="13"/>
      <c r="AA97" s="13"/>
      <c r="AB97" s="13"/>
      <c r="AC97" s="13"/>
      <c r="AD97" s="13"/>
      <c r="AE97" s="13"/>
      <c r="AT97" s="246" t="s">
        <v>153</v>
      </c>
      <c r="AU97" s="246" t="s">
        <v>82</v>
      </c>
      <c r="AV97" s="13" t="s">
        <v>82</v>
      </c>
      <c r="AW97" s="13" t="s">
        <v>33</v>
      </c>
      <c r="AX97" s="13" t="s">
        <v>80</v>
      </c>
      <c r="AY97" s="246" t="s">
        <v>128</v>
      </c>
    </row>
    <row r="98" s="2" customFormat="1" ht="44.25" customHeight="1">
      <c r="A98" s="39"/>
      <c r="B98" s="40"/>
      <c r="C98" s="219" t="s">
        <v>135</v>
      </c>
      <c r="D98" s="219" t="s">
        <v>130</v>
      </c>
      <c r="E98" s="220" t="s">
        <v>768</v>
      </c>
      <c r="F98" s="221" t="s">
        <v>769</v>
      </c>
      <c r="G98" s="222" t="s">
        <v>198</v>
      </c>
      <c r="H98" s="223">
        <v>1.1000000000000001</v>
      </c>
      <c r="I98" s="224"/>
      <c r="J98" s="225">
        <f>ROUND(I98*H98,2)</f>
        <v>0</v>
      </c>
      <c r="K98" s="221" t="s">
        <v>134</v>
      </c>
      <c r="L98" s="45"/>
      <c r="M98" s="226" t="s">
        <v>19</v>
      </c>
      <c r="N98" s="227" t="s">
        <v>43</v>
      </c>
      <c r="O98" s="85"/>
      <c r="P98" s="228">
        <f>O98*H98</f>
        <v>0</v>
      </c>
      <c r="Q98" s="228">
        <v>0.036900000000000002</v>
      </c>
      <c r="R98" s="228">
        <f>Q98*H98</f>
        <v>0.040590000000000008</v>
      </c>
      <c r="S98" s="228">
        <v>0</v>
      </c>
      <c r="T98" s="229">
        <f>S98*H98</f>
        <v>0</v>
      </c>
      <c r="U98" s="39"/>
      <c r="V98" s="39"/>
      <c r="W98" s="39"/>
      <c r="X98" s="39"/>
      <c r="Y98" s="39"/>
      <c r="Z98" s="39"/>
      <c r="AA98" s="39"/>
      <c r="AB98" s="39"/>
      <c r="AC98" s="39"/>
      <c r="AD98" s="39"/>
      <c r="AE98" s="39"/>
      <c r="AR98" s="230" t="s">
        <v>135</v>
      </c>
      <c r="AT98" s="230" t="s">
        <v>130</v>
      </c>
      <c r="AU98" s="230" t="s">
        <v>82</v>
      </c>
      <c r="AY98" s="18" t="s">
        <v>128</v>
      </c>
      <c r="BE98" s="231">
        <f>IF(N98="základní",J98,0)</f>
        <v>0</v>
      </c>
      <c r="BF98" s="231">
        <f>IF(N98="snížená",J98,0)</f>
        <v>0</v>
      </c>
      <c r="BG98" s="231">
        <f>IF(N98="zákl. přenesená",J98,0)</f>
        <v>0</v>
      </c>
      <c r="BH98" s="231">
        <f>IF(N98="sníž. přenesená",J98,0)</f>
        <v>0</v>
      </c>
      <c r="BI98" s="231">
        <f>IF(N98="nulová",J98,0)</f>
        <v>0</v>
      </c>
      <c r="BJ98" s="18" t="s">
        <v>80</v>
      </c>
      <c r="BK98" s="231">
        <f>ROUND(I98*H98,2)</f>
        <v>0</v>
      </c>
      <c r="BL98" s="18" t="s">
        <v>135</v>
      </c>
      <c r="BM98" s="230" t="s">
        <v>770</v>
      </c>
    </row>
    <row r="99" s="2" customFormat="1">
      <c r="A99" s="39"/>
      <c r="B99" s="40"/>
      <c r="C99" s="41"/>
      <c r="D99" s="232" t="s">
        <v>137</v>
      </c>
      <c r="E99" s="41"/>
      <c r="F99" s="233" t="s">
        <v>766</v>
      </c>
      <c r="G99" s="41"/>
      <c r="H99" s="41"/>
      <c r="I99" s="137"/>
      <c r="J99" s="41"/>
      <c r="K99" s="41"/>
      <c r="L99" s="45"/>
      <c r="M99" s="234"/>
      <c r="N99" s="235"/>
      <c r="O99" s="85"/>
      <c r="P99" s="85"/>
      <c r="Q99" s="85"/>
      <c r="R99" s="85"/>
      <c r="S99" s="85"/>
      <c r="T99" s="86"/>
      <c r="U99" s="39"/>
      <c r="V99" s="39"/>
      <c r="W99" s="39"/>
      <c r="X99" s="39"/>
      <c r="Y99" s="39"/>
      <c r="Z99" s="39"/>
      <c r="AA99" s="39"/>
      <c r="AB99" s="39"/>
      <c r="AC99" s="39"/>
      <c r="AD99" s="39"/>
      <c r="AE99" s="39"/>
      <c r="AT99" s="18" t="s">
        <v>137</v>
      </c>
      <c r="AU99" s="18" t="s">
        <v>82</v>
      </c>
    </row>
    <row r="100" s="13" customFormat="1">
      <c r="A100" s="13"/>
      <c r="B100" s="236"/>
      <c r="C100" s="237"/>
      <c r="D100" s="232" t="s">
        <v>153</v>
      </c>
      <c r="E100" s="238" t="s">
        <v>19</v>
      </c>
      <c r="F100" s="239" t="s">
        <v>771</v>
      </c>
      <c r="G100" s="237"/>
      <c r="H100" s="240">
        <v>1.1000000000000001</v>
      </c>
      <c r="I100" s="241"/>
      <c r="J100" s="237"/>
      <c r="K100" s="237"/>
      <c r="L100" s="242"/>
      <c r="M100" s="243"/>
      <c r="N100" s="244"/>
      <c r="O100" s="244"/>
      <c r="P100" s="244"/>
      <c r="Q100" s="244"/>
      <c r="R100" s="244"/>
      <c r="S100" s="244"/>
      <c r="T100" s="245"/>
      <c r="U100" s="13"/>
      <c r="V100" s="13"/>
      <c r="W100" s="13"/>
      <c r="X100" s="13"/>
      <c r="Y100" s="13"/>
      <c r="Z100" s="13"/>
      <c r="AA100" s="13"/>
      <c r="AB100" s="13"/>
      <c r="AC100" s="13"/>
      <c r="AD100" s="13"/>
      <c r="AE100" s="13"/>
      <c r="AT100" s="246" t="s">
        <v>153</v>
      </c>
      <c r="AU100" s="246" t="s">
        <v>82</v>
      </c>
      <c r="AV100" s="13" t="s">
        <v>82</v>
      </c>
      <c r="AW100" s="13" t="s">
        <v>33</v>
      </c>
      <c r="AX100" s="13" t="s">
        <v>72</v>
      </c>
      <c r="AY100" s="246" t="s">
        <v>128</v>
      </c>
    </row>
    <row r="101" s="14" customFormat="1">
      <c r="A101" s="14"/>
      <c r="B101" s="247"/>
      <c r="C101" s="248"/>
      <c r="D101" s="232" t="s">
        <v>153</v>
      </c>
      <c r="E101" s="249" t="s">
        <v>19</v>
      </c>
      <c r="F101" s="250" t="s">
        <v>157</v>
      </c>
      <c r="G101" s="248"/>
      <c r="H101" s="251">
        <v>1.1000000000000001</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153</v>
      </c>
      <c r="AU101" s="257" t="s">
        <v>82</v>
      </c>
      <c r="AV101" s="14" t="s">
        <v>135</v>
      </c>
      <c r="AW101" s="14" t="s">
        <v>33</v>
      </c>
      <c r="AX101" s="14" t="s">
        <v>80</v>
      </c>
      <c r="AY101" s="257" t="s">
        <v>128</v>
      </c>
    </row>
    <row r="102" s="2" customFormat="1" ht="21.75" customHeight="1">
      <c r="A102" s="39"/>
      <c r="B102" s="40"/>
      <c r="C102" s="219" t="s">
        <v>158</v>
      </c>
      <c r="D102" s="219" t="s">
        <v>130</v>
      </c>
      <c r="E102" s="220" t="s">
        <v>772</v>
      </c>
      <c r="F102" s="221" t="s">
        <v>773</v>
      </c>
      <c r="G102" s="222" t="s">
        <v>204</v>
      </c>
      <c r="H102" s="223">
        <v>25.925999999999998</v>
      </c>
      <c r="I102" s="224"/>
      <c r="J102" s="225">
        <f>ROUND(I102*H102,2)</f>
        <v>0</v>
      </c>
      <c r="K102" s="221" t="s">
        <v>134</v>
      </c>
      <c r="L102" s="45"/>
      <c r="M102" s="226" t="s">
        <v>19</v>
      </c>
      <c r="N102" s="227" t="s">
        <v>43</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135</v>
      </c>
      <c r="AT102" s="230" t="s">
        <v>130</v>
      </c>
      <c r="AU102" s="230" t="s">
        <v>82</v>
      </c>
      <c r="AY102" s="18" t="s">
        <v>128</v>
      </c>
      <c r="BE102" s="231">
        <f>IF(N102="základní",J102,0)</f>
        <v>0</v>
      </c>
      <c r="BF102" s="231">
        <f>IF(N102="snížená",J102,0)</f>
        <v>0</v>
      </c>
      <c r="BG102" s="231">
        <f>IF(N102="zákl. přenesená",J102,0)</f>
        <v>0</v>
      </c>
      <c r="BH102" s="231">
        <f>IF(N102="sníž. přenesená",J102,0)</f>
        <v>0</v>
      </c>
      <c r="BI102" s="231">
        <f>IF(N102="nulová",J102,0)</f>
        <v>0</v>
      </c>
      <c r="BJ102" s="18" t="s">
        <v>80</v>
      </c>
      <c r="BK102" s="231">
        <f>ROUND(I102*H102,2)</f>
        <v>0</v>
      </c>
      <c r="BL102" s="18" t="s">
        <v>135</v>
      </c>
      <c r="BM102" s="230" t="s">
        <v>774</v>
      </c>
    </row>
    <row r="103" s="2" customFormat="1">
      <c r="A103" s="39"/>
      <c r="B103" s="40"/>
      <c r="C103" s="41"/>
      <c r="D103" s="232" t="s">
        <v>137</v>
      </c>
      <c r="E103" s="41"/>
      <c r="F103" s="233" t="s">
        <v>775</v>
      </c>
      <c r="G103" s="41"/>
      <c r="H103" s="41"/>
      <c r="I103" s="137"/>
      <c r="J103" s="41"/>
      <c r="K103" s="41"/>
      <c r="L103" s="45"/>
      <c r="M103" s="234"/>
      <c r="N103" s="235"/>
      <c r="O103" s="85"/>
      <c r="P103" s="85"/>
      <c r="Q103" s="85"/>
      <c r="R103" s="85"/>
      <c r="S103" s="85"/>
      <c r="T103" s="86"/>
      <c r="U103" s="39"/>
      <c r="V103" s="39"/>
      <c r="W103" s="39"/>
      <c r="X103" s="39"/>
      <c r="Y103" s="39"/>
      <c r="Z103" s="39"/>
      <c r="AA103" s="39"/>
      <c r="AB103" s="39"/>
      <c r="AC103" s="39"/>
      <c r="AD103" s="39"/>
      <c r="AE103" s="39"/>
      <c r="AT103" s="18" t="s">
        <v>137</v>
      </c>
      <c r="AU103" s="18" t="s">
        <v>82</v>
      </c>
    </row>
    <row r="104" s="13" customFormat="1">
      <c r="A104" s="13"/>
      <c r="B104" s="236"/>
      <c r="C104" s="237"/>
      <c r="D104" s="232" t="s">
        <v>153</v>
      </c>
      <c r="E104" s="238" t="s">
        <v>19</v>
      </c>
      <c r="F104" s="239" t="s">
        <v>776</v>
      </c>
      <c r="G104" s="237"/>
      <c r="H104" s="240">
        <v>2.9260000000000002</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153</v>
      </c>
      <c r="AU104" s="246" t="s">
        <v>82</v>
      </c>
      <c r="AV104" s="13" t="s">
        <v>82</v>
      </c>
      <c r="AW104" s="13" t="s">
        <v>33</v>
      </c>
      <c r="AX104" s="13" t="s">
        <v>72</v>
      </c>
      <c r="AY104" s="246" t="s">
        <v>128</v>
      </c>
    </row>
    <row r="105" s="13" customFormat="1">
      <c r="A105" s="13"/>
      <c r="B105" s="236"/>
      <c r="C105" s="237"/>
      <c r="D105" s="232" t="s">
        <v>153</v>
      </c>
      <c r="E105" s="238" t="s">
        <v>19</v>
      </c>
      <c r="F105" s="239" t="s">
        <v>777</v>
      </c>
      <c r="G105" s="237"/>
      <c r="H105" s="240">
        <v>1.9359999999999999</v>
      </c>
      <c r="I105" s="241"/>
      <c r="J105" s="237"/>
      <c r="K105" s="237"/>
      <c r="L105" s="242"/>
      <c r="M105" s="243"/>
      <c r="N105" s="244"/>
      <c r="O105" s="244"/>
      <c r="P105" s="244"/>
      <c r="Q105" s="244"/>
      <c r="R105" s="244"/>
      <c r="S105" s="244"/>
      <c r="T105" s="245"/>
      <c r="U105" s="13"/>
      <c r="V105" s="13"/>
      <c r="W105" s="13"/>
      <c r="X105" s="13"/>
      <c r="Y105" s="13"/>
      <c r="Z105" s="13"/>
      <c r="AA105" s="13"/>
      <c r="AB105" s="13"/>
      <c r="AC105" s="13"/>
      <c r="AD105" s="13"/>
      <c r="AE105" s="13"/>
      <c r="AT105" s="246" t="s">
        <v>153</v>
      </c>
      <c r="AU105" s="246" t="s">
        <v>82</v>
      </c>
      <c r="AV105" s="13" t="s">
        <v>82</v>
      </c>
      <c r="AW105" s="13" t="s">
        <v>33</v>
      </c>
      <c r="AX105" s="13" t="s">
        <v>72</v>
      </c>
      <c r="AY105" s="246" t="s">
        <v>128</v>
      </c>
    </row>
    <row r="106" s="13" customFormat="1">
      <c r="A106" s="13"/>
      <c r="B106" s="236"/>
      <c r="C106" s="237"/>
      <c r="D106" s="232" t="s">
        <v>153</v>
      </c>
      <c r="E106" s="238" t="s">
        <v>19</v>
      </c>
      <c r="F106" s="239" t="s">
        <v>778</v>
      </c>
      <c r="G106" s="237"/>
      <c r="H106" s="240">
        <v>21.064</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153</v>
      </c>
      <c r="AU106" s="246" t="s">
        <v>82</v>
      </c>
      <c r="AV106" s="13" t="s">
        <v>82</v>
      </c>
      <c r="AW106" s="13" t="s">
        <v>33</v>
      </c>
      <c r="AX106" s="13" t="s">
        <v>72</v>
      </c>
      <c r="AY106" s="246" t="s">
        <v>128</v>
      </c>
    </row>
    <row r="107" s="14" customFormat="1">
      <c r="A107" s="14"/>
      <c r="B107" s="247"/>
      <c r="C107" s="248"/>
      <c r="D107" s="232" t="s">
        <v>153</v>
      </c>
      <c r="E107" s="249" t="s">
        <v>19</v>
      </c>
      <c r="F107" s="250" t="s">
        <v>157</v>
      </c>
      <c r="G107" s="248"/>
      <c r="H107" s="251">
        <v>25.925999999999998</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153</v>
      </c>
      <c r="AU107" s="257" t="s">
        <v>82</v>
      </c>
      <c r="AV107" s="14" t="s">
        <v>135</v>
      </c>
      <c r="AW107" s="14" t="s">
        <v>33</v>
      </c>
      <c r="AX107" s="14" t="s">
        <v>80</v>
      </c>
      <c r="AY107" s="257" t="s">
        <v>128</v>
      </c>
    </row>
    <row r="108" s="2" customFormat="1" ht="21.75" customHeight="1">
      <c r="A108" s="39"/>
      <c r="B108" s="40"/>
      <c r="C108" s="219" t="s">
        <v>165</v>
      </c>
      <c r="D108" s="219" t="s">
        <v>130</v>
      </c>
      <c r="E108" s="220" t="s">
        <v>779</v>
      </c>
      <c r="F108" s="221" t="s">
        <v>780</v>
      </c>
      <c r="G108" s="222" t="s">
        <v>204</v>
      </c>
      <c r="H108" s="223">
        <v>35.189999999999998</v>
      </c>
      <c r="I108" s="224"/>
      <c r="J108" s="225">
        <f>ROUND(I108*H108,2)</f>
        <v>0</v>
      </c>
      <c r="K108" s="221" t="s">
        <v>134</v>
      </c>
      <c r="L108" s="45"/>
      <c r="M108" s="226" t="s">
        <v>19</v>
      </c>
      <c r="N108" s="227" t="s">
        <v>43</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135</v>
      </c>
      <c r="AT108" s="230" t="s">
        <v>130</v>
      </c>
      <c r="AU108" s="230" t="s">
        <v>82</v>
      </c>
      <c r="AY108" s="18" t="s">
        <v>128</v>
      </c>
      <c r="BE108" s="231">
        <f>IF(N108="základní",J108,0)</f>
        <v>0</v>
      </c>
      <c r="BF108" s="231">
        <f>IF(N108="snížená",J108,0)</f>
        <v>0</v>
      </c>
      <c r="BG108" s="231">
        <f>IF(N108="zákl. přenesená",J108,0)</f>
        <v>0</v>
      </c>
      <c r="BH108" s="231">
        <f>IF(N108="sníž. přenesená",J108,0)</f>
        <v>0</v>
      </c>
      <c r="BI108" s="231">
        <f>IF(N108="nulová",J108,0)</f>
        <v>0</v>
      </c>
      <c r="BJ108" s="18" t="s">
        <v>80</v>
      </c>
      <c r="BK108" s="231">
        <f>ROUND(I108*H108,2)</f>
        <v>0</v>
      </c>
      <c r="BL108" s="18" t="s">
        <v>135</v>
      </c>
      <c r="BM108" s="230" t="s">
        <v>781</v>
      </c>
    </row>
    <row r="109" s="2" customFormat="1">
      <c r="A109" s="39"/>
      <c r="B109" s="40"/>
      <c r="C109" s="41"/>
      <c r="D109" s="232" t="s">
        <v>137</v>
      </c>
      <c r="E109" s="41"/>
      <c r="F109" s="233" t="s">
        <v>782</v>
      </c>
      <c r="G109" s="41"/>
      <c r="H109" s="41"/>
      <c r="I109" s="137"/>
      <c r="J109" s="41"/>
      <c r="K109" s="41"/>
      <c r="L109" s="45"/>
      <c r="M109" s="234"/>
      <c r="N109" s="235"/>
      <c r="O109" s="85"/>
      <c r="P109" s="85"/>
      <c r="Q109" s="85"/>
      <c r="R109" s="85"/>
      <c r="S109" s="85"/>
      <c r="T109" s="86"/>
      <c r="U109" s="39"/>
      <c r="V109" s="39"/>
      <c r="W109" s="39"/>
      <c r="X109" s="39"/>
      <c r="Y109" s="39"/>
      <c r="Z109" s="39"/>
      <c r="AA109" s="39"/>
      <c r="AB109" s="39"/>
      <c r="AC109" s="39"/>
      <c r="AD109" s="39"/>
      <c r="AE109" s="39"/>
      <c r="AT109" s="18" t="s">
        <v>137</v>
      </c>
      <c r="AU109" s="18" t="s">
        <v>82</v>
      </c>
    </row>
    <row r="110" s="13" customFormat="1">
      <c r="A110" s="13"/>
      <c r="B110" s="236"/>
      <c r="C110" s="237"/>
      <c r="D110" s="232" t="s">
        <v>153</v>
      </c>
      <c r="E110" s="238" t="s">
        <v>19</v>
      </c>
      <c r="F110" s="239" t="s">
        <v>783</v>
      </c>
      <c r="G110" s="237"/>
      <c r="H110" s="240">
        <v>44.549999999999997</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153</v>
      </c>
      <c r="AU110" s="246" t="s">
        <v>82</v>
      </c>
      <c r="AV110" s="13" t="s">
        <v>82</v>
      </c>
      <c r="AW110" s="13" t="s">
        <v>33</v>
      </c>
      <c r="AX110" s="13" t="s">
        <v>72</v>
      </c>
      <c r="AY110" s="246" t="s">
        <v>128</v>
      </c>
    </row>
    <row r="111" s="13" customFormat="1">
      <c r="A111" s="13"/>
      <c r="B111" s="236"/>
      <c r="C111" s="237"/>
      <c r="D111" s="232" t="s">
        <v>153</v>
      </c>
      <c r="E111" s="238" t="s">
        <v>19</v>
      </c>
      <c r="F111" s="239" t="s">
        <v>784</v>
      </c>
      <c r="G111" s="237"/>
      <c r="H111" s="240">
        <v>4.5</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153</v>
      </c>
      <c r="AU111" s="246" t="s">
        <v>82</v>
      </c>
      <c r="AV111" s="13" t="s">
        <v>82</v>
      </c>
      <c r="AW111" s="13" t="s">
        <v>33</v>
      </c>
      <c r="AX111" s="13" t="s">
        <v>72</v>
      </c>
      <c r="AY111" s="246" t="s">
        <v>128</v>
      </c>
    </row>
    <row r="112" s="15" customFormat="1">
      <c r="A112" s="15"/>
      <c r="B112" s="258"/>
      <c r="C112" s="259"/>
      <c r="D112" s="232" t="s">
        <v>153</v>
      </c>
      <c r="E112" s="260" t="s">
        <v>19</v>
      </c>
      <c r="F112" s="261" t="s">
        <v>785</v>
      </c>
      <c r="G112" s="259"/>
      <c r="H112" s="260" t="s">
        <v>19</v>
      </c>
      <c r="I112" s="262"/>
      <c r="J112" s="259"/>
      <c r="K112" s="259"/>
      <c r="L112" s="263"/>
      <c r="M112" s="264"/>
      <c r="N112" s="265"/>
      <c r="O112" s="265"/>
      <c r="P112" s="265"/>
      <c r="Q112" s="265"/>
      <c r="R112" s="265"/>
      <c r="S112" s="265"/>
      <c r="T112" s="266"/>
      <c r="U112" s="15"/>
      <c r="V112" s="15"/>
      <c r="W112" s="15"/>
      <c r="X112" s="15"/>
      <c r="Y112" s="15"/>
      <c r="Z112" s="15"/>
      <c r="AA112" s="15"/>
      <c r="AB112" s="15"/>
      <c r="AC112" s="15"/>
      <c r="AD112" s="15"/>
      <c r="AE112" s="15"/>
      <c r="AT112" s="267" t="s">
        <v>153</v>
      </c>
      <c r="AU112" s="267" t="s">
        <v>82</v>
      </c>
      <c r="AV112" s="15" t="s">
        <v>80</v>
      </c>
      <c r="AW112" s="15" t="s">
        <v>33</v>
      </c>
      <c r="AX112" s="15" t="s">
        <v>72</v>
      </c>
      <c r="AY112" s="267" t="s">
        <v>128</v>
      </c>
    </row>
    <row r="113" s="13" customFormat="1">
      <c r="A113" s="13"/>
      <c r="B113" s="236"/>
      <c r="C113" s="237"/>
      <c r="D113" s="232" t="s">
        <v>153</v>
      </c>
      <c r="E113" s="238" t="s">
        <v>19</v>
      </c>
      <c r="F113" s="239" t="s">
        <v>786</v>
      </c>
      <c r="G113" s="237"/>
      <c r="H113" s="240">
        <v>-13.859999999999999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153</v>
      </c>
      <c r="AU113" s="246" t="s">
        <v>82</v>
      </c>
      <c r="AV113" s="13" t="s">
        <v>82</v>
      </c>
      <c r="AW113" s="13" t="s">
        <v>33</v>
      </c>
      <c r="AX113" s="13" t="s">
        <v>72</v>
      </c>
      <c r="AY113" s="246" t="s">
        <v>128</v>
      </c>
    </row>
    <row r="114" s="14" customFormat="1">
      <c r="A114" s="14"/>
      <c r="B114" s="247"/>
      <c r="C114" s="248"/>
      <c r="D114" s="232" t="s">
        <v>153</v>
      </c>
      <c r="E114" s="249" t="s">
        <v>49</v>
      </c>
      <c r="F114" s="250" t="s">
        <v>157</v>
      </c>
      <c r="G114" s="248"/>
      <c r="H114" s="251">
        <v>35.189999999999998</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153</v>
      </c>
      <c r="AU114" s="257" t="s">
        <v>82</v>
      </c>
      <c r="AV114" s="14" t="s">
        <v>135</v>
      </c>
      <c r="AW114" s="14" t="s">
        <v>33</v>
      </c>
      <c r="AX114" s="14" t="s">
        <v>80</v>
      </c>
      <c r="AY114" s="257" t="s">
        <v>128</v>
      </c>
    </row>
    <row r="115" s="2" customFormat="1" ht="21.75" customHeight="1">
      <c r="A115" s="39"/>
      <c r="B115" s="40"/>
      <c r="C115" s="219" t="s">
        <v>171</v>
      </c>
      <c r="D115" s="219" t="s">
        <v>130</v>
      </c>
      <c r="E115" s="220" t="s">
        <v>787</v>
      </c>
      <c r="F115" s="221" t="s">
        <v>788</v>
      </c>
      <c r="G115" s="222" t="s">
        <v>204</v>
      </c>
      <c r="H115" s="223">
        <v>10.557</v>
      </c>
      <c r="I115" s="224"/>
      <c r="J115" s="225">
        <f>ROUND(I115*H115,2)</f>
        <v>0</v>
      </c>
      <c r="K115" s="221" t="s">
        <v>134</v>
      </c>
      <c r="L115" s="45"/>
      <c r="M115" s="226" t="s">
        <v>19</v>
      </c>
      <c r="N115" s="227" t="s">
        <v>43</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135</v>
      </c>
      <c r="AT115" s="230" t="s">
        <v>130</v>
      </c>
      <c r="AU115" s="230" t="s">
        <v>82</v>
      </c>
      <c r="AY115" s="18" t="s">
        <v>128</v>
      </c>
      <c r="BE115" s="231">
        <f>IF(N115="základní",J115,0)</f>
        <v>0</v>
      </c>
      <c r="BF115" s="231">
        <f>IF(N115="snížená",J115,0)</f>
        <v>0</v>
      </c>
      <c r="BG115" s="231">
        <f>IF(N115="zákl. přenesená",J115,0)</f>
        <v>0</v>
      </c>
      <c r="BH115" s="231">
        <f>IF(N115="sníž. přenesená",J115,0)</f>
        <v>0</v>
      </c>
      <c r="BI115" s="231">
        <f>IF(N115="nulová",J115,0)</f>
        <v>0</v>
      </c>
      <c r="BJ115" s="18" t="s">
        <v>80</v>
      </c>
      <c r="BK115" s="231">
        <f>ROUND(I115*H115,2)</f>
        <v>0</v>
      </c>
      <c r="BL115" s="18" t="s">
        <v>135</v>
      </c>
      <c r="BM115" s="230" t="s">
        <v>789</v>
      </c>
    </row>
    <row r="116" s="2" customFormat="1">
      <c r="A116" s="39"/>
      <c r="B116" s="40"/>
      <c r="C116" s="41"/>
      <c r="D116" s="232" t="s">
        <v>137</v>
      </c>
      <c r="E116" s="41"/>
      <c r="F116" s="233" t="s">
        <v>782</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137</v>
      </c>
      <c r="AU116" s="18" t="s">
        <v>82</v>
      </c>
    </row>
    <row r="117" s="13" customFormat="1">
      <c r="A117" s="13"/>
      <c r="B117" s="236"/>
      <c r="C117" s="237"/>
      <c r="D117" s="232" t="s">
        <v>153</v>
      </c>
      <c r="E117" s="238" t="s">
        <v>19</v>
      </c>
      <c r="F117" s="239" t="s">
        <v>790</v>
      </c>
      <c r="G117" s="237"/>
      <c r="H117" s="240">
        <v>10.557</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153</v>
      </c>
      <c r="AU117" s="246" t="s">
        <v>82</v>
      </c>
      <c r="AV117" s="13" t="s">
        <v>82</v>
      </c>
      <c r="AW117" s="13" t="s">
        <v>33</v>
      </c>
      <c r="AX117" s="13" t="s">
        <v>80</v>
      </c>
      <c r="AY117" s="246" t="s">
        <v>128</v>
      </c>
    </row>
    <row r="118" s="2" customFormat="1" ht="21.75" customHeight="1">
      <c r="A118" s="39"/>
      <c r="B118" s="40"/>
      <c r="C118" s="219" t="s">
        <v>176</v>
      </c>
      <c r="D118" s="219" t="s">
        <v>130</v>
      </c>
      <c r="E118" s="220" t="s">
        <v>791</v>
      </c>
      <c r="F118" s="221" t="s">
        <v>792</v>
      </c>
      <c r="G118" s="222" t="s">
        <v>133</v>
      </c>
      <c r="H118" s="223">
        <v>81</v>
      </c>
      <c r="I118" s="224"/>
      <c r="J118" s="225">
        <f>ROUND(I118*H118,2)</f>
        <v>0</v>
      </c>
      <c r="K118" s="221" t="s">
        <v>134</v>
      </c>
      <c r="L118" s="45"/>
      <c r="M118" s="226" t="s">
        <v>19</v>
      </c>
      <c r="N118" s="227" t="s">
        <v>43</v>
      </c>
      <c r="O118" s="85"/>
      <c r="P118" s="228">
        <f>O118*H118</f>
        <v>0</v>
      </c>
      <c r="Q118" s="228">
        <v>0.00084000000000000003</v>
      </c>
      <c r="R118" s="228">
        <f>Q118*H118</f>
        <v>0.068040000000000003</v>
      </c>
      <c r="S118" s="228">
        <v>0</v>
      </c>
      <c r="T118" s="229">
        <f>S118*H118</f>
        <v>0</v>
      </c>
      <c r="U118" s="39"/>
      <c r="V118" s="39"/>
      <c r="W118" s="39"/>
      <c r="X118" s="39"/>
      <c r="Y118" s="39"/>
      <c r="Z118" s="39"/>
      <c r="AA118" s="39"/>
      <c r="AB118" s="39"/>
      <c r="AC118" s="39"/>
      <c r="AD118" s="39"/>
      <c r="AE118" s="39"/>
      <c r="AR118" s="230" t="s">
        <v>135</v>
      </c>
      <c r="AT118" s="230" t="s">
        <v>130</v>
      </c>
      <c r="AU118" s="230" t="s">
        <v>82</v>
      </c>
      <c r="AY118" s="18" t="s">
        <v>128</v>
      </c>
      <c r="BE118" s="231">
        <f>IF(N118="základní",J118,0)</f>
        <v>0</v>
      </c>
      <c r="BF118" s="231">
        <f>IF(N118="snížená",J118,0)</f>
        <v>0</v>
      </c>
      <c r="BG118" s="231">
        <f>IF(N118="zákl. přenesená",J118,0)</f>
        <v>0</v>
      </c>
      <c r="BH118" s="231">
        <f>IF(N118="sníž. přenesená",J118,0)</f>
        <v>0</v>
      </c>
      <c r="BI118" s="231">
        <f>IF(N118="nulová",J118,0)</f>
        <v>0</v>
      </c>
      <c r="BJ118" s="18" t="s">
        <v>80</v>
      </c>
      <c r="BK118" s="231">
        <f>ROUND(I118*H118,2)</f>
        <v>0</v>
      </c>
      <c r="BL118" s="18" t="s">
        <v>135</v>
      </c>
      <c r="BM118" s="230" t="s">
        <v>793</v>
      </c>
    </row>
    <row r="119" s="2" customFormat="1">
      <c r="A119" s="39"/>
      <c r="B119" s="40"/>
      <c r="C119" s="41"/>
      <c r="D119" s="232" t="s">
        <v>137</v>
      </c>
      <c r="E119" s="41"/>
      <c r="F119" s="233" t="s">
        <v>794</v>
      </c>
      <c r="G119" s="41"/>
      <c r="H119" s="41"/>
      <c r="I119" s="137"/>
      <c r="J119" s="41"/>
      <c r="K119" s="41"/>
      <c r="L119" s="45"/>
      <c r="M119" s="234"/>
      <c r="N119" s="235"/>
      <c r="O119" s="85"/>
      <c r="P119" s="85"/>
      <c r="Q119" s="85"/>
      <c r="R119" s="85"/>
      <c r="S119" s="85"/>
      <c r="T119" s="86"/>
      <c r="U119" s="39"/>
      <c r="V119" s="39"/>
      <c r="W119" s="39"/>
      <c r="X119" s="39"/>
      <c r="Y119" s="39"/>
      <c r="Z119" s="39"/>
      <c r="AA119" s="39"/>
      <c r="AB119" s="39"/>
      <c r="AC119" s="39"/>
      <c r="AD119" s="39"/>
      <c r="AE119" s="39"/>
      <c r="AT119" s="18" t="s">
        <v>137</v>
      </c>
      <c r="AU119" s="18" t="s">
        <v>82</v>
      </c>
    </row>
    <row r="120" s="13" customFormat="1">
      <c r="A120" s="13"/>
      <c r="B120" s="236"/>
      <c r="C120" s="237"/>
      <c r="D120" s="232" t="s">
        <v>153</v>
      </c>
      <c r="E120" s="238" t="s">
        <v>19</v>
      </c>
      <c r="F120" s="239" t="s">
        <v>795</v>
      </c>
      <c r="G120" s="237"/>
      <c r="H120" s="240">
        <v>81</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153</v>
      </c>
      <c r="AU120" s="246" t="s">
        <v>82</v>
      </c>
      <c r="AV120" s="13" t="s">
        <v>82</v>
      </c>
      <c r="AW120" s="13" t="s">
        <v>33</v>
      </c>
      <c r="AX120" s="13" t="s">
        <v>72</v>
      </c>
      <c r="AY120" s="246" t="s">
        <v>128</v>
      </c>
    </row>
    <row r="121" s="14" customFormat="1">
      <c r="A121" s="14"/>
      <c r="B121" s="247"/>
      <c r="C121" s="248"/>
      <c r="D121" s="232" t="s">
        <v>153</v>
      </c>
      <c r="E121" s="249" t="s">
        <v>19</v>
      </c>
      <c r="F121" s="250" t="s">
        <v>157</v>
      </c>
      <c r="G121" s="248"/>
      <c r="H121" s="251">
        <v>81</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153</v>
      </c>
      <c r="AU121" s="257" t="s">
        <v>82</v>
      </c>
      <c r="AV121" s="14" t="s">
        <v>135</v>
      </c>
      <c r="AW121" s="14" t="s">
        <v>33</v>
      </c>
      <c r="AX121" s="14" t="s">
        <v>80</v>
      </c>
      <c r="AY121" s="257" t="s">
        <v>128</v>
      </c>
    </row>
    <row r="122" s="2" customFormat="1" ht="21.75" customHeight="1">
      <c r="A122" s="39"/>
      <c r="B122" s="40"/>
      <c r="C122" s="219" t="s">
        <v>181</v>
      </c>
      <c r="D122" s="219" t="s">
        <v>130</v>
      </c>
      <c r="E122" s="220" t="s">
        <v>796</v>
      </c>
      <c r="F122" s="221" t="s">
        <v>797</v>
      </c>
      <c r="G122" s="222" t="s">
        <v>133</v>
      </c>
      <c r="H122" s="223">
        <v>81</v>
      </c>
      <c r="I122" s="224"/>
      <c r="J122" s="225">
        <f>ROUND(I122*H122,2)</f>
        <v>0</v>
      </c>
      <c r="K122" s="221" t="s">
        <v>134</v>
      </c>
      <c r="L122" s="45"/>
      <c r="M122" s="226" t="s">
        <v>19</v>
      </c>
      <c r="N122" s="227" t="s">
        <v>43</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135</v>
      </c>
      <c r="AT122" s="230" t="s">
        <v>130</v>
      </c>
      <c r="AU122" s="230" t="s">
        <v>82</v>
      </c>
      <c r="AY122" s="18" t="s">
        <v>128</v>
      </c>
      <c r="BE122" s="231">
        <f>IF(N122="základní",J122,0)</f>
        <v>0</v>
      </c>
      <c r="BF122" s="231">
        <f>IF(N122="snížená",J122,0)</f>
        <v>0</v>
      </c>
      <c r="BG122" s="231">
        <f>IF(N122="zákl. přenesená",J122,0)</f>
        <v>0</v>
      </c>
      <c r="BH122" s="231">
        <f>IF(N122="sníž. přenesená",J122,0)</f>
        <v>0</v>
      </c>
      <c r="BI122" s="231">
        <f>IF(N122="nulová",J122,0)</f>
        <v>0</v>
      </c>
      <c r="BJ122" s="18" t="s">
        <v>80</v>
      </c>
      <c r="BK122" s="231">
        <f>ROUND(I122*H122,2)</f>
        <v>0</v>
      </c>
      <c r="BL122" s="18" t="s">
        <v>135</v>
      </c>
      <c r="BM122" s="230" t="s">
        <v>798</v>
      </c>
    </row>
    <row r="123" s="2" customFormat="1" ht="21.75" customHeight="1">
      <c r="A123" s="39"/>
      <c r="B123" s="40"/>
      <c r="C123" s="219" t="s">
        <v>186</v>
      </c>
      <c r="D123" s="219" t="s">
        <v>130</v>
      </c>
      <c r="E123" s="220" t="s">
        <v>799</v>
      </c>
      <c r="F123" s="221" t="s">
        <v>800</v>
      </c>
      <c r="G123" s="222" t="s">
        <v>204</v>
      </c>
      <c r="H123" s="223">
        <v>35.189999999999998</v>
      </c>
      <c r="I123" s="224"/>
      <c r="J123" s="225">
        <f>ROUND(I123*H123,2)</f>
        <v>0</v>
      </c>
      <c r="K123" s="221" t="s">
        <v>134</v>
      </c>
      <c r="L123" s="45"/>
      <c r="M123" s="226" t="s">
        <v>19</v>
      </c>
      <c r="N123" s="227" t="s">
        <v>43</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135</v>
      </c>
      <c r="AT123" s="230" t="s">
        <v>130</v>
      </c>
      <c r="AU123" s="230" t="s">
        <v>82</v>
      </c>
      <c r="AY123" s="18" t="s">
        <v>128</v>
      </c>
      <c r="BE123" s="231">
        <f>IF(N123="základní",J123,0)</f>
        <v>0</v>
      </c>
      <c r="BF123" s="231">
        <f>IF(N123="snížená",J123,0)</f>
        <v>0</v>
      </c>
      <c r="BG123" s="231">
        <f>IF(N123="zákl. přenesená",J123,0)</f>
        <v>0</v>
      </c>
      <c r="BH123" s="231">
        <f>IF(N123="sníž. přenesená",J123,0)</f>
        <v>0</v>
      </c>
      <c r="BI123" s="231">
        <f>IF(N123="nulová",J123,0)</f>
        <v>0</v>
      </c>
      <c r="BJ123" s="18" t="s">
        <v>80</v>
      </c>
      <c r="BK123" s="231">
        <f>ROUND(I123*H123,2)</f>
        <v>0</v>
      </c>
      <c r="BL123" s="18" t="s">
        <v>135</v>
      </c>
      <c r="BM123" s="230" t="s">
        <v>801</v>
      </c>
    </row>
    <row r="124" s="2" customFormat="1">
      <c r="A124" s="39"/>
      <c r="B124" s="40"/>
      <c r="C124" s="41"/>
      <c r="D124" s="232" t="s">
        <v>137</v>
      </c>
      <c r="E124" s="41"/>
      <c r="F124" s="233" t="s">
        <v>802</v>
      </c>
      <c r="G124" s="41"/>
      <c r="H124" s="41"/>
      <c r="I124" s="137"/>
      <c r="J124" s="41"/>
      <c r="K124" s="41"/>
      <c r="L124" s="45"/>
      <c r="M124" s="234"/>
      <c r="N124" s="235"/>
      <c r="O124" s="85"/>
      <c r="P124" s="85"/>
      <c r="Q124" s="85"/>
      <c r="R124" s="85"/>
      <c r="S124" s="85"/>
      <c r="T124" s="86"/>
      <c r="U124" s="39"/>
      <c r="V124" s="39"/>
      <c r="W124" s="39"/>
      <c r="X124" s="39"/>
      <c r="Y124" s="39"/>
      <c r="Z124" s="39"/>
      <c r="AA124" s="39"/>
      <c r="AB124" s="39"/>
      <c r="AC124" s="39"/>
      <c r="AD124" s="39"/>
      <c r="AE124" s="39"/>
      <c r="AT124" s="18" t="s">
        <v>137</v>
      </c>
      <c r="AU124" s="18" t="s">
        <v>82</v>
      </c>
    </row>
    <row r="125" s="13" customFormat="1">
      <c r="A125" s="13"/>
      <c r="B125" s="236"/>
      <c r="C125" s="237"/>
      <c r="D125" s="232" t="s">
        <v>153</v>
      </c>
      <c r="E125" s="238" t="s">
        <v>19</v>
      </c>
      <c r="F125" s="239" t="s">
        <v>49</v>
      </c>
      <c r="G125" s="237"/>
      <c r="H125" s="240">
        <v>35.189999999999998</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153</v>
      </c>
      <c r="AU125" s="246" t="s">
        <v>82</v>
      </c>
      <c r="AV125" s="13" t="s">
        <v>82</v>
      </c>
      <c r="AW125" s="13" t="s">
        <v>33</v>
      </c>
      <c r="AX125" s="13" t="s">
        <v>80</v>
      </c>
      <c r="AY125" s="246" t="s">
        <v>128</v>
      </c>
    </row>
    <row r="126" s="2" customFormat="1" ht="21.75" customHeight="1">
      <c r="A126" s="39"/>
      <c r="B126" s="40"/>
      <c r="C126" s="219" t="s">
        <v>190</v>
      </c>
      <c r="D126" s="219" t="s">
        <v>130</v>
      </c>
      <c r="E126" s="220" t="s">
        <v>803</v>
      </c>
      <c r="F126" s="221" t="s">
        <v>804</v>
      </c>
      <c r="G126" s="222" t="s">
        <v>204</v>
      </c>
      <c r="H126" s="223">
        <v>15.18</v>
      </c>
      <c r="I126" s="224"/>
      <c r="J126" s="225">
        <f>ROUND(I126*H126,2)</f>
        <v>0</v>
      </c>
      <c r="K126" s="221" t="s">
        <v>134</v>
      </c>
      <c r="L126" s="45"/>
      <c r="M126" s="226" t="s">
        <v>19</v>
      </c>
      <c r="N126" s="227" t="s">
        <v>43</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135</v>
      </c>
      <c r="AT126" s="230" t="s">
        <v>130</v>
      </c>
      <c r="AU126" s="230" t="s">
        <v>82</v>
      </c>
      <c r="AY126" s="18" t="s">
        <v>128</v>
      </c>
      <c r="BE126" s="231">
        <f>IF(N126="základní",J126,0)</f>
        <v>0</v>
      </c>
      <c r="BF126" s="231">
        <f>IF(N126="snížená",J126,0)</f>
        <v>0</v>
      </c>
      <c r="BG126" s="231">
        <f>IF(N126="zákl. přenesená",J126,0)</f>
        <v>0</v>
      </c>
      <c r="BH126" s="231">
        <f>IF(N126="sníž. přenesená",J126,0)</f>
        <v>0</v>
      </c>
      <c r="BI126" s="231">
        <f>IF(N126="nulová",J126,0)</f>
        <v>0</v>
      </c>
      <c r="BJ126" s="18" t="s">
        <v>80</v>
      </c>
      <c r="BK126" s="231">
        <f>ROUND(I126*H126,2)</f>
        <v>0</v>
      </c>
      <c r="BL126" s="18" t="s">
        <v>135</v>
      </c>
      <c r="BM126" s="230" t="s">
        <v>805</v>
      </c>
    </row>
    <row r="127" s="2" customFormat="1">
      <c r="A127" s="39"/>
      <c r="B127" s="40"/>
      <c r="C127" s="41"/>
      <c r="D127" s="232" t="s">
        <v>137</v>
      </c>
      <c r="E127" s="41"/>
      <c r="F127" s="233" t="s">
        <v>259</v>
      </c>
      <c r="G127" s="41"/>
      <c r="H127" s="41"/>
      <c r="I127" s="137"/>
      <c r="J127" s="41"/>
      <c r="K127" s="41"/>
      <c r="L127" s="45"/>
      <c r="M127" s="234"/>
      <c r="N127" s="235"/>
      <c r="O127" s="85"/>
      <c r="P127" s="85"/>
      <c r="Q127" s="85"/>
      <c r="R127" s="85"/>
      <c r="S127" s="85"/>
      <c r="T127" s="86"/>
      <c r="U127" s="39"/>
      <c r="V127" s="39"/>
      <c r="W127" s="39"/>
      <c r="X127" s="39"/>
      <c r="Y127" s="39"/>
      <c r="Z127" s="39"/>
      <c r="AA127" s="39"/>
      <c r="AB127" s="39"/>
      <c r="AC127" s="39"/>
      <c r="AD127" s="39"/>
      <c r="AE127" s="39"/>
      <c r="AT127" s="18" t="s">
        <v>137</v>
      </c>
      <c r="AU127" s="18" t="s">
        <v>82</v>
      </c>
    </row>
    <row r="128" s="13" customFormat="1">
      <c r="A128" s="13"/>
      <c r="B128" s="236"/>
      <c r="C128" s="237"/>
      <c r="D128" s="232" t="s">
        <v>153</v>
      </c>
      <c r="E128" s="238" t="s">
        <v>19</v>
      </c>
      <c r="F128" s="239" t="s">
        <v>806</v>
      </c>
      <c r="G128" s="237"/>
      <c r="H128" s="240">
        <v>15.18</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153</v>
      </c>
      <c r="AU128" s="246" t="s">
        <v>82</v>
      </c>
      <c r="AV128" s="13" t="s">
        <v>82</v>
      </c>
      <c r="AW128" s="13" t="s">
        <v>33</v>
      </c>
      <c r="AX128" s="13" t="s">
        <v>72</v>
      </c>
      <c r="AY128" s="246" t="s">
        <v>128</v>
      </c>
    </row>
    <row r="129" s="14" customFormat="1">
      <c r="A129" s="14"/>
      <c r="B129" s="247"/>
      <c r="C129" s="248"/>
      <c r="D129" s="232" t="s">
        <v>153</v>
      </c>
      <c r="E129" s="249" t="s">
        <v>19</v>
      </c>
      <c r="F129" s="250" t="s">
        <v>157</v>
      </c>
      <c r="G129" s="248"/>
      <c r="H129" s="251">
        <v>15.18</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153</v>
      </c>
      <c r="AU129" s="257" t="s">
        <v>82</v>
      </c>
      <c r="AV129" s="14" t="s">
        <v>135</v>
      </c>
      <c r="AW129" s="14" t="s">
        <v>33</v>
      </c>
      <c r="AX129" s="14" t="s">
        <v>80</v>
      </c>
      <c r="AY129" s="257" t="s">
        <v>128</v>
      </c>
    </row>
    <row r="130" s="2" customFormat="1" ht="21.75" customHeight="1">
      <c r="A130" s="39"/>
      <c r="B130" s="40"/>
      <c r="C130" s="219" t="s">
        <v>195</v>
      </c>
      <c r="D130" s="219" t="s">
        <v>130</v>
      </c>
      <c r="E130" s="220" t="s">
        <v>263</v>
      </c>
      <c r="F130" s="221" t="s">
        <v>264</v>
      </c>
      <c r="G130" s="222" t="s">
        <v>204</v>
      </c>
      <c r="H130" s="223">
        <v>35.189999999999998</v>
      </c>
      <c r="I130" s="224"/>
      <c r="J130" s="225">
        <f>ROUND(I130*H130,2)</f>
        <v>0</v>
      </c>
      <c r="K130" s="221" t="s">
        <v>134</v>
      </c>
      <c r="L130" s="45"/>
      <c r="M130" s="226" t="s">
        <v>19</v>
      </c>
      <c r="N130" s="227" t="s">
        <v>43</v>
      </c>
      <c r="O130" s="85"/>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135</v>
      </c>
      <c r="AT130" s="230" t="s">
        <v>130</v>
      </c>
      <c r="AU130" s="230" t="s">
        <v>82</v>
      </c>
      <c r="AY130" s="18" t="s">
        <v>128</v>
      </c>
      <c r="BE130" s="231">
        <f>IF(N130="základní",J130,0)</f>
        <v>0</v>
      </c>
      <c r="BF130" s="231">
        <f>IF(N130="snížená",J130,0)</f>
        <v>0</v>
      </c>
      <c r="BG130" s="231">
        <f>IF(N130="zákl. přenesená",J130,0)</f>
        <v>0</v>
      </c>
      <c r="BH130" s="231">
        <f>IF(N130="sníž. přenesená",J130,0)</f>
        <v>0</v>
      </c>
      <c r="BI130" s="231">
        <f>IF(N130="nulová",J130,0)</f>
        <v>0</v>
      </c>
      <c r="BJ130" s="18" t="s">
        <v>80</v>
      </c>
      <c r="BK130" s="231">
        <f>ROUND(I130*H130,2)</f>
        <v>0</v>
      </c>
      <c r="BL130" s="18" t="s">
        <v>135</v>
      </c>
      <c r="BM130" s="230" t="s">
        <v>807</v>
      </c>
    </row>
    <row r="131" s="2" customFormat="1">
      <c r="A131" s="39"/>
      <c r="B131" s="40"/>
      <c r="C131" s="41"/>
      <c r="D131" s="232" t="s">
        <v>137</v>
      </c>
      <c r="E131" s="41"/>
      <c r="F131" s="233" t="s">
        <v>259</v>
      </c>
      <c r="G131" s="41"/>
      <c r="H131" s="41"/>
      <c r="I131" s="137"/>
      <c r="J131" s="41"/>
      <c r="K131" s="41"/>
      <c r="L131" s="45"/>
      <c r="M131" s="234"/>
      <c r="N131" s="235"/>
      <c r="O131" s="85"/>
      <c r="P131" s="85"/>
      <c r="Q131" s="85"/>
      <c r="R131" s="85"/>
      <c r="S131" s="85"/>
      <c r="T131" s="86"/>
      <c r="U131" s="39"/>
      <c r="V131" s="39"/>
      <c r="W131" s="39"/>
      <c r="X131" s="39"/>
      <c r="Y131" s="39"/>
      <c r="Z131" s="39"/>
      <c r="AA131" s="39"/>
      <c r="AB131" s="39"/>
      <c r="AC131" s="39"/>
      <c r="AD131" s="39"/>
      <c r="AE131" s="39"/>
      <c r="AT131" s="18" t="s">
        <v>137</v>
      </c>
      <c r="AU131" s="18" t="s">
        <v>82</v>
      </c>
    </row>
    <row r="132" s="13" customFormat="1">
      <c r="A132" s="13"/>
      <c r="B132" s="236"/>
      <c r="C132" s="237"/>
      <c r="D132" s="232" t="s">
        <v>153</v>
      </c>
      <c r="E132" s="238" t="s">
        <v>19</v>
      </c>
      <c r="F132" s="239" t="s">
        <v>49</v>
      </c>
      <c r="G132" s="237"/>
      <c r="H132" s="240">
        <v>35.189999999999998</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153</v>
      </c>
      <c r="AU132" s="246" t="s">
        <v>82</v>
      </c>
      <c r="AV132" s="13" t="s">
        <v>82</v>
      </c>
      <c r="AW132" s="13" t="s">
        <v>33</v>
      </c>
      <c r="AX132" s="13" t="s">
        <v>80</v>
      </c>
      <c r="AY132" s="246" t="s">
        <v>128</v>
      </c>
    </row>
    <row r="133" s="2" customFormat="1" ht="33" customHeight="1">
      <c r="A133" s="39"/>
      <c r="B133" s="40"/>
      <c r="C133" s="219" t="s">
        <v>201</v>
      </c>
      <c r="D133" s="219" t="s">
        <v>130</v>
      </c>
      <c r="E133" s="220" t="s">
        <v>270</v>
      </c>
      <c r="F133" s="221" t="s">
        <v>271</v>
      </c>
      <c r="G133" s="222" t="s">
        <v>204</v>
      </c>
      <c r="H133" s="223">
        <v>351.89999999999998</v>
      </c>
      <c r="I133" s="224"/>
      <c r="J133" s="225">
        <f>ROUND(I133*H133,2)</f>
        <v>0</v>
      </c>
      <c r="K133" s="221" t="s">
        <v>134</v>
      </c>
      <c r="L133" s="45"/>
      <c r="M133" s="226" t="s">
        <v>19</v>
      </c>
      <c r="N133" s="227" t="s">
        <v>43</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135</v>
      </c>
      <c r="AT133" s="230" t="s">
        <v>130</v>
      </c>
      <c r="AU133" s="230" t="s">
        <v>82</v>
      </c>
      <c r="AY133" s="18" t="s">
        <v>128</v>
      </c>
      <c r="BE133" s="231">
        <f>IF(N133="základní",J133,0)</f>
        <v>0</v>
      </c>
      <c r="BF133" s="231">
        <f>IF(N133="snížená",J133,0)</f>
        <v>0</v>
      </c>
      <c r="BG133" s="231">
        <f>IF(N133="zákl. přenesená",J133,0)</f>
        <v>0</v>
      </c>
      <c r="BH133" s="231">
        <f>IF(N133="sníž. přenesená",J133,0)</f>
        <v>0</v>
      </c>
      <c r="BI133" s="231">
        <f>IF(N133="nulová",J133,0)</f>
        <v>0</v>
      </c>
      <c r="BJ133" s="18" t="s">
        <v>80</v>
      </c>
      <c r="BK133" s="231">
        <f>ROUND(I133*H133,2)</f>
        <v>0</v>
      </c>
      <c r="BL133" s="18" t="s">
        <v>135</v>
      </c>
      <c r="BM133" s="230" t="s">
        <v>808</v>
      </c>
    </row>
    <row r="134" s="2" customFormat="1">
      <c r="A134" s="39"/>
      <c r="B134" s="40"/>
      <c r="C134" s="41"/>
      <c r="D134" s="232" t="s">
        <v>137</v>
      </c>
      <c r="E134" s="41"/>
      <c r="F134" s="233" t="s">
        <v>259</v>
      </c>
      <c r="G134" s="41"/>
      <c r="H134" s="41"/>
      <c r="I134" s="137"/>
      <c r="J134" s="41"/>
      <c r="K134" s="41"/>
      <c r="L134" s="45"/>
      <c r="M134" s="234"/>
      <c r="N134" s="235"/>
      <c r="O134" s="85"/>
      <c r="P134" s="85"/>
      <c r="Q134" s="85"/>
      <c r="R134" s="85"/>
      <c r="S134" s="85"/>
      <c r="T134" s="86"/>
      <c r="U134" s="39"/>
      <c r="V134" s="39"/>
      <c r="W134" s="39"/>
      <c r="X134" s="39"/>
      <c r="Y134" s="39"/>
      <c r="Z134" s="39"/>
      <c r="AA134" s="39"/>
      <c r="AB134" s="39"/>
      <c r="AC134" s="39"/>
      <c r="AD134" s="39"/>
      <c r="AE134" s="39"/>
      <c r="AT134" s="18" t="s">
        <v>137</v>
      </c>
      <c r="AU134" s="18" t="s">
        <v>82</v>
      </c>
    </row>
    <row r="135" s="13" customFormat="1">
      <c r="A135" s="13"/>
      <c r="B135" s="236"/>
      <c r="C135" s="237"/>
      <c r="D135" s="232" t="s">
        <v>153</v>
      </c>
      <c r="E135" s="238" t="s">
        <v>19</v>
      </c>
      <c r="F135" s="239" t="s">
        <v>49</v>
      </c>
      <c r="G135" s="237"/>
      <c r="H135" s="240">
        <v>35.189999999999998</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153</v>
      </c>
      <c r="AU135" s="246" t="s">
        <v>82</v>
      </c>
      <c r="AV135" s="13" t="s">
        <v>82</v>
      </c>
      <c r="AW135" s="13" t="s">
        <v>33</v>
      </c>
      <c r="AX135" s="13" t="s">
        <v>80</v>
      </c>
      <c r="AY135" s="246" t="s">
        <v>128</v>
      </c>
    </row>
    <row r="136" s="13" customFormat="1">
      <c r="A136" s="13"/>
      <c r="B136" s="236"/>
      <c r="C136" s="237"/>
      <c r="D136" s="232" t="s">
        <v>153</v>
      </c>
      <c r="E136" s="237"/>
      <c r="F136" s="239" t="s">
        <v>809</v>
      </c>
      <c r="G136" s="237"/>
      <c r="H136" s="240">
        <v>351.89999999999998</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153</v>
      </c>
      <c r="AU136" s="246" t="s">
        <v>82</v>
      </c>
      <c r="AV136" s="13" t="s">
        <v>82</v>
      </c>
      <c r="AW136" s="13" t="s">
        <v>4</v>
      </c>
      <c r="AX136" s="13" t="s">
        <v>80</v>
      </c>
      <c r="AY136" s="246" t="s">
        <v>128</v>
      </c>
    </row>
    <row r="137" s="2" customFormat="1" ht="21.75" customHeight="1">
      <c r="A137" s="39"/>
      <c r="B137" s="40"/>
      <c r="C137" s="219" t="s">
        <v>208</v>
      </c>
      <c r="D137" s="219" t="s">
        <v>130</v>
      </c>
      <c r="E137" s="220" t="s">
        <v>810</v>
      </c>
      <c r="F137" s="221" t="s">
        <v>811</v>
      </c>
      <c r="G137" s="222" t="s">
        <v>204</v>
      </c>
      <c r="H137" s="223">
        <v>15.18</v>
      </c>
      <c r="I137" s="224"/>
      <c r="J137" s="225">
        <f>ROUND(I137*H137,2)</f>
        <v>0</v>
      </c>
      <c r="K137" s="221" t="s">
        <v>134</v>
      </c>
      <c r="L137" s="45"/>
      <c r="M137" s="226" t="s">
        <v>19</v>
      </c>
      <c r="N137" s="227" t="s">
        <v>43</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135</v>
      </c>
      <c r="AT137" s="230" t="s">
        <v>130</v>
      </c>
      <c r="AU137" s="230" t="s">
        <v>82</v>
      </c>
      <c r="AY137" s="18" t="s">
        <v>128</v>
      </c>
      <c r="BE137" s="231">
        <f>IF(N137="základní",J137,0)</f>
        <v>0</v>
      </c>
      <c r="BF137" s="231">
        <f>IF(N137="snížená",J137,0)</f>
        <v>0</v>
      </c>
      <c r="BG137" s="231">
        <f>IF(N137="zákl. přenesená",J137,0)</f>
        <v>0</v>
      </c>
      <c r="BH137" s="231">
        <f>IF(N137="sníž. přenesená",J137,0)</f>
        <v>0</v>
      </c>
      <c r="BI137" s="231">
        <f>IF(N137="nulová",J137,0)</f>
        <v>0</v>
      </c>
      <c r="BJ137" s="18" t="s">
        <v>80</v>
      </c>
      <c r="BK137" s="231">
        <f>ROUND(I137*H137,2)</f>
        <v>0</v>
      </c>
      <c r="BL137" s="18" t="s">
        <v>135</v>
      </c>
      <c r="BM137" s="230" t="s">
        <v>812</v>
      </c>
    </row>
    <row r="138" s="2" customFormat="1">
      <c r="A138" s="39"/>
      <c r="B138" s="40"/>
      <c r="C138" s="41"/>
      <c r="D138" s="232" t="s">
        <v>137</v>
      </c>
      <c r="E138" s="41"/>
      <c r="F138" s="233" t="s">
        <v>278</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137</v>
      </c>
      <c r="AU138" s="18" t="s">
        <v>82</v>
      </c>
    </row>
    <row r="139" s="13" customFormat="1">
      <c r="A139" s="13"/>
      <c r="B139" s="236"/>
      <c r="C139" s="237"/>
      <c r="D139" s="232" t="s">
        <v>153</v>
      </c>
      <c r="E139" s="238" t="s">
        <v>19</v>
      </c>
      <c r="F139" s="239" t="s">
        <v>813</v>
      </c>
      <c r="G139" s="237"/>
      <c r="H139" s="240">
        <v>15.18</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153</v>
      </c>
      <c r="AU139" s="246" t="s">
        <v>82</v>
      </c>
      <c r="AV139" s="13" t="s">
        <v>82</v>
      </c>
      <c r="AW139" s="13" t="s">
        <v>33</v>
      </c>
      <c r="AX139" s="13" t="s">
        <v>80</v>
      </c>
      <c r="AY139" s="246" t="s">
        <v>128</v>
      </c>
    </row>
    <row r="140" s="2" customFormat="1" ht="16.5" customHeight="1">
      <c r="A140" s="39"/>
      <c r="B140" s="40"/>
      <c r="C140" s="219" t="s">
        <v>8</v>
      </c>
      <c r="D140" s="219" t="s">
        <v>130</v>
      </c>
      <c r="E140" s="220" t="s">
        <v>814</v>
      </c>
      <c r="F140" s="221" t="s">
        <v>815</v>
      </c>
      <c r="G140" s="222" t="s">
        <v>204</v>
      </c>
      <c r="H140" s="223">
        <v>15.18</v>
      </c>
      <c r="I140" s="224"/>
      <c r="J140" s="225">
        <f>ROUND(I140*H140,2)</f>
        <v>0</v>
      </c>
      <c r="K140" s="221" t="s">
        <v>134</v>
      </c>
      <c r="L140" s="45"/>
      <c r="M140" s="226" t="s">
        <v>19</v>
      </c>
      <c r="N140" s="227" t="s">
        <v>43</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135</v>
      </c>
      <c r="AT140" s="230" t="s">
        <v>130</v>
      </c>
      <c r="AU140" s="230" t="s">
        <v>82</v>
      </c>
      <c r="AY140" s="18" t="s">
        <v>128</v>
      </c>
      <c r="BE140" s="231">
        <f>IF(N140="základní",J140,0)</f>
        <v>0</v>
      </c>
      <c r="BF140" s="231">
        <f>IF(N140="snížená",J140,0)</f>
        <v>0</v>
      </c>
      <c r="BG140" s="231">
        <f>IF(N140="zákl. přenesená",J140,0)</f>
        <v>0</v>
      </c>
      <c r="BH140" s="231">
        <f>IF(N140="sníž. přenesená",J140,0)</f>
        <v>0</v>
      </c>
      <c r="BI140" s="231">
        <f>IF(N140="nulová",J140,0)</f>
        <v>0</v>
      </c>
      <c r="BJ140" s="18" t="s">
        <v>80</v>
      </c>
      <c r="BK140" s="231">
        <f>ROUND(I140*H140,2)</f>
        <v>0</v>
      </c>
      <c r="BL140" s="18" t="s">
        <v>135</v>
      </c>
      <c r="BM140" s="230" t="s">
        <v>816</v>
      </c>
    </row>
    <row r="141" s="2" customFormat="1">
      <c r="A141" s="39"/>
      <c r="B141" s="40"/>
      <c r="C141" s="41"/>
      <c r="D141" s="232" t="s">
        <v>137</v>
      </c>
      <c r="E141" s="41"/>
      <c r="F141" s="233" t="s">
        <v>817</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137</v>
      </c>
      <c r="AU141" s="18" t="s">
        <v>82</v>
      </c>
    </row>
    <row r="142" s="13" customFormat="1">
      <c r="A142" s="13"/>
      <c r="B142" s="236"/>
      <c r="C142" s="237"/>
      <c r="D142" s="232" t="s">
        <v>153</v>
      </c>
      <c r="E142" s="238" t="s">
        <v>19</v>
      </c>
      <c r="F142" s="239" t="s">
        <v>813</v>
      </c>
      <c r="G142" s="237"/>
      <c r="H142" s="240">
        <v>15.18</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153</v>
      </c>
      <c r="AU142" s="246" t="s">
        <v>82</v>
      </c>
      <c r="AV142" s="13" t="s">
        <v>82</v>
      </c>
      <c r="AW142" s="13" t="s">
        <v>33</v>
      </c>
      <c r="AX142" s="13" t="s">
        <v>80</v>
      </c>
      <c r="AY142" s="246" t="s">
        <v>128</v>
      </c>
    </row>
    <row r="143" s="2" customFormat="1" ht="21.75" customHeight="1">
      <c r="A143" s="39"/>
      <c r="B143" s="40"/>
      <c r="C143" s="219" t="s">
        <v>218</v>
      </c>
      <c r="D143" s="219" t="s">
        <v>130</v>
      </c>
      <c r="E143" s="220" t="s">
        <v>818</v>
      </c>
      <c r="F143" s="221" t="s">
        <v>282</v>
      </c>
      <c r="G143" s="222" t="s">
        <v>283</v>
      </c>
      <c r="H143" s="223">
        <v>63.341999999999999</v>
      </c>
      <c r="I143" s="224"/>
      <c r="J143" s="225">
        <f>ROUND(I143*H143,2)</f>
        <v>0</v>
      </c>
      <c r="K143" s="221" t="s">
        <v>134</v>
      </c>
      <c r="L143" s="45"/>
      <c r="M143" s="226" t="s">
        <v>19</v>
      </c>
      <c r="N143" s="227" t="s">
        <v>43</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135</v>
      </c>
      <c r="AT143" s="230" t="s">
        <v>130</v>
      </c>
      <c r="AU143" s="230" t="s">
        <v>82</v>
      </c>
      <c r="AY143" s="18" t="s">
        <v>128</v>
      </c>
      <c r="BE143" s="231">
        <f>IF(N143="základní",J143,0)</f>
        <v>0</v>
      </c>
      <c r="BF143" s="231">
        <f>IF(N143="snížená",J143,0)</f>
        <v>0</v>
      </c>
      <c r="BG143" s="231">
        <f>IF(N143="zákl. přenesená",J143,0)</f>
        <v>0</v>
      </c>
      <c r="BH143" s="231">
        <f>IF(N143="sníž. přenesená",J143,0)</f>
        <v>0</v>
      </c>
      <c r="BI143" s="231">
        <f>IF(N143="nulová",J143,0)</f>
        <v>0</v>
      </c>
      <c r="BJ143" s="18" t="s">
        <v>80</v>
      </c>
      <c r="BK143" s="231">
        <f>ROUND(I143*H143,2)</f>
        <v>0</v>
      </c>
      <c r="BL143" s="18" t="s">
        <v>135</v>
      </c>
      <c r="BM143" s="230" t="s">
        <v>819</v>
      </c>
    </row>
    <row r="144" s="2" customFormat="1">
      <c r="A144" s="39"/>
      <c r="B144" s="40"/>
      <c r="C144" s="41"/>
      <c r="D144" s="232" t="s">
        <v>137</v>
      </c>
      <c r="E144" s="41"/>
      <c r="F144" s="233" t="s">
        <v>285</v>
      </c>
      <c r="G144" s="41"/>
      <c r="H144" s="41"/>
      <c r="I144" s="137"/>
      <c r="J144" s="41"/>
      <c r="K144" s="41"/>
      <c r="L144" s="45"/>
      <c r="M144" s="234"/>
      <c r="N144" s="235"/>
      <c r="O144" s="85"/>
      <c r="P144" s="85"/>
      <c r="Q144" s="85"/>
      <c r="R144" s="85"/>
      <c r="S144" s="85"/>
      <c r="T144" s="86"/>
      <c r="U144" s="39"/>
      <c r="V144" s="39"/>
      <c r="W144" s="39"/>
      <c r="X144" s="39"/>
      <c r="Y144" s="39"/>
      <c r="Z144" s="39"/>
      <c r="AA144" s="39"/>
      <c r="AB144" s="39"/>
      <c r="AC144" s="39"/>
      <c r="AD144" s="39"/>
      <c r="AE144" s="39"/>
      <c r="AT144" s="18" t="s">
        <v>137</v>
      </c>
      <c r="AU144" s="18" t="s">
        <v>82</v>
      </c>
    </row>
    <row r="145" s="13" customFormat="1">
      <c r="A145" s="13"/>
      <c r="B145" s="236"/>
      <c r="C145" s="237"/>
      <c r="D145" s="232" t="s">
        <v>153</v>
      </c>
      <c r="E145" s="238" t="s">
        <v>19</v>
      </c>
      <c r="F145" s="239" t="s">
        <v>49</v>
      </c>
      <c r="G145" s="237"/>
      <c r="H145" s="240">
        <v>35.189999999999998</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153</v>
      </c>
      <c r="AU145" s="246" t="s">
        <v>82</v>
      </c>
      <c r="AV145" s="13" t="s">
        <v>82</v>
      </c>
      <c r="AW145" s="13" t="s">
        <v>33</v>
      </c>
      <c r="AX145" s="13" t="s">
        <v>80</v>
      </c>
      <c r="AY145" s="246" t="s">
        <v>128</v>
      </c>
    </row>
    <row r="146" s="13" customFormat="1">
      <c r="A146" s="13"/>
      <c r="B146" s="236"/>
      <c r="C146" s="237"/>
      <c r="D146" s="232" t="s">
        <v>153</v>
      </c>
      <c r="E146" s="237"/>
      <c r="F146" s="239" t="s">
        <v>820</v>
      </c>
      <c r="G146" s="237"/>
      <c r="H146" s="240">
        <v>63.341999999999999</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153</v>
      </c>
      <c r="AU146" s="246" t="s">
        <v>82</v>
      </c>
      <c r="AV146" s="13" t="s">
        <v>82</v>
      </c>
      <c r="AW146" s="13" t="s">
        <v>4</v>
      </c>
      <c r="AX146" s="13" t="s">
        <v>80</v>
      </c>
      <c r="AY146" s="246" t="s">
        <v>128</v>
      </c>
    </row>
    <row r="147" s="2" customFormat="1" ht="21.75" customHeight="1">
      <c r="A147" s="39"/>
      <c r="B147" s="40"/>
      <c r="C147" s="219" t="s">
        <v>225</v>
      </c>
      <c r="D147" s="219" t="s">
        <v>130</v>
      </c>
      <c r="E147" s="220" t="s">
        <v>288</v>
      </c>
      <c r="F147" s="221" t="s">
        <v>289</v>
      </c>
      <c r="G147" s="222" t="s">
        <v>204</v>
      </c>
      <c r="H147" s="223">
        <v>20.010000000000002</v>
      </c>
      <c r="I147" s="224"/>
      <c r="J147" s="225">
        <f>ROUND(I147*H147,2)</f>
        <v>0</v>
      </c>
      <c r="K147" s="221" t="s">
        <v>134</v>
      </c>
      <c r="L147" s="45"/>
      <c r="M147" s="226" t="s">
        <v>19</v>
      </c>
      <c r="N147" s="227" t="s">
        <v>43</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135</v>
      </c>
      <c r="AT147" s="230" t="s">
        <v>130</v>
      </c>
      <c r="AU147" s="230" t="s">
        <v>82</v>
      </c>
      <c r="AY147" s="18" t="s">
        <v>128</v>
      </c>
      <c r="BE147" s="231">
        <f>IF(N147="základní",J147,0)</f>
        <v>0</v>
      </c>
      <c r="BF147" s="231">
        <f>IF(N147="snížená",J147,0)</f>
        <v>0</v>
      </c>
      <c r="BG147" s="231">
        <f>IF(N147="zákl. přenesená",J147,0)</f>
        <v>0</v>
      </c>
      <c r="BH147" s="231">
        <f>IF(N147="sníž. přenesená",J147,0)</f>
        <v>0</v>
      </c>
      <c r="BI147" s="231">
        <f>IF(N147="nulová",J147,0)</f>
        <v>0</v>
      </c>
      <c r="BJ147" s="18" t="s">
        <v>80</v>
      </c>
      <c r="BK147" s="231">
        <f>ROUND(I147*H147,2)</f>
        <v>0</v>
      </c>
      <c r="BL147" s="18" t="s">
        <v>135</v>
      </c>
      <c r="BM147" s="230" t="s">
        <v>821</v>
      </c>
    </row>
    <row r="148" s="2" customFormat="1">
      <c r="A148" s="39"/>
      <c r="B148" s="40"/>
      <c r="C148" s="41"/>
      <c r="D148" s="232" t="s">
        <v>137</v>
      </c>
      <c r="E148" s="41"/>
      <c r="F148" s="233" t="s">
        <v>291</v>
      </c>
      <c r="G148" s="41"/>
      <c r="H148" s="41"/>
      <c r="I148" s="137"/>
      <c r="J148" s="41"/>
      <c r="K148" s="41"/>
      <c r="L148" s="45"/>
      <c r="M148" s="234"/>
      <c r="N148" s="235"/>
      <c r="O148" s="85"/>
      <c r="P148" s="85"/>
      <c r="Q148" s="85"/>
      <c r="R148" s="85"/>
      <c r="S148" s="85"/>
      <c r="T148" s="86"/>
      <c r="U148" s="39"/>
      <c r="V148" s="39"/>
      <c r="W148" s="39"/>
      <c r="X148" s="39"/>
      <c r="Y148" s="39"/>
      <c r="Z148" s="39"/>
      <c r="AA148" s="39"/>
      <c r="AB148" s="39"/>
      <c r="AC148" s="39"/>
      <c r="AD148" s="39"/>
      <c r="AE148" s="39"/>
      <c r="AT148" s="18" t="s">
        <v>137</v>
      </c>
      <c r="AU148" s="18" t="s">
        <v>82</v>
      </c>
    </row>
    <row r="149" s="13" customFormat="1">
      <c r="A149" s="13"/>
      <c r="B149" s="236"/>
      <c r="C149" s="237"/>
      <c r="D149" s="232" t="s">
        <v>153</v>
      </c>
      <c r="E149" s="238" t="s">
        <v>746</v>
      </c>
      <c r="F149" s="239" t="s">
        <v>822</v>
      </c>
      <c r="G149" s="237"/>
      <c r="H149" s="240">
        <v>20.010000000000002</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153</v>
      </c>
      <c r="AU149" s="246" t="s">
        <v>82</v>
      </c>
      <c r="AV149" s="13" t="s">
        <v>82</v>
      </c>
      <c r="AW149" s="13" t="s">
        <v>33</v>
      </c>
      <c r="AX149" s="13" t="s">
        <v>72</v>
      </c>
      <c r="AY149" s="246" t="s">
        <v>128</v>
      </c>
    </row>
    <row r="150" s="14" customFormat="1">
      <c r="A150" s="14"/>
      <c r="B150" s="247"/>
      <c r="C150" s="248"/>
      <c r="D150" s="232" t="s">
        <v>153</v>
      </c>
      <c r="E150" s="249" t="s">
        <v>19</v>
      </c>
      <c r="F150" s="250" t="s">
        <v>157</v>
      </c>
      <c r="G150" s="248"/>
      <c r="H150" s="251">
        <v>20.010000000000002</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153</v>
      </c>
      <c r="AU150" s="257" t="s">
        <v>82</v>
      </c>
      <c r="AV150" s="14" t="s">
        <v>135</v>
      </c>
      <c r="AW150" s="14" t="s">
        <v>33</v>
      </c>
      <c r="AX150" s="14" t="s">
        <v>80</v>
      </c>
      <c r="AY150" s="257" t="s">
        <v>128</v>
      </c>
    </row>
    <row r="151" s="2" customFormat="1" ht="16.5" customHeight="1">
      <c r="A151" s="39"/>
      <c r="B151" s="40"/>
      <c r="C151" s="268" t="s">
        <v>230</v>
      </c>
      <c r="D151" s="268" t="s">
        <v>295</v>
      </c>
      <c r="E151" s="269" t="s">
        <v>823</v>
      </c>
      <c r="F151" s="270" t="s">
        <v>824</v>
      </c>
      <c r="G151" s="271" t="s">
        <v>283</v>
      </c>
      <c r="H151" s="272">
        <v>36.018000000000001</v>
      </c>
      <c r="I151" s="273"/>
      <c r="J151" s="274">
        <f>ROUND(I151*H151,2)</f>
        <v>0</v>
      </c>
      <c r="K151" s="270" t="s">
        <v>19</v>
      </c>
      <c r="L151" s="275"/>
      <c r="M151" s="276" t="s">
        <v>19</v>
      </c>
      <c r="N151" s="277" t="s">
        <v>43</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176</v>
      </c>
      <c r="AT151" s="230" t="s">
        <v>295</v>
      </c>
      <c r="AU151" s="230" t="s">
        <v>82</v>
      </c>
      <c r="AY151" s="18" t="s">
        <v>128</v>
      </c>
      <c r="BE151" s="231">
        <f>IF(N151="základní",J151,0)</f>
        <v>0</v>
      </c>
      <c r="BF151" s="231">
        <f>IF(N151="snížená",J151,0)</f>
        <v>0</v>
      </c>
      <c r="BG151" s="231">
        <f>IF(N151="zákl. přenesená",J151,0)</f>
        <v>0</v>
      </c>
      <c r="BH151" s="231">
        <f>IF(N151="sníž. přenesená",J151,0)</f>
        <v>0</v>
      </c>
      <c r="BI151" s="231">
        <f>IF(N151="nulová",J151,0)</f>
        <v>0</v>
      </c>
      <c r="BJ151" s="18" t="s">
        <v>80</v>
      </c>
      <c r="BK151" s="231">
        <f>ROUND(I151*H151,2)</f>
        <v>0</v>
      </c>
      <c r="BL151" s="18" t="s">
        <v>135</v>
      </c>
      <c r="BM151" s="230" t="s">
        <v>825</v>
      </c>
    </row>
    <row r="152" s="13" customFormat="1">
      <c r="A152" s="13"/>
      <c r="B152" s="236"/>
      <c r="C152" s="237"/>
      <c r="D152" s="232" t="s">
        <v>153</v>
      </c>
      <c r="E152" s="238" t="s">
        <v>19</v>
      </c>
      <c r="F152" s="239" t="s">
        <v>826</v>
      </c>
      <c r="G152" s="237"/>
      <c r="H152" s="240">
        <v>36.018000000000001</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153</v>
      </c>
      <c r="AU152" s="246" t="s">
        <v>82</v>
      </c>
      <c r="AV152" s="13" t="s">
        <v>82</v>
      </c>
      <c r="AW152" s="13" t="s">
        <v>33</v>
      </c>
      <c r="AX152" s="13" t="s">
        <v>80</v>
      </c>
      <c r="AY152" s="246" t="s">
        <v>128</v>
      </c>
    </row>
    <row r="153" s="2" customFormat="1" ht="21.75" customHeight="1">
      <c r="A153" s="39"/>
      <c r="B153" s="40"/>
      <c r="C153" s="219" t="s">
        <v>234</v>
      </c>
      <c r="D153" s="219" t="s">
        <v>130</v>
      </c>
      <c r="E153" s="220" t="s">
        <v>827</v>
      </c>
      <c r="F153" s="221" t="s">
        <v>828</v>
      </c>
      <c r="G153" s="222" t="s">
        <v>204</v>
      </c>
      <c r="H153" s="223">
        <v>11.880000000000001</v>
      </c>
      <c r="I153" s="224"/>
      <c r="J153" s="225">
        <f>ROUND(I153*H153,2)</f>
        <v>0</v>
      </c>
      <c r="K153" s="221" t="s">
        <v>134</v>
      </c>
      <c r="L153" s="45"/>
      <c r="M153" s="226" t="s">
        <v>19</v>
      </c>
      <c r="N153" s="227" t="s">
        <v>43</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135</v>
      </c>
      <c r="AT153" s="230" t="s">
        <v>130</v>
      </c>
      <c r="AU153" s="230" t="s">
        <v>82</v>
      </c>
      <c r="AY153" s="18" t="s">
        <v>128</v>
      </c>
      <c r="BE153" s="231">
        <f>IF(N153="základní",J153,0)</f>
        <v>0</v>
      </c>
      <c r="BF153" s="231">
        <f>IF(N153="snížená",J153,0)</f>
        <v>0</v>
      </c>
      <c r="BG153" s="231">
        <f>IF(N153="zákl. přenesená",J153,0)</f>
        <v>0</v>
      </c>
      <c r="BH153" s="231">
        <f>IF(N153="sníž. přenesená",J153,0)</f>
        <v>0</v>
      </c>
      <c r="BI153" s="231">
        <f>IF(N153="nulová",J153,0)</f>
        <v>0</v>
      </c>
      <c r="BJ153" s="18" t="s">
        <v>80</v>
      </c>
      <c r="BK153" s="231">
        <f>ROUND(I153*H153,2)</f>
        <v>0</v>
      </c>
      <c r="BL153" s="18" t="s">
        <v>135</v>
      </c>
      <c r="BM153" s="230" t="s">
        <v>829</v>
      </c>
    </row>
    <row r="154" s="2" customFormat="1">
      <c r="A154" s="39"/>
      <c r="B154" s="40"/>
      <c r="C154" s="41"/>
      <c r="D154" s="232" t="s">
        <v>137</v>
      </c>
      <c r="E154" s="41"/>
      <c r="F154" s="233" t="s">
        <v>830</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137</v>
      </c>
      <c r="AU154" s="18" t="s">
        <v>82</v>
      </c>
    </row>
    <row r="155" s="13" customFormat="1">
      <c r="A155" s="13"/>
      <c r="B155" s="236"/>
      <c r="C155" s="237"/>
      <c r="D155" s="232" t="s">
        <v>153</v>
      </c>
      <c r="E155" s="238" t="s">
        <v>19</v>
      </c>
      <c r="F155" s="239" t="s">
        <v>831</v>
      </c>
      <c r="G155" s="237"/>
      <c r="H155" s="240">
        <v>11.880000000000001</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153</v>
      </c>
      <c r="AU155" s="246" t="s">
        <v>82</v>
      </c>
      <c r="AV155" s="13" t="s">
        <v>82</v>
      </c>
      <c r="AW155" s="13" t="s">
        <v>33</v>
      </c>
      <c r="AX155" s="13" t="s">
        <v>72</v>
      </c>
      <c r="AY155" s="246" t="s">
        <v>128</v>
      </c>
    </row>
    <row r="156" s="14" customFormat="1">
      <c r="A156" s="14"/>
      <c r="B156" s="247"/>
      <c r="C156" s="248"/>
      <c r="D156" s="232" t="s">
        <v>153</v>
      </c>
      <c r="E156" s="249" t="s">
        <v>741</v>
      </c>
      <c r="F156" s="250" t="s">
        <v>157</v>
      </c>
      <c r="G156" s="248"/>
      <c r="H156" s="251">
        <v>11.880000000000001</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153</v>
      </c>
      <c r="AU156" s="257" t="s">
        <v>82</v>
      </c>
      <c r="AV156" s="14" t="s">
        <v>135</v>
      </c>
      <c r="AW156" s="14" t="s">
        <v>33</v>
      </c>
      <c r="AX156" s="14" t="s">
        <v>80</v>
      </c>
      <c r="AY156" s="257" t="s">
        <v>128</v>
      </c>
    </row>
    <row r="157" s="2" customFormat="1" ht="16.5" customHeight="1">
      <c r="A157" s="39"/>
      <c r="B157" s="40"/>
      <c r="C157" s="268" t="s">
        <v>238</v>
      </c>
      <c r="D157" s="268" t="s">
        <v>295</v>
      </c>
      <c r="E157" s="269" t="s">
        <v>832</v>
      </c>
      <c r="F157" s="270" t="s">
        <v>833</v>
      </c>
      <c r="G157" s="271" t="s">
        <v>283</v>
      </c>
      <c r="H157" s="272">
        <v>21.384</v>
      </c>
      <c r="I157" s="273"/>
      <c r="J157" s="274">
        <f>ROUND(I157*H157,2)</f>
        <v>0</v>
      </c>
      <c r="K157" s="270" t="s">
        <v>134</v>
      </c>
      <c r="L157" s="275"/>
      <c r="M157" s="276" t="s">
        <v>19</v>
      </c>
      <c r="N157" s="277" t="s">
        <v>43</v>
      </c>
      <c r="O157" s="85"/>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295</v>
      </c>
      <c r="AU157" s="230" t="s">
        <v>82</v>
      </c>
      <c r="AY157" s="18" t="s">
        <v>128</v>
      </c>
      <c r="BE157" s="231">
        <f>IF(N157="základní",J157,0)</f>
        <v>0</v>
      </c>
      <c r="BF157" s="231">
        <f>IF(N157="snížená",J157,0)</f>
        <v>0</v>
      </c>
      <c r="BG157" s="231">
        <f>IF(N157="zákl. přenesená",J157,0)</f>
        <v>0</v>
      </c>
      <c r="BH157" s="231">
        <f>IF(N157="sníž. přenesená",J157,0)</f>
        <v>0</v>
      </c>
      <c r="BI157" s="231">
        <f>IF(N157="nulová",J157,0)</f>
        <v>0</v>
      </c>
      <c r="BJ157" s="18" t="s">
        <v>80</v>
      </c>
      <c r="BK157" s="231">
        <f>ROUND(I157*H157,2)</f>
        <v>0</v>
      </c>
      <c r="BL157" s="18" t="s">
        <v>135</v>
      </c>
      <c r="BM157" s="230" t="s">
        <v>834</v>
      </c>
    </row>
    <row r="158" s="13" customFormat="1">
      <c r="A158" s="13"/>
      <c r="B158" s="236"/>
      <c r="C158" s="237"/>
      <c r="D158" s="232" t="s">
        <v>153</v>
      </c>
      <c r="E158" s="238" t="s">
        <v>19</v>
      </c>
      <c r="F158" s="239" t="s">
        <v>835</v>
      </c>
      <c r="G158" s="237"/>
      <c r="H158" s="240">
        <v>21.384</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153</v>
      </c>
      <c r="AU158" s="246" t="s">
        <v>82</v>
      </c>
      <c r="AV158" s="13" t="s">
        <v>82</v>
      </c>
      <c r="AW158" s="13" t="s">
        <v>33</v>
      </c>
      <c r="AX158" s="13" t="s">
        <v>80</v>
      </c>
      <c r="AY158" s="246" t="s">
        <v>128</v>
      </c>
    </row>
    <row r="159" s="12" customFormat="1" ht="22.8" customHeight="1">
      <c r="A159" s="12"/>
      <c r="B159" s="203"/>
      <c r="C159" s="204"/>
      <c r="D159" s="205" t="s">
        <v>71</v>
      </c>
      <c r="E159" s="217" t="s">
        <v>82</v>
      </c>
      <c r="F159" s="217" t="s">
        <v>363</v>
      </c>
      <c r="G159" s="204"/>
      <c r="H159" s="204"/>
      <c r="I159" s="207"/>
      <c r="J159" s="218">
        <f>BK159</f>
        <v>0</v>
      </c>
      <c r="K159" s="204"/>
      <c r="L159" s="209"/>
      <c r="M159" s="210"/>
      <c r="N159" s="211"/>
      <c r="O159" s="211"/>
      <c r="P159" s="212">
        <f>SUM(P160:P161)</f>
        <v>0</v>
      </c>
      <c r="Q159" s="211"/>
      <c r="R159" s="212">
        <f>SUM(R160:R161)</f>
        <v>6.7970999999999995</v>
      </c>
      <c r="S159" s="211"/>
      <c r="T159" s="213">
        <f>SUM(T160:T161)</f>
        <v>0</v>
      </c>
      <c r="U159" s="12"/>
      <c r="V159" s="12"/>
      <c r="W159" s="12"/>
      <c r="X159" s="12"/>
      <c r="Y159" s="12"/>
      <c r="Z159" s="12"/>
      <c r="AA159" s="12"/>
      <c r="AB159" s="12"/>
      <c r="AC159" s="12"/>
      <c r="AD159" s="12"/>
      <c r="AE159" s="12"/>
      <c r="AR159" s="214" t="s">
        <v>80</v>
      </c>
      <c r="AT159" s="215" t="s">
        <v>71</v>
      </c>
      <c r="AU159" s="215" t="s">
        <v>80</v>
      </c>
      <c r="AY159" s="214" t="s">
        <v>128</v>
      </c>
      <c r="BK159" s="216">
        <f>SUM(BK160:BK161)</f>
        <v>0</v>
      </c>
    </row>
    <row r="160" s="2" customFormat="1" ht="21.75" customHeight="1">
      <c r="A160" s="39"/>
      <c r="B160" s="40"/>
      <c r="C160" s="219" t="s">
        <v>7</v>
      </c>
      <c r="D160" s="219" t="s">
        <v>130</v>
      </c>
      <c r="E160" s="220" t="s">
        <v>623</v>
      </c>
      <c r="F160" s="221" t="s">
        <v>624</v>
      </c>
      <c r="G160" s="222" t="s">
        <v>198</v>
      </c>
      <c r="H160" s="223">
        <v>30</v>
      </c>
      <c r="I160" s="224"/>
      <c r="J160" s="225">
        <f>ROUND(I160*H160,2)</f>
        <v>0</v>
      </c>
      <c r="K160" s="221" t="s">
        <v>134</v>
      </c>
      <c r="L160" s="45"/>
      <c r="M160" s="226" t="s">
        <v>19</v>
      </c>
      <c r="N160" s="227" t="s">
        <v>43</v>
      </c>
      <c r="O160" s="85"/>
      <c r="P160" s="228">
        <f>O160*H160</f>
        <v>0</v>
      </c>
      <c r="Q160" s="228">
        <v>0.22656999999999999</v>
      </c>
      <c r="R160" s="228">
        <f>Q160*H160</f>
        <v>6.7970999999999995</v>
      </c>
      <c r="S160" s="228">
        <v>0</v>
      </c>
      <c r="T160" s="229">
        <f>S160*H160</f>
        <v>0</v>
      </c>
      <c r="U160" s="39"/>
      <c r="V160" s="39"/>
      <c r="W160" s="39"/>
      <c r="X160" s="39"/>
      <c r="Y160" s="39"/>
      <c r="Z160" s="39"/>
      <c r="AA160" s="39"/>
      <c r="AB160" s="39"/>
      <c r="AC160" s="39"/>
      <c r="AD160" s="39"/>
      <c r="AE160" s="39"/>
      <c r="AR160" s="230" t="s">
        <v>135</v>
      </c>
      <c r="AT160" s="230" t="s">
        <v>130</v>
      </c>
      <c r="AU160" s="230" t="s">
        <v>82</v>
      </c>
      <c r="AY160" s="18" t="s">
        <v>128</v>
      </c>
      <c r="BE160" s="231">
        <f>IF(N160="základní",J160,0)</f>
        <v>0</v>
      </c>
      <c r="BF160" s="231">
        <f>IF(N160="snížená",J160,0)</f>
        <v>0</v>
      </c>
      <c r="BG160" s="231">
        <f>IF(N160="zákl. přenesená",J160,0)</f>
        <v>0</v>
      </c>
      <c r="BH160" s="231">
        <f>IF(N160="sníž. přenesená",J160,0)</f>
        <v>0</v>
      </c>
      <c r="BI160" s="231">
        <f>IF(N160="nulová",J160,0)</f>
        <v>0</v>
      </c>
      <c r="BJ160" s="18" t="s">
        <v>80</v>
      </c>
      <c r="BK160" s="231">
        <f>ROUND(I160*H160,2)</f>
        <v>0</v>
      </c>
      <c r="BL160" s="18" t="s">
        <v>135</v>
      </c>
      <c r="BM160" s="230" t="s">
        <v>836</v>
      </c>
    </row>
    <row r="161" s="13" customFormat="1">
      <c r="A161" s="13"/>
      <c r="B161" s="236"/>
      <c r="C161" s="237"/>
      <c r="D161" s="232" t="s">
        <v>153</v>
      </c>
      <c r="E161" s="238" t="s">
        <v>19</v>
      </c>
      <c r="F161" s="239" t="s">
        <v>837</v>
      </c>
      <c r="G161" s="237"/>
      <c r="H161" s="240">
        <v>30</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153</v>
      </c>
      <c r="AU161" s="246" t="s">
        <v>82</v>
      </c>
      <c r="AV161" s="13" t="s">
        <v>82</v>
      </c>
      <c r="AW161" s="13" t="s">
        <v>33</v>
      </c>
      <c r="AX161" s="13" t="s">
        <v>80</v>
      </c>
      <c r="AY161" s="246" t="s">
        <v>128</v>
      </c>
    </row>
    <row r="162" s="12" customFormat="1" ht="22.8" customHeight="1">
      <c r="A162" s="12"/>
      <c r="B162" s="203"/>
      <c r="C162" s="204"/>
      <c r="D162" s="205" t="s">
        <v>71</v>
      </c>
      <c r="E162" s="217" t="s">
        <v>135</v>
      </c>
      <c r="F162" s="217" t="s">
        <v>838</v>
      </c>
      <c r="G162" s="204"/>
      <c r="H162" s="204"/>
      <c r="I162" s="207"/>
      <c r="J162" s="218">
        <f>BK162</f>
        <v>0</v>
      </c>
      <c r="K162" s="204"/>
      <c r="L162" s="209"/>
      <c r="M162" s="210"/>
      <c r="N162" s="211"/>
      <c r="O162" s="211"/>
      <c r="P162" s="212">
        <f>SUM(P163:P173)</f>
        <v>0</v>
      </c>
      <c r="Q162" s="211"/>
      <c r="R162" s="212">
        <f>SUM(R163:R173)</f>
        <v>0.17138400000000001</v>
      </c>
      <c r="S162" s="211"/>
      <c r="T162" s="213">
        <f>SUM(T163:T173)</f>
        <v>0</v>
      </c>
      <c r="U162" s="12"/>
      <c r="V162" s="12"/>
      <c r="W162" s="12"/>
      <c r="X162" s="12"/>
      <c r="Y162" s="12"/>
      <c r="Z162" s="12"/>
      <c r="AA162" s="12"/>
      <c r="AB162" s="12"/>
      <c r="AC162" s="12"/>
      <c r="AD162" s="12"/>
      <c r="AE162" s="12"/>
      <c r="AR162" s="214" t="s">
        <v>80</v>
      </c>
      <c r="AT162" s="215" t="s">
        <v>71</v>
      </c>
      <c r="AU162" s="215" t="s">
        <v>80</v>
      </c>
      <c r="AY162" s="214" t="s">
        <v>128</v>
      </c>
      <c r="BK162" s="216">
        <f>SUM(BK163:BK173)</f>
        <v>0</v>
      </c>
    </row>
    <row r="163" s="2" customFormat="1" ht="16.5" customHeight="1">
      <c r="A163" s="39"/>
      <c r="B163" s="40"/>
      <c r="C163" s="219" t="s">
        <v>247</v>
      </c>
      <c r="D163" s="219" t="s">
        <v>130</v>
      </c>
      <c r="E163" s="220" t="s">
        <v>839</v>
      </c>
      <c r="F163" s="221" t="s">
        <v>840</v>
      </c>
      <c r="G163" s="222" t="s">
        <v>204</v>
      </c>
      <c r="H163" s="223">
        <v>3.2999999999999998</v>
      </c>
      <c r="I163" s="224"/>
      <c r="J163" s="225">
        <f>ROUND(I163*H163,2)</f>
        <v>0</v>
      </c>
      <c r="K163" s="221" t="s">
        <v>134</v>
      </c>
      <c r="L163" s="45"/>
      <c r="M163" s="226" t="s">
        <v>19</v>
      </c>
      <c r="N163" s="227" t="s">
        <v>43</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135</v>
      </c>
      <c r="AT163" s="230" t="s">
        <v>130</v>
      </c>
      <c r="AU163" s="230" t="s">
        <v>82</v>
      </c>
      <c r="AY163" s="18" t="s">
        <v>128</v>
      </c>
      <c r="BE163" s="231">
        <f>IF(N163="základní",J163,0)</f>
        <v>0</v>
      </c>
      <c r="BF163" s="231">
        <f>IF(N163="snížená",J163,0)</f>
        <v>0</v>
      </c>
      <c r="BG163" s="231">
        <f>IF(N163="zákl. přenesená",J163,0)</f>
        <v>0</v>
      </c>
      <c r="BH163" s="231">
        <f>IF(N163="sníž. přenesená",J163,0)</f>
        <v>0</v>
      </c>
      <c r="BI163" s="231">
        <f>IF(N163="nulová",J163,0)</f>
        <v>0</v>
      </c>
      <c r="BJ163" s="18" t="s">
        <v>80</v>
      </c>
      <c r="BK163" s="231">
        <f>ROUND(I163*H163,2)</f>
        <v>0</v>
      </c>
      <c r="BL163" s="18" t="s">
        <v>135</v>
      </c>
      <c r="BM163" s="230" t="s">
        <v>841</v>
      </c>
    </row>
    <row r="164" s="2" customFormat="1">
      <c r="A164" s="39"/>
      <c r="B164" s="40"/>
      <c r="C164" s="41"/>
      <c r="D164" s="232" t="s">
        <v>137</v>
      </c>
      <c r="E164" s="41"/>
      <c r="F164" s="233" t="s">
        <v>842</v>
      </c>
      <c r="G164" s="41"/>
      <c r="H164" s="41"/>
      <c r="I164" s="137"/>
      <c r="J164" s="41"/>
      <c r="K164" s="41"/>
      <c r="L164" s="45"/>
      <c r="M164" s="234"/>
      <c r="N164" s="235"/>
      <c r="O164" s="85"/>
      <c r="P164" s="85"/>
      <c r="Q164" s="85"/>
      <c r="R164" s="85"/>
      <c r="S164" s="85"/>
      <c r="T164" s="86"/>
      <c r="U164" s="39"/>
      <c r="V164" s="39"/>
      <c r="W164" s="39"/>
      <c r="X164" s="39"/>
      <c r="Y164" s="39"/>
      <c r="Z164" s="39"/>
      <c r="AA164" s="39"/>
      <c r="AB164" s="39"/>
      <c r="AC164" s="39"/>
      <c r="AD164" s="39"/>
      <c r="AE164" s="39"/>
      <c r="AT164" s="18" t="s">
        <v>137</v>
      </c>
      <c r="AU164" s="18" t="s">
        <v>82</v>
      </c>
    </row>
    <row r="165" s="13" customFormat="1">
      <c r="A165" s="13"/>
      <c r="B165" s="236"/>
      <c r="C165" s="237"/>
      <c r="D165" s="232" t="s">
        <v>153</v>
      </c>
      <c r="E165" s="238" t="s">
        <v>19</v>
      </c>
      <c r="F165" s="239" t="s">
        <v>843</v>
      </c>
      <c r="G165" s="237"/>
      <c r="H165" s="240">
        <v>3.2999999999999998</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153</v>
      </c>
      <c r="AU165" s="246" t="s">
        <v>82</v>
      </c>
      <c r="AV165" s="13" t="s">
        <v>82</v>
      </c>
      <c r="AW165" s="13" t="s">
        <v>33</v>
      </c>
      <c r="AX165" s="13" t="s">
        <v>72</v>
      </c>
      <c r="AY165" s="246" t="s">
        <v>128</v>
      </c>
    </row>
    <row r="166" s="14" customFormat="1">
      <c r="A166" s="14"/>
      <c r="B166" s="247"/>
      <c r="C166" s="248"/>
      <c r="D166" s="232" t="s">
        <v>153</v>
      </c>
      <c r="E166" s="249" t="s">
        <v>738</v>
      </c>
      <c r="F166" s="250" t="s">
        <v>157</v>
      </c>
      <c r="G166" s="248"/>
      <c r="H166" s="251">
        <v>3.2999999999999998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153</v>
      </c>
      <c r="AU166" s="257" t="s">
        <v>82</v>
      </c>
      <c r="AV166" s="14" t="s">
        <v>135</v>
      </c>
      <c r="AW166" s="14" t="s">
        <v>33</v>
      </c>
      <c r="AX166" s="14" t="s">
        <v>80</v>
      </c>
      <c r="AY166" s="257" t="s">
        <v>128</v>
      </c>
    </row>
    <row r="167" s="2" customFormat="1" ht="16.5" customHeight="1">
      <c r="A167" s="39"/>
      <c r="B167" s="40"/>
      <c r="C167" s="219" t="s">
        <v>251</v>
      </c>
      <c r="D167" s="219" t="s">
        <v>130</v>
      </c>
      <c r="E167" s="220" t="s">
        <v>844</v>
      </c>
      <c r="F167" s="221" t="s">
        <v>845</v>
      </c>
      <c r="G167" s="222" t="s">
        <v>204</v>
      </c>
      <c r="H167" s="223">
        <v>0.074999999999999997</v>
      </c>
      <c r="I167" s="224"/>
      <c r="J167" s="225">
        <f>ROUND(I167*H167,2)</f>
        <v>0</v>
      </c>
      <c r="K167" s="221" t="s">
        <v>134</v>
      </c>
      <c r="L167" s="45"/>
      <c r="M167" s="226" t="s">
        <v>19</v>
      </c>
      <c r="N167" s="227" t="s">
        <v>43</v>
      </c>
      <c r="O167" s="85"/>
      <c r="P167" s="228">
        <f>O167*H167</f>
        <v>0</v>
      </c>
      <c r="Q167" s="228">
        <v>2.234</v>
      </c>
      <c r="R167" s="228">
        <f>Q167*H167</f>
        <v>0.16755</v>
      </c>
      <c r="S167" s="228">
        <v>0</v>
      </c>
      <c r="T167" s="229">
        <f>S167*H167</f>
        <v>0</v>
      </c>
      <c r="U167" s="39"/>
      <c r="V167" s="39"/>
      <c r="W167" s="39"/>
      <c r="X167" s="39"/>
      <c r="Y167" s="39"/>
      <c r="Z167" s="39"/>
      <c r="AA167" s="39"/>
      <c r="AB167" s="39"/>
      <c r="AC167" s="39"/>
      <c r="AD167" s="39"/>
      <c r="AE167" s="39"/>
      <c r="AR167" s="230" t="s">
        <v>135</v>
      </c>
      <c r="AT167" s="230" t="s">
        <v>130</v>
      </c>
      <c r="AU167" s="230" t="s">
        <v>82</v>
      </c>
      <c r="AY167" s="18" t="s">
        <v>128</v>
      </c>
      <c r="BE167" s="231">
        <f>IF(N167="základní",J167,0)</f>
        <v>0</v>
      </c>
      <c r="BF167" s="231">
        <f>IF(N167="snížená",J167,0)</f>
        <v>0</v>
      </c>
      <c r="BG167" s="231">
        <f>IF(N167="zákl. přenesená",J167,0)</f>
        <v>0</v>
      </c>
      <c r="BH167" s="231">
        <f>IF(N167="sníž. přenesená",J167,0)</f>
        <v>0</v>
      </c>
      <c r="BI167" s="231">
        <f>IF(N167="nulová",J167,0)</f>
        <v>0</v>
      </c>
      <c r="BJ167" s="18" t="s">
        <v>80</v>
      </c>
      <c r="BK167" s="231">
        <f>ROUND(I167*H167,2)</f>
        <v>0</v>
      </c>
      <c r="BL167" s="18" t="s">
        <v>135</v>
      </c>
      <c r="BM167" s="230" t="s">
        <v>846</v>
      </c>
    </row>
    <row r="168" s="2" customFormat="1">
      <c r="A168" s="39"/>
      <c r="B168" s="40"/>
      <c r="C168" s="41"/>
      <c r="D168" s="232" t="s">
        <v>137</v>
      </c>
      <c r="E168" s="41"/>
      <c r="F168" s="233" t="s">
        <v>847</v>
      </c>
      <c r="G168" s="41"/>
      <c r="H168" s="41"/>
      <c r="I168" s="137"/>
      <c r="J168" s="41"/>
      <c r="K168" s="41"/>
      <c r="L168" s="45"/>
      <c r="M168" s="234"/>
      <c r="N168" s="235"/>
      <c r="O168" s="85"/>
      <c r="P168" s="85"/>
      <c r="Q168" s="85"/>
      <c r="R168" s="85"/>
      <c r="S168" s="85"/>
      <c r="T168" s="86"/>
      <c r="U168" s="39"/>
      <c r="V168" s="39"/>
      <c r="W168" s="39"/>
      <c r="X168" s="39"/>
      <c r="Y168" s="39"/>
      <c r="Z168" s="39"/>
      <c r="AA168" s="39"/>
      <c r="AB168" s="39"/>
      <c r="AC168" s="39"/>
      <c r="AD168" s="39"/>
      <c r="AE168" s="39"/>
      <c r="AT168" s="18" t="s">
        <v>137</v>
      </c>
      <c r="AU168" s="18" t="s">
        <v>82</v>
      </c>
    </row>
    <row r="169" s="13" customFormat="1">
      <c r="A169" s="13"/>
      <c r="B169" s="236"/>
      <c r="C169" s="237"/>
      <c r="D169" s="232" t="s">
        <v>153</v>
      </c>
      <c r="E169" s="238" t="s">
        <v>19</v>
      </c>
      <c r="F169" s="239" t="s">
        <v>848</v>
      </c>
      <c r="G169" s="237"/>
      <c r="H169" s="240">
        <v>0.074999999999999997</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153</v>
      </c>
      <c r="AU169" s="246" t="s">
        <v>82</v>
      </c>
      <c r="AV169" s="13" t="s">
        <v>82</v>
      </c>
      <c r="AW169" s="13" t="s">
        <v>33</v>
      </c>
      <c r="AX169" s="13" t="s">
        <v>72</v>
      </c>
      <c r="AY169" s="246" t="s">
        <v>128</v>
      </c>
    </row>
    <row r="170" s="14" customFormat="1">
      <c r="A170" s="14"/>
      <c r="B170" s="247"/>
      <c r="C170" s="248"/>
      <c r="D170" s="232" t="s">
        <v>153</v>
      </c>
      <c r="E170" s="249" t="s">
        <v>19</v>
      </c>
      <c r="F170" s="250" t="s">
        <v>157</v>
      </c>
      <c r="G170" s="248"/>
      <c r="H170" s="251">
        <v>0.074999999999999997</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153</v>
      </c>
      <c r="AU170" s="257" t="s">
        <v>82</v>
      </c>
      <c r="AV170" s="14" t="s">
        <v>135</v>
      </c>
      <c r="AW170" s="14" t="s">
        <v>33</v>
      </c>
      <c r="AX170" s="14" t="s">
        <v>80</v>
      </c>
      <c r="AY170" s="257" t="s">
        <v>128</v>
      </c>
    </row>
    <row r="171" s="2" customFormat="1" ht="16.5" customHeight="1">
      <c r="A171" s="39"/>
      <c r="B171" s="40"/>
      <c r="C171" s="219" t="s">
        <v>255</v>
      </c>
      <c r="D171" s="219" t="s">
        <v>130</v>
      </c>
      <c r="E171" s="220" t="s">
        <v>849</v>
      </c>
      <c r="F171" s="221" t="s">
        <v>850</v>
      </c>
      <c r="G171" s="222" t="s">
        <v>133</v>
      </c>
      <c r="H171" s="223">
        <v>0.59999999999999998</v>
      </c>
      <c r="I171" s="224"/>
      <c r="J171" s="225">
        <f>ROUND(I171*H171,2)</f>
        <v>0</v>
      </c>
      <c r="K171" s="221" t="s">
        <v>134</v>
      </c>
      <c r="L171" s="45"/>
      <c r="M171" s="226" t="s">
        <v>19</v>
      </c>
      <c r="N171" s="227" t="s">
        <v>43</v>
      </c>
      <c r="O171" s="85"/>
      <c r="P171" s="228">
        <f>O171*H171</f>
        <v>0</v>
      </c>
      <c r="Q171" s="228">
        <v>0.0063899999999999998</v>
      </c>
      <c r="R171" s="228">
        <f>Q171*H171</f>
        <v>0.0038339999999999997</v>
      </c>
      <c r="S171" s="228">
        <v>0</v>
      </c>
      <c r="T171" s="229">
        <f>S171*H171</f>
        <v>0</v>
      </c>
      <c r="U171" s="39"/>
      <c r="V171" s="39"/>
      <c r="W171" s="39"/>
      <c r="X171" s="39"/>
      <c r="Y171" s="39"/>
      <c r="Z171" s="39"/>
      <c r="AA171" s="39"/>
      <c r="AB171" s="39"/>
      <c r="AC171" s="39"/>
      <c r="AD171" s="39"/>
      <c r="AE171" s="39"/>
      <c r="AR171" s="230" t="s">
        <v>135</v>
      </c>
      <c r="AT171" s="230" t="s">
        <v>130</v>
      </c>
      <c r="AU171" s="230" t="s">
        <v>82</v>
      </c>
      <c r="AY171" s="18" t="s">
        <v>128</v>
      </c>
      <c r="BE171" s="231">
        <f>IF(N171="základní",J171,0)</f>
        <v>0</v>
      </c>
      <c r="BF171" s="231">
        <f>IF(N171="snížená",J171,0)</f>
        <v>0</v>
      </c>
      <c r="BG171" s="231">
        <f>IF(N171="zákl. přenesená",J171,0)</f>
        <v>0</v>
      </c>
      <c r="BH171" s="231">
        <f>IF(N171="sníž. přenesená",J171,0)</f>
        <v>0</v>
      </c>
      <c r="BI171" s="231">
        <f>IF(N171="nulová",J171,0)</f>
        <v>0</v>
      </c>
      <c r="BJ171" s="18" t="s">
        <v>80</v>
      </c>
      <c r="BK171" s="231">
        <f>ROUND(I171*H171,2)</f>
        <v>0</v>
      </c>
      <c r="BL171" s="18" t="s">
        <v>135</v>
      </c>
      <c r="BM171" s="230" t="s">
        <v>851</v>
      </c>
    </row>
    <row r="172" s="13" customFormat="1">
      <c r="A172" s="13"/>
      <c r="B172" s="236"/>
      <c r="C172" s="237"/>
      <c r="D172" s="232" t="s">
        <v>153</v>
      </c>
      <c r="E172" s="238" t="s">
        <v>19</v>
      </c>
      <c r="F172" s="239" t="s">
        <v>852</v>
      </c>
      <c r="G172" s="237"/>
      <c r="H172" s="240">
        <v>0.59999999999999998</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153</v>
      </c>
      <c r="AU172" s="246" t="s">
        <v>82</v>
      </c>
      <c r="AV172" s="13" t="s">
        <v>82</v>
      </c>
      <c r="AW172" s="13" t="s">
        <v>33</v>
      </c>
      <c r="AX172" s="13" t="s">
        <v>72</v>
      </c>
      <c r="AY172" s="246" t="s">
        <v>128</v>
      </c>
    </row>
    <row r="173" s="14" customFormat="1">
      <c r="A173" s="14"/>
      <c r="B173" s="247"/>
      <c r="C173" s="248"/>
      <c r="D173" s="232" t="s">
        <v>153</v>
      </c>
      <c r="E173" s="249" t="s">
        <v>19</v>
      </c>
      <c r="F173" s="250" t="s">
        <v>157</v>
      </c>
      <c r="G173" s="248"/>
      <c r="H173" s="251">
        <v>0.59999999999999998</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153</v>
      </c>
      <c r="AU173" s="257" t="s">
        <v>82</v>
      </c>
      <c r="AV173" s="14" t="s">
        <v>135</v>
      </c>
      <c r="AW173" s="14" t="s">
        <v>33</v>
      </c>
      <c r="AX173" s="14" t="s">
        <v>80</v>
      </c>
      <c r="AY173" s="257" t="s">
        <v>128</v>
      </c>
    </row>
    <row r="174" s="12" customFormat="1" ht="22.8" customHeight="1">
      <c r="A174" s="12"/>
      <c r="B174" s="203"/>
      <c r="C174" s="204"/>
      <c r="D174" s="205" t="s">
        <v>71</v>
      </c>
      <c r="E174" s="217" t="s">
        <v>176</v>
      </c>
      <c r="F174" s="217" t="s">
        <v>683</v>
      </c>
      <c r="G174" s="204"/>
      <c r="H174" s="204"/>
      <c r="I174" s="207"/>
      <c r="J174" s="218">
        <f>BK174</f>
        <v>0</v>
      </c>
      <c r="K174" s="204"/>
      <c r="L174" s="209"/>
      <c r="M174" s="210"/>
      <c r="N174" s="211"/>
      <c r="O174" s="211"/>
      <c r="P174" s="212">
        <f>SUM(P175:P214)</f>
        <v>0</v>
      </c>
      <c r="Q174" s="211"/>
      <c r="R174" s="212">
        <f>SUM(R175:R214)</f>
        <v>0.045472499999999999</v>
      </c>
      <c r="S174" s="211"/>
      <c r="T174" s="213">
        <f>SUM(T175:T214)</f>
        <v>0</v>
      </c>
      <c r="U174" s="12"/>
      <c r="V174" s="12"/>
      <c r="W174" s="12"/>
      <c r="X174" s="12"/>
      <c r="Y174" s="12"/>
      <c r="Z174" s="12"/>
      <c r="AA174" s="12"/>
      <c r="AB174" s="12"/>
      <c r="AC174" s="12"/>
      <c r="AD174" s="12"/>
      <c r="AE174" s="12"/>
      <c r="AR174" s="214" t="s">
        <v>80</v>
      </c>
      <c r="AT174" s="215" t="s">
        <v>71</v>
      </c>
      <c r="AU174" s="215" t="s">
        <v>80</v>
      </c>
      <c r="AY174" s="214" t="s">
        <v>128</v>
      </c>
      <c r="BK174" s="216">
        <f>SUM(BK175:BK214)</f>
        <v>0</v>
      </c>
    </row>
    <row r="175" s="2" customFormat="1" ht="16.5" customHeight="1">
      <c r="A175" s="39"/>
      <c r="B175" s="40"/>
      <c r="C175" s="219" t="s">
        <v>262</v>
      </c>
      <c r="D175" s="219" t="s">
        <v>130</v>
      </c>
      <c r="E175" s="220" t="s">
        <v>853</v>
      </c>
      <c r="F175" s="221" t="s">
        <v>854</v>
      </c>
      <c r="G175" s="222" t="s">
        <v>141</v>
      </c>
      <c r="H175" s="223">
        <v>1</v>
      </c>
      <c r="I175" s="224"/>
      <c r="J175" s="225">
        <f>ROUND(I175*H175,2)</f>
        <v>0</v>
      </c>
      <c r="K175" s="221" t="s">
        <v>134</v>
      </c>
      <c r="L175" s="45"/>
      <c r="M175" s="226" t="s">
        <v>19</v>
      </c>
      <c r="N175" s="227" t="s">
        <v>43</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135</v>
      </c>
      <c r="AT175" s="230" t="s">
        <v>130</v>
      </c>
      <c r="AU175" s="230" t="s">
        <v>82</v>
      </c>
      <c r="AY175" s="18" t="s">
        <v>128</v>
      </c>
      <c r="BE175" s="231">
        <f>IF(N175="základní",J175,0)</f>
        <v>0</v>
      </c>
      <c r="BF175" s="231">
        <f>IF(N175="snížená",J175,0)</f>
        <v>0</v>
      </c>
      <c r="BG175" s="231">
        <f>IF(N175="zákl. přenesená",J175,0)</f>
        <v>0</v>
      </c>
      <c r="BH175" s="231">
        <f>IF(N175="sníž. přenesená",J175,0)</f>
        <v>0</v>
      </c>
      <c r="BI175" s="231">
        <f>IF(N175="nulová",J175,0)</f>
        <v>0</v>
      </c>
      <c r="BJ175" s="18" t="s">
        <v>80</v>
      </c>
      <c r="BK175" s="231">
        <f>ROUND(I175*H175,2)</f>
        <v>0</v>
      </c>
      <c r="BL175" s="18" t="s">
        <v>135</v>
      </c>
      <c r="BM175" s="230" t="s">
        <v>855</v>
      </c>
    </row>
    <row r="176" s="2" customFormat="1">
      <c r="A176" s="39"/>
      <c r="B176" s="40"/>
      <c r="C176" s="41"/>
      <c r="D176" s="232" t="s">
        <v>137</v>
      </c>
      <c r="E176" s="41"/>
      <c r="F176" s="233" t="s">
        <v>856</v>
      </c>
      <c r="G176" s="41"/>
      <c r="H176" s="41"/>
      <c r="I176" s="137"/>
      <c r="J176" s="41"/>
      <c r="K176" s="41"/>
      <c r="L176" s="45"/>
      <c r="M176" s="234"/>
      <c r="N176" s="235"/>
      <c r="O176" s="85"/>
      <c r="P176" s="85"/>
      <c r="Q176" s="85"/>
      <c r="R176" s="85"/>
      <c r="S176" s="85"/>
      <c r="T176" s="86"/>
      <c r="U176" s="39"/>
      <c r="V176" s="39"/>
      <c r="W176" s="39"/>
      <c r="X176" s="39"/>
      <c r="Y176" s="39"/>
      <c r="Z176" s="39"/>
      <c r="AA176" s="39"/>
      <c r="AB176" s="39"/>
      <c r="AC176" s="39"/>
      <c r="AD176" s="39"/>
      <c r="AE176" s="39"/>
      <c r="AT176" s="18" t="s">
        <v>137</v>
      </c>
      <c r="AU176" s="18" t="s">
        <v>82</v>
      </c>
    </row>
    <row r="177" s="2" customFormat="1" ht="21.75" customHeight="1">
      <c r="A177" s="39"/>
      <c r="B177" s="40"/>
      <c r="C177" s="219" t="s">
        <v>269</v>
      </c>
      <c r="D177" s="219" t="s">
        <v>130</v>
      </c>
      <c r="E177" s="220" t="s">
        <v>857</v>
      </c>
      <c r="F177" s="221" t="s">
        <v>858</v>
      </c>
      <c r="G177" s="222" t="s">
        <v>198</v>
      </c>
      <c r="H177" s="223">
        <v>30</v>
      </c>
      <c r="I177" s="224"/>
      <c r="J177" s="225">
        <f>ROUND(I177*H177,2)</f>
        <v>0</v>
      </c>
      <c r="K177" s="221" t="s">
        <v>134</v>
      </c>
      <c r="L177" s="45"/>
      <c r="M177" s="226" t="s">
        <v>19</v>
      </c>
      <c r="N177" s="227" t="s">
        <v>43</v>
      </c>
      <c r="O177" s="85"/>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135</v>
      </c>
      <c r="AT177" s="230" t="s">
        <v>130</v>
      </c>
      <c r="AU177" s="230" t="s">
        <v>82</v>
      </c>
      <c r="AY177" s="18" t="s">
        <v>128</v>
      </c>
      <c r="BE177" s="231">
        <f>IF(N177="základní",J177,0)</f>
        <v>0</v>
      </c>
      <c r="BF177" s="231">
        <f>IF(N177="snížená",J177,0)</f>
        <v>0</v>
      </c>
      <c r="BG177" s="231">
        <f>IF(N177="zákl. přenesená",J177,0)</f>
        <v>0</v>
      </c>
      <c r="BH177" s="231">
        <f>IF(N177="sníž. přenesená",J177,0)</f>
        <v>0</v>
      </c>
      <c r="BI177" s="231">
        <f>IF(N177="nulová",J177,0)</f>
        <v>0</v>
      </c>
      <c r="BJ177" s="18" t="s">
        <v>80</v>
      </c>
      <c r="BK177" s="231">
        <f>ROUND(I177*H177,2)</f>
        <v>0</v>
      </c>
      <c r="BL177" s="18" t="s">
        <v>135</v>
      </c>
      <c r="BM177" s="230" t="s">
        <v>859</v>
      </c>
    </row>
    <row r="178" s="2" customFormat="1">
      <c r="A178" s="39"/>
      <c r="B178" s="40"/>
      <c r="C178" s="41"/>
      <c r="D178" s="232" t="s">
        <v>137</v>
      </c>
      <c r="E178" s="41"/>
      <c r="F178" s="233" t="s">
        <v>860</v>
      </c>
      <c r="G178" s="41"/>
      <c r="H178" s="41"/>
      <c r="I178" s="137"/>
      <c r="J178" s="41"/>
      <c r="K178" s="41"/>
      <c r="L178" s="45"/>
      <c r="M178" s="234"/>
      <c r="N178" s="235"/>
      <c r="O178" s="85"/>
      <c r="P178" s="85"/>
      <c r="Q178" s="85"/>
      <c r="R178" s="85"/>
      <c r="S178" s="85"/>
      <c r="T178" s="86"/>
      <c r="U178" s="39"/>
      <c r="V178" s="39"/>
      <c r="W178" s="39"/>
      <c r="X178" s="39"/>
      <c r="Y178" s="39"/>
      <c r="Z178" s="39"/>
      <c r="AA178" s="39"/>
      <c r="AB178" s="39"/>
      <c r="AC178" s="39"/>
      <c r="AD178" s="39"/>
      <c r="AE178" s="39"/>
      <c r="AT178" s="18" t="s">
        <v>137</v>
      </c>
      <c r="AU178" s="18" t="s">
        <v>82</v>
      </c>
    </row>
    <row r="179" s="13" customFormat="1">
      <c r="A179" s="13"/>
      <c r="B179" s="236"/>
      <c r="C179" s="237"/>
      <c r="D179" s="232" t="s">
        <v>153</v>
      </c>
      <c r="E179" s="238" t="s">
        <v>19</v>
      </c>
      <c r="F179" s="239" t="s">
        <v>861</v>
      </c>
      <c r="G179" s="237"/>
      <c r="H179" s="240">
        <v>30</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153</v>
      </c>
      <c r="AU179" s="246" t="s">
        <v>82</v>
      </c>
      <c r="AV179" s="13" t="s">
        <v>82</v>
      </c>
      <c r="AW179" s="13" t="s">
        <v>33</v>
      </c>
      <c r="AX179" s="13" t="s">
        <v>80</v>
      </c>
      <c r="AY179" s="246" t="s">
        <v>128</v>
      </c>
    </row>
    <row r="180" s="2" customFormat="1" ht="16.5" customHeight="1">
      <c r="A180" s="39"/>
      <c r="B180" s="40"/>
      <c r="C180" s="268" t="s">
        <v>274</v>
      </c>
      <c r="D180" s="268" t="s">
        <v>295</v>
      </c>
      <c r="E180" s="269" t="s">
        <v>862</v>
      </c>
      <c r="F180" s="270" t="s">
        <v>863</v>
      </c>
      <c r="G180" s="271" t="s">
        <v>198</v>
      </c>
      <c r="H180" s="272">
        <v>30.449999999999999</v>
      </c>
      <c r="I180" s="273"/>
      <c r="J180" s="274">
        <f>ROUND(I180*H180,2)</f>
        <v>0</v>
      </c>
      <c r="K180" s="270" t="s">
        <v>19</v>
      </c>
      <c r="L180" s="275"/>
      <c r="M180" s="276" t="s">
        <v>19</v>
      </c>
      <c r="N180" s="277" t="s">
        <v>43</v>
      </c>
      <c r="O180" s="85"/>
      <c r="P180" s="228">
        <f>O180*H180</f>
        <v>0</v>
      </c>
      <c r="Q180" s="228">
        <v>0.0010499999999999999</v>
      </c>
      <c r="R180" s="228">
        <f>Q180*H180</f>
        <v>0.031972499999999994</v>
      </c>
      <c r="S180" s="228">
        <v>0</v>
      </c>
      <c r="T180" s="229">
        <f>S180*H180</f>
        <v>0</v>
      </c>
      <c r="U180" s="39"/>
      <c r="V180" s="39"/>
      <c r="W180" s="39"/>
      <c r="X180" s="39"/>
      <c r="Y180" s="39"/>
      <c r="Z180" s="39"/>
      <c r="AA180" s="39"/>
      <c r="AB180" s="39"/>
      <c r="AC180" s="39"/>
      <c r="AD180" s="39"/>
      <c r="AE180" s="39"/>
      <c r="AR180" s="230" t="s">
        <v>176</v>
      </c>
      <c r="AT180" s="230" t="s">
        <v>295</v>
      </c>
      <c r="AU180" s="230" t="s">
        <v>82</v>
      </c>
      <c r="AY180" s="18" t="s">
        <v>128</v>
      </c>
      <c r="BE180" s="231">
        <f>IF(N180="základní",J180,0)</f>
        <v>0</v>
      </c>
      <c r="BF180" s="231">
        <f>IF(N180="snížená",J180,0)</f>
        <v>0</v>
      </c>
      <c r="BG180" s="231">
        <f>IF(N180="zákl. přenesená",J180,0)</f>
        <v>0</v>
      </c>
      <c r="BH180" s="231">
        <f>IF(N180="sníž. přenesená",J180,0)</f>
        <v>0</v>
      </c>
      <c r="BI180" s="231">
        <f>IF(N180="nulová",J180,0)</f>
        <v>0</v>
      </c>
      <c r="BJ180" s="18" t="s">
        <v>80</v>
      </c>
      <c r="BK180" s="231">
        <f>ROUND(I180*H180,2)</f>
        <v>0</v>
      </c>
      <c r="BL180" s="18" t="s">
        <v>135</v>
      </c>
      <c r="BM180" s="230" t="s">
        <v>864</v>
      </c>
    </row>
    <row r="181" s="13" customFormat="1">
      <c r="A181" s="13"/>
      <c r="B181" s="236"/>
      <c r="C181" s="237"/>
      <c r="D181" s="232" t="s">
        <v>153</v>
      </c>
      <c r="E181" s="238" t="s">
        <v>19</v>
      </c>
      <c r="F181" s="239" t="s">
        <v>294</v>
      </c>
      <c r="G181" s="237"/>
      <c r="H181" s="240">
        <v>30</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153</v>
      </c>
      <c r="AU181" s="246" t="s">
        <v>82</v>
      </c>
      <c r="AV181" s="13" t="s">
        <v>82</v>
      </c>
      <c r="AW181" s="13" t="s">
        <v>33</v>
      </c>
      <c r="AX181" s="13" t="s">
        <v>80</v>
      </c>
      <c r="AY181" s="246" t="s">
        <v>128</v>
      </c>
    </row>
    <row r="182" s="13" customFormat="1">
      <c r="A182" s="13"/>
      <c r="B182" s="236"/>
      <c r="C182" s="237"/>
      <c r="D182" s="232" t="s">
        <v>153</v>
      </c>
      <c r="E182" s="237"/>
      <c r="F182" s="239" t="s">
        <v>865</v>
      </c>
      <c r="G182" s="237"/>
      <c r="H182" s="240">
        <v>30.449999999999999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153</v>
      </c>
      <c r="AU182" s="246" t="s">
        <v>82</v>
      </c>
      <c r="AV182" s="13" t="s">
        <v>82</v>
      </c>
      <c r="AW182" s="13" t="s">
        <v>4</v>
      </c>
      <c r="AX182" s="13" t="s">
        <v>80</v>
      </c>
      <c r="AY182" s="246" t="s">
        <v>128</v>
      </c>
    </row>
    <row r="183" s="2" customFormat="1" ht="21.75" customHeight="1">
      <c r="A183" s="39"/>
      <c r="B183" s="40"/>
      <c r="C183" s="219" t="s">
        <v>280</v>
      </c>
      <c r="D183" s="219" t="s">
        <v>130</v>
      </c>
      <c r="E183" s="220" t="s">
        <v>866</v>
      </c>
      <c r="F183" s="221" t="s">
        <v>867</v>
      </c>
      <c r="G183" s="222" t="s">
        <v>141</v>
      </c>
      <c r="H183" s="223">
        <v>4</v>
      </c>
      <c r="I183" s="224"/>
      <c r="J183" s="225">
        <f>ROUND(I183*H183,2)</f>
        <v>0</v>
      </c>
      <c r="K183" s="221" t="s">
        <v>134</v>
      </c>
      <c r="L183" s="45"/>
      <c r="M183" s="226" t="s">
        <v>19</v>
      </c>
      <c r="N183" s="227" t="s">
        <v>43</v>
      </c>
      <c r="O183" s="85"/>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135</v>
      </c>
      <c r="AT183" s="230" t="s">
        <v>130</v>
      </c>
      <c r="AU183" s="230" t="s">
        <v>82</v>
      </c>
      <c r="AY183" s="18" t="s">
        <v>128</v>
      </c>
      <c r="BE183" s="231">
        <f>IF(N183="základní",J183,0)</f>
        <v>0</v>
      </c>
      <c r="BF183" s="231">
        <f>IF(N183="snížená",J183,0)</f>
        <v>0</v>
      </c>
      <c r="BG183" s="231">
        <f>IF(N183="zákl. přenesená",J183,0)</f>
        <v>0</v>
      </c>
      <c r="BH183" s="231">
        <f>IF(N183="sníž. přenesená",J183,0)</f>
        <v>0</v>
      </c>
      <c r="BI183" s="231">
        <f>IF(N183="nulová",J183,0)</f>
        <v>0</v>
      </c>
      <c r="BJ183" s="18" t="s">
        <v>80</v>
      </c>
      <c r="BK183" s="231">
        <f>ROUND(I183*H183,2)</f>
        <v>0</v>
      </c>
      <c r="BL183" s="18" t="s">
        <v>135</v>
      </c>
      <c r="BM183" s="230" t="s">
        <v>868</v>
      </c>
    </row>
    <row r="184" s="2" customFormat="1">
      <c r="A184" s="39"/>
      <c r="B184" s="40"/>
      <c r="C184" s="41"/>
      <c r="D184" s="232" t="s">
        <v>137</v>
      </c>
      <c r="E184" s="41"/>
      <c r="F184" s="233" t="s">
        <v>869</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137</v>
      </c>
      <c r="AU184" s="18" t="s">
        <v>82</v>
      </c>
    </row>
    <row r="185" s="13" customFormat="1">
      <c r="A185" s="13"/>
      <c r="B185" s="236"/>
      <c r="C185" s="237"/>
      <c r="D185" s="232" t="s">
        <v>153</v>
      </c>
      <c r="E185" s="238" t="s">
        <v>19</v>
      </c>
      <c r="F185" s="239" t="s">
        <v>870</v>
      </c>
      <c r="G185" s="237"/>
      <c r="H185" s="240">
        <v>4</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153</v>
      </c>
      <c r="AU185" s="246" t="s">
        <v>82</v>
      </c>
      <c r="AV185" s="13" t="s">
        <v>82</v>
      </c>
      <c r="AW185" s="13" t="s">
        <v>33</v>
      </c>
      <c r="AX185" s="13" t="s">
        <v>80</v>
      </c>
      <c r="AY185" s="246" t="s">
        <v>128</v>
      </c>
    </row>
    <row r="186" s="2" customFormat="1" ht="16.5" customHeight="1">
      <c r="A186" s="39"/>
      <c r="B186" s="40"/>
      <c r="C186" s="268" t="s">
        <v>287</v>
      </c>
      <c r="D186" s="268" t="s">
        <v>295</v>
      </c>
      <c r="E186" s="269" t="s">
        <v>871</v>
      </c>
      <c r="F186" s="270" t="s">
        <v>872</v>
      </c>
      <c r="G186" s="271" t="s">
        <v>141</v>
      </c>
      <c r="H186" s="272">
        <v>3</v>
      </c>
      <c r="I186" s="273"/>
      <c r="J186" s="274">
        <f>ROUND(I186*H186,2)</f>
        <v>0</v>
      </c>
      <c r="K186" s="270" t="s">
        <v>19</v>
      </c>
      <c r="L186" s="275"/>
      <c r="M186" s="276" t="s">
        <v>19</v>
      </c>
      <c r="N186" s="277" t="s">
        <v>43</v>
      </c>
      <c r="O186" s="85"/>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176</v>
      </c>
      <c r="AT186" s="230" t="s">
        <v>295</v>
      </c>
      <c r="AU186" s="230" t="s">
        <v>82</v>
      </c>
      <c r="AY186" s="18" t="s">
        <v>128</v>
      </c>
      <c r="BE186" s="231">
        <f>IF(N186="základní",J186,0)</f>
        <v>0</v>
      </c>
      <c r="BF186" s="231">
        <f>IF(N186="snížená",J186,0)</f>
        <v>0</v>
      </c>
      <c r="BG186" s="231">
        <f>IF(N186="zákl. přenesená",J186,0)</f>
        <v>0</v>
      </c>
      <c r="BH186" s="231">
        <f>IF(N186="sníž. přenesená",J186,0)</f>
        <v>0</v>
      </c>
      <c r="BI186" s="231">
        <f>IF(N186="nulová",J186,0)</f>
        <v>0</v>
      </c>
      <c r="BJ186" s="18" t="s">
        <v>80</v>
      </c>
      <c r="BK186" s="231">
        <f>ROUND(I186*H186,2)</f>
        <v>0</v>
      </c>
      <c r="BL186" s="18" t="s">
        <v>135</v>
      </c>
      <c r="BM186" s="230" t="s">
        <v>873</v>
      </c>
    </row>
    <row r="187" s="13" customFormat="1">
      <c r="A187" s="13"/>
      <c r="B187" s="236"/>
      <c r="C187" s="237"/>
      <c r="D187" s="232" t="s">
        <v>153</v>
      </c>
      <c r="E187" s="238" t="s">
        <v>19</v>
      </c>
      <c r="F187" s="239" t="s">
        <v>874</v>
      </c>
      <c r="G187" s="237"/>
      <c r="H187" s="240">
        <v>3</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153</v>
      </c>
      <c r="AU187" s="246" t="s">
        <v>82</v>
      </c>
      <c r="AV187" s="13" t="s">
        <v>82</v>
      </c>
      <c r="AW187" s="13" t="s">
        <v>33</v>
      </c>
      <c r="AX187" s="13" t="s">
        <v>72</v>
      </c>
      <c r="AY187" s="246" t="s">
        <v>128</v>
      </c>
    </row>
    <row r="188" s="14" customFormat="1">
      <c r="A188" s="14"/>
      <c r="B188" s="247"/>
      <c r="C188" s="248"/>
      <c r="D188" s="232" t="s">
        <v>153</v>
      </c>
      <c r="E188" s="249" t="s">
        <v>19</v>
      </c>
      <c r="F188" s="250" t="s">
        <v>157</v>
      </c>
      <c r="G188" s="248"/>
      <c r="H188" s="251">
        <v>3</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153</v>
      </c>
      <c r="AU188" s="257" t="s">
        <v>82</v>
      </c>
      <c r="AV188" s="14" t="s">
        <v>135</v>
      </c>
      <c r="AW188" s="14" t="s">
        <v>33</v>
      </c>
      <c r="AX188" s="14" t="s">
        <v>80</v>
      </c>
      <c r="AY188" s="257" t="s">
        <v>128</v>
      </c>
    </row>
    <row r="189" s="2" customFormat="1" ht="16.5" customHeight="1">
      <c r="A189" s="39"/>
      <c r="B189" s="40"/>
      <c r="C189" s="268" t="s">
        <v>294</v>
      </c>
      <c r="D189" s="268" t="s">
        <v>295</v>
      </c>
      <c r="E189" s="269" t="s">
        <v>875</v>
      </c>
      <c r="F189" s="270" t="s">
        <v>876</v>
      </c>
      <c r="G189" s="271" t="s">
        <v>141</v>
      </c>
      <c r="H189" s="272">
        <v>1</v>
      </c>
      <c r="I189" s="273"/>
      <c r="J189" s="274">
        <f>ROUND(I189*H189,2)</f>
        <v>0</v>
      </c>
      <c r="K189" s="270" t="s">
        <v>19</v>
      </c>
      <c r="L189" s="275"/>
      <c r="M189" s="276" t="s">
        <v>19</v>
      </c>
      <c r="N189" s="277" t="s">
        <v>43</v>
      </c>
      <c r="O189" s="85"/>
      <c r="P189" s="228">
        <f>O189*H189</f>
        <v>0</v>
      </c>
      <c r="Q189" s="228">
        <v>0.00050000000000000001</v>
      </c>
      <c r="R189" s="228">
        <f>Q189*H189</f>
        <v>0.00050000000000000001</v>
      </c>
      <c r="S189" s="228">
        <v>0</v>
      </c>
      <c r="T189" s="229">
        <f>S189*H189</f>
        <v>0</v>
      </c>
      <c r="U189" s="39"/>
      <c r="V189" s="39"/>
      <c r="W189" s="39"/>
      <c r="X189" s="39"/>
      <c r="Y189" s="39"/>
      <c r="Z189" s="39"/>
      <c r="AA189" s="39"/>
      <c r="AB189" s="39"/>
      <c r="AC189" s="39"/>
      <c r="AD189" s="39"/>
      <c r="AE189" s="39"/>
      <c r="AR189" s="230" t="s">
        <v>176</v>
      </c>
      <c r="AT189" s="230" t="s">
        <v>295</v>
      </c>
      <c r="AU189" s="230" t="s">
        <v>82</v>
      </c>
      <c r="AY189" s="18" t="s">
        <v>128</v>
      </c>
      <c r="BE189" s="231">
        <f>IF(N189="základní",J189,0)</f>
        <v>0</v>
      </c>
      <c r="BF189" s="231">
        <f>IF(N189="snížená",J189,0)</f>
        <v>0</v>
      </c>
      <c r="BG189" s="231">
        <f>IF(N189="zákl. přenesená",J189,0)</f>
        <v>0</v>
      </c>
      <c r="BH189" s="231">
        <f>IF(N189="sníž. přenesená",J189,0)</f>
        <v>0</v>
      </c>
      <c r="BI189" s="231">
        <f>IF(N189="nulová",J189,0)</f>
        <v>0</v>
      </c>
      <c r="BJ189" s="18" t="s">
        <v>80</v>
      </c>
      <c r="BK189" s="231">
        <f>ROUND(I189*H189,2)</f>
        <v>0</v>
      </c>
      <c r="BL189" s="18" t="s">
        <v>135</v>
      </c>
      <c r="BM189" s="230" t="s">
        <v>877</v>
      </c>
    </row>
    <row r="190" s="13" customFormat="1">
      <c r="A190" s="13"/>
      <c r="B190" s="236"/>
      <c r="C190" s="237"/>
      <c r="D190" s="232" t="s">
        <v>153</v>
      </c>
      <c r="E190" s="238" t="s">
        <v>19</v>
      </c>
      <c r="F190" s="239" t="s">
        <v>878</v>
      </c>
      <c r="G190" s="237"/>
      <c r="H190" s="240">
        <v>1</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153</v>
      </c>
      <c r="AU190" s="246" t="s">
        <v>82</v>
      </c>
      <c r="AV190" s="13" t="s">
        <v>82</v>
      </c>
      <c r="AW190" s="13" t="s">
        <v>33</v>
      </c>
      <c r="AX190" s="13" t="s">
        <v>72</v>
      </c>
      <c r="AY190" s="246" t="s">
        <v>128</v>
      </c>
    </row>
    <row r="191" s="14" customFormat="1">
      <c r="A191" s="14"/>
      <c r="B191" s="247"/>
      <c r="C191" s="248"/>
      <c r="D191" s="232" t="s">
        <v>153</v>
      </c>
      <c r="E191" s="249" t="s">
        <v>19</v>
      </c>
      <c r="F191" s="250" t="s">
        <v>157</v>
      </c>
      <c r="G191" s="248"/>
      <c r="H191" s="251">
        <v>1</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153</v>
      </c>
      <c r="AU191" s="257" t="s">
        <v>82</v>
      </c>
      <c r="AV191" s="14" t="s">
        <v>135</v>
      </c>
      <c r="AW191" s="14" t="s">
        <v>33</v>
      </c>
      <c r="AX191" s="14" t="s">
        <v>80</v>
      </c>
      <c r="AY191" s="257" t="s">
        <v>128</v>
      </c>
    </row>
    <row r="192" s="2" customFormat="1" ht="16.5" customHeight="1">
      <c r="A192" s="39"/>
      <c r="B192" s="40"/>
      <c r="C192" s="268" t="s">
        <v>300</v>
      </c>
      <c r="D192" s="268" t="s">
        <v>295</v>
      </c>
      <c r="E192" s="269" t="s">
        <v>879</v>
      </c>
      <c r="F192" s="270" t="s">
        <v>880</v>
      </c>
      <c r="G192" s="271" t="s">
        <v>141</v>
      </c>
      <c r="H192" s="272">
        <v>1</v>
      </c>
      <c r="I192" s="273"/>
      <c r="J192" s="274">
        <f>ROUND(I192*H192,2)</f>
        <v>0</v>
      </c>
      <c r="K192" s="270" t="s">
        <v>19</v>
      </c>
      <c r="L192" s="275"/>
      <c r="M192" s="276" t="s">
        <v>19</v>
      </c>
      <c r="N192" s="277" t="s">
        <v>43</v>
      </c>
      <c r="O192" s="85"/>
      <c r="P192" s="228">
        <f>O192*H192</f>
        <v>0</v>
      </c>
      <c r="Q192" s="228">
        <v>0.00051999999999999995</v>
      </c>
      <c r="R192" s="228">
        <f>Q192*H192</f>
        <v>0.00051999999999999995</v>
      </c>
      <c r="S192" s="228">
        <v>0</v>
      </c>
      <c r="T192" s="229">
        <f>S192*H192</f>
        <v>0</v>
      </c>
      <c r="U192" s="39"/>
      <c r="V192" s="39"/>
      <c r="W192" s="39"/>
      <c r="X192" s="39"/>
      <c r="Y192" s="39"/>
      <c r="Z192" s="39"/>
      <c r="AA192" s="39"/>
      <c r="AB192" s="39"/>
      <c r="AC192" s="39"/>
      <c r="AD192" s="39"/>
      <c r="AE192" s="39"/>
      <c r="AR192" s="230" t="s">
        <v>176</v>
      </c>
      <c r="AT192" s="230" t="s">
        <v>295</v>
      </c>
      <c r="AU192" s="230" t="s">
        <v>82</v>
      </c>
      <c r="AY192" s="18" t="s">
        <v>128</v>
      </c>
      <c r="BE192" s="231">
        <f>IF(N192="základní",J192,0)</f>
        <v>0</v>
      </c>
      <c r="BF192" s="231">
        <f>IF(N192="snížená",J192,0)</f>
        <v>0</v>
      </c>
      <c r="BG192" s="231">
        <f>IF(N192="zákl. přenesená",J192,0)</f>
        <v>0</v>
      </c>
      <c r="BH192" s="231">
        <f>IF(N192="sníž. přenesená",J192,0)</f>
        <v>0</v>
      </c>
      <c r="BI192" s="231">
        <f>IF(N192="nulová",J192,0)</f>
        <v>0</v>
      </c>
      <c r="BJ192" s="18" t="s">
        <v>80</v>
      </c>
      <c r="BK192" s="231">
        <f>ROUND(I192*H192,2)</f>
        <v>0</v>
      </c>
      <c r="BL192" s="18" t="s">
        <v>135</v>
      </c>
      <c r="BM192" s="230" t="s">
        <v>881</v>
      </c>
    </row>
    <row r="193" s="13" customFormat="1">
      <c r="A193" s="13"/>
      <c r="B193" s="236"/>
      <c r="C193" s="237"/>
      <c r="D193" s="232" t="s">
        <v>153</v>
      </c>
      <c r="E193" s="238" t="s">
        <v>19</v>
      </c>
      <c r="F193" s="239" t="s">
        <v>80</v>
      </c>
      <c r="G193" s="237"/>
      <c r="H193" s="240">
        <v>1</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153</v>
      </c>
      <c r="AU193" s="246" t="s">
        <v>82</v>
      </c>
      <c r="AV193" s="13" t="s">
        <v>82</v>
      </c>
      <c r="AW193" s="13" t="s">
        <v>33</v>
      </c>
      <c r="AX193" s="13" t="s">
        <v>80</v>
      </c>
      <c r="AY193" s="246" t="s">
        <v>128</v>
      </c>
    </row>
    <row r="194" s="2" customFormat="1" ht="16.5" customHeight="1">
      <c r="A194" s="39"/>
      <c r="B194" s="40"/>
      <c r="C194" s="268" t="s">
        <v>305</v>
      </c>
      <c r="D194" s="268" t="s">
        <v>295</v>
      </c>
      <c r="E194" s="269" t="s">
        <v>882</v>
      </c>
      <c r="F194" s="270" t="s">
        <v>883</v>
      </c>
      <c r="G194" s="271" t="s">
        <v>141</v>
      </c>
      <c r="H194" s="272">
        <v>1</v>
      </c>
      <c r="I194" s="273"/>
      <c r="J194" s="274">
        <f>ROUND(I194*H194,2)</f>
        <v>0</v>
      </c>
      <c r="K194" s="270" t="s">
        <v>19</v>
      </c>
      <c r="L194" s="275"/>
      <c r="M194" s="276" t="s">
        <v>19</v>
      </c>
      <c r="N194" s="277" t="s">
        <v>43</v>
      </c>
      <c r="O194" s="85"/>
      <c r="P194" s="228">
        <f>O194*H194</f>
        <v>0</v>
      </c>
      <c r="Q194" s="228">
        <v>0.00089999999999999998</v>
      </c>
      <c r="R194" s="228">
        <f>Q194*H194</f>
        <v>0.00089999999999999998</v>
      </c>
      <c r="S194" s="228">
        <v>0</v>
      </c>
      <c r="T194" s="229">
        <f>S194*H194</f>
        <v>0</v>
      </c>
      <c r="U194" s="39"/>
      <c r="V194" s="39"/>
      <c r="W194" s="39"/>
      <c r="X194" s="39"/>
      <c r="Y194" s="39"/>
      <c r="Z194" s="39"/>
      <c r="AA194" s="39"/>
      <c r="AB194" s="39"/>
      <c r="AC194" s="39"/>
      <c r="AD194" s="39"/>
      <c r="AE194" s="39"/>
      <c r="AR194" s="230" t="s">
        <v>176</v>
      </c>
      <c r="AT194" s="230" t="s">
        <v>295</v>
      </c>
      <c r="AU194" s="230" t="s">
        <v>82</v>
      </c>
      <c r="AY194" s="18" t="s">
        <v>128</v>
      </c>
      <c r="BE194" s="231">
        <f>IF(N194="základní",J194,0)</f>
        <v>0</v>
      </c>
      <c r="BF194" s="231">
        <f>IF(N194="snížená",J194,0)</f>
        <v>0</v>
      </c>
      <c r="BG194" s="231">
        <f>IF(N194="zákl. přenesená",J194,0)</f>
        <v>0</v>
      </c>
      <c r="BH194" s="231">
        <f>IF(N194="sníž. přenesená",J194,0)</f>
        <v>0</v>
      </c>
      <c r="BI194" s="231">
        <f>IF(N194="nulová",J194,0)</f>
        <v>0</v>
      </c>
      <c r="BJ194" s="18" t="s">
        <v>80</v>
      </c>
      <c r="BK194" s="231">
        <f>ROUND(I194*H194,2)</f>
        <v>0</v>
      </c>
      <c r="BL194" s="18" t="s">
        <v>135</v>
      </c>
      <c r="BM194" s="230" t="s">
        <v>884</v>
      </c>
    </row>
    <row r="195" s="13" customFormat="1">
      <c r="A195" s="13"/>
      <c r="B195" s="236"/>
      <c r="C195" s="237"/>
      <c r="D195" s="232" t="s">
        <v>153</v>
      </c>
      <c r="E195" s="238" t="s">
        <v>19</v>
      </c>
      <c r="F195" s="239" t="s">
        <v>80</v>
      </c>
      <c r="G195" s="237"/>
      <c r="H195" s="240">
        <v>1</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153</v>
      </c>
      <c r="AU195" s="246" t="s">
        <v>82</v>
      </c>
      <c r="AV195" s="13" t="s">
        <v>82</v>
      </c>
      <c r="AW195" s="13" t="s">
        <v>33</v>
      </c>
      <c r="AX195" s="13" t="s">
        <v>80</v>
      </c>
      <c r="AY195" s="246" t="s">
        <v>128</v>
      </c>
    </row>
    <row r="196" s="2" customFormat="1" ht="16.5" customHeight="1">
      <c r="A196" s="39"/>
      <c r="B196" s="40"/>
      <c r="C196" s="268" t="s">
        <v>310</v>
      </c>
      <c r="D196" s="268" t="s">
        <v>295</v>
      </c>
      <c r="E196" s="269" t="s">
        <v>885</v>
      </c>
      <c r="F196" s="270" t="s">
        <v>886</v>
      </c>
      <c r="G196" s="271" t="s">
        <v>887</v>
      </c>
      <c r="H196" s="272">
        <v>4</v>
      </c>
      <c r="I196" s="273"/>
      <c r="J196" s="274">
        <f>ROUND(I196*H196,2)</f>
        <v>0</v>
      </c>
      <c r="K196" s="270" t="s">
        <v>19</v>
      </c>
      <c r="L196" s="275"/>
      <c r="M196" s="276" t="s">
        <v>19</v>
      </c>
      <c r="N196" s="277" t="s">
        <v>43</v>
      </c>
      <c r="O196" s="85"/>
      <c r="P196" s="228">
        <f>O196*H196</f>
        <v>0</v>
      </c>
      <c r="Q196" s="228">
        <v>0.00020000000000000001</v>
      </c>
      <c r="R196" s="228">
        <f>Q196*H196</f>
        <v>0.00080000000000000004</v>
      </c>
      <c r="S196" s="228">
        <v>0</v>
      </c>
      <c r="T196" s="229">
        <f>S196*H196</f>
        <v>0</v>
      </c>
      <c r="U196" s="39"/>
      <c r="V196" s="39"/>
      <c r="W196" s="39"/>
      <c r="X196" s="39"/>
      <c r="Y196" s="39"/>
      <c r="Z196" s="39"/>
      <c r="AA196" s="39"/>
      <c r="AB196" s="39"/>
      <c r="AC196" s="39"/>
      <c r="AD196" s="39"/>
      <c r="AE196" s="39"/>
      <c r="AR196" s="230" t="s">
        <v>176</v>
      </c>
      <c r="AT196" s="230" t="s">
        <v>295</v>
      </c>
      <c r="AU196" s="230" t="s">
        <v>82</v>
      </c>
      <c r="AY196" s="18" t="s">
        <v>128</v>
      </c>
      <c r="BE196" s="231">
        <f>IF(N196="základní",J196,0)</f>
        <v>0</v>
      </c>
      <c r="BF196" s="231">
        <f>IF(N196="snížená",J196,0)</f>
        <v>0</v>
      </c>
      <c r="BG196" s="231">
        <f>IF(N196="zákl. přenesená",J196,0)</f>
        <v>0</v>
      </c>
      <c r="BH196" s="231">
        <f>IF(N196="sníž. přenesená",J196,0)</f>
        <v>0</v>
      </c>
      <c r="BI196" s="231">
        <f>IF(N196="nulová",J196,0)</f>
        <v>0</v>
      </c>
      <c r="BJ196" s="18" t="s">
        <v>80</v>
      </c>
      <c r="BK196" s="231">
        <f>ROUND(I196*H196,2)</f>
        <v>0</v>
      </c>
      <c r="BL196" s="18" t="s">
        <v>135</v>
      </c>
      <c r="BM196" s="230" t="s">
        <v>888</v>
      </c>
    </row>
    <row r="197" s="13" customFormat="1">
      <c r="A197" s="13"/>
      <c r="B197" s="236"/>
      <c r="C197" s="237"/>
      <c r="D197" s="232" t="s">
        <v>153</v>
      </c>
      <c r="E197" s="238" t="s">
        <v>19</v>
      </c>
      <c r="F197" s="239" t="s">
        <v>889</v>
      </c>
      <c r="G197" s="237"/>
      <c r="H197" s="240">
        <v>4</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153</v>
      </c>
      <c r="AU197" s="246" t="s">
        <v>82</v>
      </c>
      <c r="AV197" s="13" t="s">
        <v>82</v>
      </c>
      <c r="AW197" s="13" t="s">
        <v>33</v>
      </c>
      <c r="AX197" s="13" t="s">
        <v>72</v>
      </c>
      <c r="AY197" s="246" t="s">
        <v>128</v>
      </c>
    </row>
    <row r="198" s="14" customFormat="1">
      <c r="A198" s="14"/>
      <c r="B198" s="247"/>
      <c r="C198" s="248"/>
      <c r="D198" s="232" t="s">
        <v>153</v>
      </c>
      <c r="E198" s="249" t="s">
        <v>19</v>
      </c>
      <c r="F198" s="250" t="s">
        <v>157</v>
      </c>
      <c r="G198" s="248"/>
      <c r="H198" s="251">
        <v>4</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153</v>
      </c>
      <c r="AU198" s="257" t="s">
        <v>82</v>
      </c>
      <c r="AV198" s="14" t="s">
        <v>135</v>
      </c>
      <c r="AW198" s="14" t="s">
        <v>33</v>
      </c>
      <c r="AX198" s="14" t="s">
        <v>80</v>
      </c>
      <c r="AY198" s="257" t="s">
        <v>128</v>
      </c>
    </row>
    <row r="199" s="2" customFormat="1" ht="16.5" customHeight="1">
      <c r="A199" s="39"/>
      <c r="B199" s="40"/>
      <c r="C199" s="268" t="s">
        <v>316</v>
      </c>
      <c r="D199" s="268" t="s">
        <v>295</v>
      </c>
      <c r="E199" s="269" t="s">
        <v>890</v>
      </c>
      <c r="F199" s="270" t="s">
        <v>891</v>
      </c>
      <c r="G199" s="271" t="s">
        <v>141</v>
      </c>
      <c r="H199" s="272">
        <v>1</v>
      </c>
      <c r="I199" s="273"/>
      <c r="J199" s="274">
        <f>ROUND(I199*H199,2)</f>
        <v>0</v>
      </c>
      <c r="K199" s="270" t="s">
        <v>19</v>
      </c>
      <c r="L199" s="275"/>
      <c r="M199" s="276" t="s">
        <v>19</v>
      </c>
      <c r="N199" s="277" t="s">
        <v>43</v>
      </c>
      <c r="O199" s="85"/>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176</v>
      </c>
      <c r="AT199" s="230" t="s">
        <v>295</v>
      </c>
      <c r="AU199" s="230" t="s">
        <v>82</v>
      </c>
      <c r="AY199" s="18" t="s">
        <v>128</v>
      </c>
      <c r="BE199" s="231">
        <f>IF(N199="základní",J199,0)</f>
        <v>0</v>
      </c>
      <c r="BF199" s="231">
        <f>IF(N199="snížená",J199,0)</f>
        <v>0</v>
      </c>
      <c r="BG199" s="231">
        <f>IF(N199="zákl. přenesená",J199,0)</f>
        <v>0</v>
      </c>
      <c r="BH199" s="231">
        <f>IF(N199="sníž. přenesená",J199,0)</f>
        <v>0</v>
      </c>
      <c r="BI199" s="231">
        <f>IF(N199="nulová",J199,0)</f>
        <v>0</v>
      </c>
      <c r="BJ199" s="18" t="s">
        <v>80</v>
      </c>
      <c r="BK199" s="231">
        <f>ROUND(I199*H199,2)</f>
        <v>0</v>
      </c>
      <c r="BL199" s="18" t="s">
        <v>135</v>
      </c>
      <c r="BM199" s="230" t="s">
        <v>892</v>
      </c>
    </row>
    <row r="200" s="13" customFormat="1">
      <c r="A200" s="13"/>
      <c r="B200" s="236"/>
      <c r="C200" s="237"/>
      <c r="D200" s="232" t="s">
        <v>153</v>
      </c>
      <c r="E200" s="238" t="s">
        <v>19</v>
      </c>
      <c r="F200" s="239" t="s">
        <v>80</v>
      </c>
      <c r="G200" s="237"/>
      <c r="H200" s="240">
        <v>1</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153</v>
      </c>
      <c r="AU200" s="246" t="s">
        <v>82</v>
      </c>
      <c r="AV200" s="13" t="s">
        <v>82</v>
      </c>
      <c r="AW200" s="13" t="s">
        <v>33</v>
      </c>
      <c r="AX200" s="13" t="s">
        <v>80</v>
      </c>
      <c r="AY200" s="246" t="s">
        <v>128</v>
      </c>
    </row>
    <row r="201" s="2" customFormat="1" ht="21.75" customHeight="1">
      <c r="A201" s="39"/>
      <c r="B201" s="40"/>
      <c r="C201" s="219" t="s">
        <v>323</v>
      </c>
      <c r="D201" s="219" t="s">
        <v>130</v>
      </c>
      <c r="E201" s="220" t="s">
        <v>893</v>
      </c>
      <c r="F201" s="221" t="s">
        <v>894</v>
      </c>
      <c r="G201" s="222" t="s">
        <v>141</v>
      </c>
      <c r="H201" s="223">
        <v>1</v>
      </c>
      <c r="I201" s="224"/>
      <c r="J201" s="225">
        <f>ROUND(I201*H201,2)</f>
        <v>0</v>
      </c>
      <c r="K201" s="221" t="s">
        <v>134</v>
      </c>
      <c r="L201" s="45"/>
      <c r="M201" s="226" t="s">
        <v>19</v>
      </c>
      <c r="N201" s="227" t="s">
        <v>43</v>
      </c>
      <c r="O201" s="85"/>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135</v>
      </c>
      <c r="AT201" s="230" t="s">
        <v>130</v>
      </c>
      <c r="AU201" s="230" t="s">
        <v>82</v>
      </c>
      <c r="AY201" s="18" t="s">
        <v>128</v>
      </c>
      <c r="BE201" s="231">
        <f>IF(N201="základní",J201,0)</f>
        <v>0</v>
      </c>
      <c r="BF201" s="231">
        <f>IF(N201="snížená",J201,0)</f>
        <v>0</v>
      </c>
      <c r="BG201" s="231">
        <f>IF(N201="zákl. přenesená",J201,0)</f>
        <v>0</v>
      </c>
      <c r="BH201" s="231">
        <f>IF(N201="sníž. přenesená",J201,0)</f>
        <v>0</v>
      </c>
      <c r="BI201" s="231">
        <f>IF(N201="nulová",J201,0)</f>
        <v>0</v>
      </c>
      <c r="BJ201" s="18" t="s">
        <v>80</v>
      </c>
      <c r="BK201" s="231">
        <f>ROUND(I201*H201,2)</f>
        <v>0</v>
      </c>
      <c r="BL201" s="18" t="s">
        <v>135</v>
      </c>
      <c r="BM201" s="230" t="s">
        <v>895</v>
      </c>
    </row>
    <row r="202" s="2" customFormat="1">
      <c r="A202" s="39"/>
      <c r="B202" s="40"/>
      <c r="C202" s="41"/>
      <c r="D202" s="232" t="s">
        <v>137</v>
      </c>
      <c r="E202" s="41"/>
      <c r="F202" s="233" t="s">
        <v>869</v>
      </c>
      <c r="G202" s="41"/>
      <c r="H202" s="41"/>
      <c r="I202" s="137"/>
      <c r="J202" s="41"/>
      <c r="K202" s="41"/>
      <c r="L202" s="45"/>
      <c r="M202" s="234"/>
      <c r="N202" s="235"/>
      <c r="O202" s="85"/>
      <c r="P202" s="85"/>
      <c r="Q202" s="85"/>
      <c r="R202" s="85"/>
      <c r="S202" s="85"/>
      <c r="T202" s="86"/>
      <c r="U202" s="39"/>
      <c r="V202" s="39"/>
      <c r="W202" s="39"/>
      <c r="X202" s="39"/>
      <c r="Y202" s="39"/>
      <c r="Z202" s="39"/>
      <c r="AA202" s="39"/>
      <c r="AB202" s="39"/>
      <c r="AC202" s="39"/>
      <c r="AD202" s="39"/>
      <c r="AE202" s="39"/>
      <c r="AT202" s="18" t="s">
        <v>137</v>
      </c>
      <c r="AU202" s="18" t="s">
        <v>82</v>
      </c>
    </row>
    <row r="203" s="2" customFormat="1" ht="16.5" customHeight="1">
      <c r="A203" s="39"/>
      <c r="B203" s="40"/>
      <c r="C203" s="268" t="s">
        <v>328</v>
      </c>
      <c r="D203" s="268" t="s">
        <v>295</v>
      </c>
      <c r="E203" s="269" t="s">
        <v>896</v>
      </c>
      <c r="F203" s="270" t="s">
        <v>897</v>
      </c>
      <c r="G203" s="271" t="s">
        <v>141</v>
      </c>
      <c r="H203" s="272">
        <v>3</v>
      </c>
      <c r="I203" s="273"/>
      <c r="J203" s="274">
        <f>ROUND(I203*H203,2)</f>
        <v>0</v>
      </c>
      <c r="K203" s="270" t="s">
        <v>19</v>
      </c>
      <c r="L203" s="275"/>
      <c r="M203" s="276" t="s">
        <v>19</v>
      </c>
      <c r="N203" s="277" t="s">
        <v>43</v>
      </c>
      <c r="O203" s="85"/>
      <c r="P203" s="228">
        <f>O203*H203</f>
        <v>0</v>
      </c>
      <c r="Q203" s="228">
        <v>0.00029</v>
      </c>
      <c r="R203" s="228">
        <f>Q203*H203</f>
        <v>0.00087000000000000001</v>
      </c>
      <c r="S203" s="228">
        <v>0</v>
      </c>
      <c r="T203" s="229">
        <f>S203*H203</f>
        <v>0</v>
      </c>
      <c r="U203" s="39"/>
      <c r="V203" s="39"/>
      <c r="W203" s="39"/>
      <c r="X203" s="39"/>
      <c r="Y203" s="39"/>
      <c r="Z203" s="39"/>
      <c r="AA203" s="39"/>
      <c r="AB203" s="39"/>
      <c r="AC203" s="39"/>
      <c r="AD203" s="39"/>
      <c r="AE203" s="39"/>
      <c r="AR203" s="230" t="s">
        <v>176</v>
      </c>
      <c r="AT203" s="230" t="s">
        <v>295</v>
      </c>
      <c r="AU203" s="230" t="s">
        <v>82</v>
      </c>
      <c r="AY203" s="18" t="s">
        <v>128</v>
      </c>
      <c r="BE203" s="231">
        <f>IF(N203="základní",J203,0)</f>
        <v>0</v>
      </c>
      <c r="BF203" s="231">
        <f>IF(N203="snížená",J203,0)</f>
        <v>0</v>
      </c>
      <c r="BG203" s="231">
        <f>IF(N203="zákl. přenesená",J203,0)</f>
        <v>0</v>
      </c>
      <c r="BH203" s="231">
        <f>IF(N203="sníž. přenesená",J203,0)</f>
        <v>0</v>
      </c>
      <c r="BI203" s="231">
        <f>IF(N203="nulová",J203,0)</f>
        <v>0</v>
      </c>
      <c r="BJ203" s="18" t="s">
        <v>80</v>
      </c>
      <c r="BK203" s="231">
        <f>ROUND(I203*H203,2)</f>
        <v>0</v>
      </c>
      <c r="BL203" s="18" t="s">
        <v>135</v>
      </c>
      <c r="BM203" s="230" t="s">
        <v>898</v>
      </c>
    </row>
    <row r="204" s="13" customFormat="1">
      <c r="A204" s="13"/>
      <c r="B204" s="236"/>
      <c r="C204" s="237"/>
      <c r="D204" s="232" t="s">
        <v>153</v>
      </c>
      <c r="E204" s="238" t="s">
        <v>19</v>
      </c>
      <c r="F204" s="239" t="s">
        <v>899</v>
      </c>
      <c r="G204" s="237"/>
      <c r="H204" s="240">
        <v>3</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153</v>
      </c>
      <c r="AU204" s="246" t="s">
        <v>82</v>
      </c>
      <c r="AV204" s="13" t="s">
        <v>82</v>
      </c>
      <c r="AW204" s="13" t="s">
        <v>33</v>
      </c>
      <c r="AX204" s="13" t="s">
        <v>80</v>
      </c>
      <c r="AY204" s="246" t="s">
        <v>128</v>
      </c>
    </row>
    <row r="205" s="2" customFormat="1" ht="16.5" customHeight="1">
      <c r="A205" s="39"/>
      <c r="B205" s="40"/>
      <c r="C205" s="219" t="s">
        <v>333</v>
      </c>
      <c r="D205" s="219" t="s">
        <v>130</v>
      </c>
      <c r="E205" s="220" t="s">
        <v>900</v>
      </c>
      <c r="F205" s="221" t="s">
        <v>901</v>
      </c>
      <c r="G205" s="222" t="s">
        <v>198</v>
      </c>
      <c r="H205" s="223">
        <v>30</v>
      </c>
      <c r="I205" s="224"/>
      <c r="J205" s="225">
        <f>ROUND(I205*H205,2)</f>
        <v>0</v>
      </c>
      <c r="K205" s="221" t="s">
        <v>134</v>
      </c>
      <c r="L205" s="45"/>
      <c r="M205" s="226" t="s">
        <v>19</v>
      </c>
      <c r="N205" s="227" t="s">
        <v>43</v>
      </c>
      <c r="O205" s="85"/>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135</v>
      </c>
      <c r="AT205" s="230" t="s">
        <v>130</v>
      </c>
      <c r="AU205" s="230" t="s">
        <v>82</v>
      </c>
      <c r="AY205" s="18" t="s">
        <v>128</v>
      </c>
      <c r="BE205" s="231">
        <f>IF(N205="základní",J205,0)</f>
        <v>0</v>
      </c>
      <c r="BF205" s="231">
        <f>IF(N205="snížená",J205,0)</f>
        <v>0</v>
      </c>
      <c r="BG205" s="231">
        <f>IF(N205="zákl. přenesená",J205,0)</f>
        <v>0</v>
      </c>
      <c r="BH205" s="231">
        <f>IF(N205="sníž. přenesená",J205,0)</f>
        <v>0</v>
      </c>
      <c r="BI205" s="231">
        <f>IF(N205="nulová",J205,0)</f>
        <v>0</v>
      </c>
      <c r="BJ205" s="18" t="s">
        <v>80</v>
      </c>
      <c r="BK205" s="231">
        <f>ROUND(I205*H205,2)</f>
        <v>0</v>
      </c>
      <c r="BL205" s="18" t="s">
        <v>135</v>
      </c>
      <c r="BM205" s="230" t="s">
        <v>902</v>
      </c>
    </row>
    <row r="206" s="2" customFormat="1">
      <c r="A206" s="39"/>
      <c r="B206" s="40"/>
      <c r="C206" s="41"/>
      <c r="D206" s="232" t="s">
        <v>137</v>
      </c>
      <c r="E206" s="41"/>
      <c r="F206" s="233" t="s">
        <v>903</v>
      </c>
      <c r="G206" s="41"/>
      <c r="H206" s="41"/>
      <c r="I206" s="137"/>
      <c r="J206" s="41"/>
      <c r="K206" s="41"/>
      <c r="L206" s="45"/>
      <c r="M206" s="234"/>
      <c r="N206" s="235"/>
      <c r="O206" s="85"/>
      <c r="P206" s="85"/>
      <c r="Q206" s="85"/>
      <c r="R206" s="85"/>
      <c r="S206" s="85"/>
      <c r="T206" s="86"/>
      <c r="U206" s="39"/>
      <c r="V206" s="39"/>
      <c r="W206" s="39"/>
      <c r="X206" s="39"/>
      <c r="Y206" s="39"/>
      <c r="Z206" s="39"/>
      <c r="AA206" s="39"/>
      <c r="AB206" s="39"/>
      <c r="AC206" s="39"/>
      <c r="AD206" s="39"/>
      <c r="AE206" s="39"/>
      <c r="AT206" s="18" t="s">
        <v>137</v>
      </c>
      <c r="AU206" s="18" t="s">
        <v>82</v>
      </c>
    </row>
    <row r="207" s="13" customFormat="1">
      <c r="A207" s="13"/>
      <c r="B207" s="236"/>
      <c r="C207" s="237"/>
      <c r="D207" s="232" t="s">
        <v>153</v>
      </c>
      <c r="E207" s="238" t="s">
        <v>19</v>
      </c>
      <c r="F207" s="239" t="s">
        <v>837</v>
      </c>
      <c r="G207" s="237"/>
      <c r="H207" s="240">
        <v>30</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153</v>
      </c>
      <c r="AU207" s="246" t="s">
        <v>82</v>
      </c>
      <c r="AV207" s="13" t="s">
        <v>82</v>
      </c>
      <c r="AW207" s="13" t="s">
        <v>33</v>
      </c>
      <c r="AX207" s="13" t="s">
        <v>80</v>
      </c>
      <c r="AY207" s="246" t="s">
        <v>128</v>
      </c>
    </row>
    <row r="208" s="2" customFormat="1" ht="16.5" customHeight="1">
      <c r="A208" s="39"/>
      <c r="B208" s="40"/>
      <c r="C208" s="219" t="s">
        <v>338</v>
      </c>
      <c r="D208" s="219" t="s">
        <v>130</v>
      </c>
      <c r="E208" s="220" t="s">
        <v>904</v>
      </c>
      <c r="F208" s="221" t="s">
        <v>905</v>
      </c>
      <c r="G208" s="222" t="s">
        <v>141</v>
      </c>
      <c r="H208" s="223">
        <v>1</v>
      </c>
      <c r="I208" s="224"/>
      <c r="J208" s="225">
        <f>ROUND(I208*H208,2)</f>
        <v>0</v>
      </c>
      <c r="K208" s="221" t="s">
        <v>134</v>
      </c>
      <c r="L208" s="45"/>
      <c r="M208" s="226" t="s">
        <v>19</v>
      </c>
      <c r="N208" s="227" t="s">
        <v>43</v>
      </c>
      <c r="O208" s="85"/>
      <c r="P208" s="228">
        <f>O208*H208</f>
        <v>0</v>
      </c>
      <c r="Q208" s="228">
        <v>0.00031</v>
      </c>
      <c r="R208" s="228">
        <f>Q208*H208</f>
        <v>0.00031</v>
      </c>
      <c r="S208" s="228">
        <v>0</v>
      </c>
      <c r="T208" s="229">
        <f>S208*H208</f>
        <v>0</v>
      </c>
      <c r="U208" s="39"/>
      <c r="V208" s="39"/>
      <c r="W208" s="39"/>
      <c r="X208" s="39"/>
      <c r="Y208" s="39"/>
      <c r="Z208" s="39"/>
      <c r="AA208" s="39"/>
      <c r="AB208" s="39"/>
      <c r="AC208" s="39"/>
      <c r="AD208" s="39"/>
      <c r="AE208" s="39"/>
      <c r="AR208" s="230" t="s">
        <v>135</v>
      </c>
      <c r="AT208" s="230" t="s">
        <v>130</v>
      </c>
      <c r="AU208" s="230" t="s">
        <v>82</v>
      </c>
      <c r="AY208" s="18" t="s">
        <v>128</v>
      </c>
      <c r="BE208" s="231">
        <f>IF(N208="základní",J208,0)</f>
        <v>0</v>
      </c>
      <c r="BF208" s="231">
        <f>IF(N208="snížená",J208,0)</f>
        <v>0</v>
      </c>
      <c r="BG208" s="231">
        <f>IF(N208="zákl. přenesená",J208,0)</f>
        <v>0</v>
      </c>
      <c r="BH208" s="231">
        <f>IF(N208="sníž. přenesená",J208,0)</f>
        <v>0</v>
      </c>
      <c r="BI208" s="231">
        <f>IF(N208="nulová",J208,0)</f>
        <v>0</v>
      </c>
      <c r="BJ208" s="18" t="s">
        <v>80</v>
      </c>
      <c r="BK208" s="231">
        <f>ROUND(I208*H208,2)</f>
        <v>0</v>
      </c>
      <c r="BL208" s="18" t="s">
        <v>135</v>
      </c>
      <c r="BM208" s="230" t="s">
        <v>906</v>
      </c>
    </row>
    <row r="209" s="2" customFormat="1">
      <c r="A209" s="39"/>
      <c r="B209" s="40"/>
      <c r="C209" s="41"/>
      <c r="D209" s="232" t="s">
        <v>137</v>
      </c>
      <c r="E209" s="41"/>
      <c r="F209" s="233" t="s">
        <v>907</v>
      </c>
      <c r="G209" s="41"/>
      <c r="H209" s="41"/>
      <c r="I209" s="137"/>
      <c r="J209" s="41"/>
      <c r="K209" s="41"/>
      <c r="L209" s="45"/>
      <c r="M209" s="234"/>
      <c r="N209" s="235"/>
      <c r="O209" s="85"/>
      <c r="P209" s="85"/>
      <c r="Q209" s="85"/>
      <c r="R209" s="85"/>
      <c r="S209" s="85"/>
      <c r="T209" s="86"/>
      <c r="U209" s="39"/>
      <c r="V209" s="39"/>
      <c r="W209" s="39"/>
      <c r="X209" s="39"/>
      <c r="Y209" s="39"/>
      <c r="Z209" s="39"/>
      <c r="AA209" s="39"/>
      <c r="AB209" s="39"/>
      <c r="AC209" s="39"/>
      <c r="AD209" s="39"/>
      <c r="AE209" s="39"/>
      <c r="AT209" s="18" t="s">
        <v>137</v>
      </c>
      <c r="AU209" s="18" t="s">
        <v>82</v>
      </c>
    </row>
    <row r="210" s="13" customFormat="1">
      <c r="A210" s="13"/>
      <c r="B210" s="236"/>
      <c r="C210" s="237"/>
      <c r="D210" s="232" t="s">
        <v>153</v>
      </c>
      <c r="E210" s="238" t="s">
        <v>19</v>
      </c>
      <c r="F210" s="239" t="s">
        <v>80</v>
      </c>
      <c r="G210" s="237"/>
      <c r="H210" s="240">
        <v>1</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153</v>
      </c>
      <c r="AU210" s="246" t="s">
        <v>82</v>
      </c>
      <c r="AV210" s="13" t="s">
        <v>82</v>
      </c>
      <c r="AW210" s="13" t="s">
        <v>33</v>
      </c>
      <c r="AX210" s="13" t="s">
        <v>80</v>
      </c>
      <c r="AY210" s="246" t="s">
        <v>128</v>
      </c>
    </row>
    <row r="211" s="2" customFormat="1" ht="16.5" customHeight="1">
      <c r="A211" s="39"/>
      <c r="B211" s="40"/>
      <c r="C211" s="219" t="s">
        <v>342</v>
      </c>
      <c r="D211" s="219" t="s">
        <v>130</v>
      </c>
      <c r="E211" s="220" t="s">
        <v>908</v>
      </c>
      <c r="F211" s="221" t="s">
        <v>909</v>
      </c>
      <c r="G211" s="222" t="s">
        <v>198</v>
      </c>
      <c r="H211" s="223">
        <v>30</v>
      </c>
      <c r="I211" s="224"/>
      <c r="J211" s="225">
        <f>ROUND(I211*H211,2)</f>
        <v>0</v>
      </c>
      <c r="K211" s="221" t="s">
        <v>134</v>
      </c>
      <c r="L211" s="45"/>
      <c r="M211" s="226" t="s">
        <v>19</v>
      </c>
      <c r="N211" s="227" t="s">
        <v>43</v>
      </c>
      <c r="O211" s="85"/>
      <c r="P211" s="228">
        <f>O211*H211</f>
        <v>0</v>
      </c>
      <c r="Q211" s="228">
        <v>0.00019000000000000001</v>
      </c>
      <c r="R211" s="228">
        <f>Q211*H211</f>
        <v>0.0057000000000000002</v>
      </c>
      <c r="S211" s="228">
        <v>0</v>
      </c>
      <c r="T211" s="229">
        <f>S211*H211</f>
        <v>0</v>
      </c>
      <c r="U211" s="39"/>
      <c r="V211" s="39"/>
      <c r="W211" s="39"/>
      <c r="X211" s="39"/>
      <c r="Y211" s="39"/>
      <c r="Z211" s="39"/>
      <c r="AA211" s="39"/>
      <c r="AB211" s="39"/>
      <c r="AC211" s="39"/>
      <c r="AD211" s="39"/>
      <c r="AE211" s="39"/>
      <c r="AR211" s="230" t="s">
        <v>135</v>
      </c>
      <c r="AT211" s="230" t="s">
        <v>130</v>
      </c>
      <c r="AU211" s="230" t="s">
        <v>82</v>
      </c>
      <c r="AY211" s="18" t="s">
        <v>128</v>
      </c>
      <c r="BE211" s="231">
        <f>IF(N211="základní",J211,0)</f>
        <v>0</v>
      </c>
      <c r="BF211" s="231">
        <f>IF(N211="snížená",J211,0)</f>
        <v>0</v>
      </c>
      <c r="BG211" s="231">
        <f>IF(N211="zákl. přenesená",J211,0)</f>
        <v>0</v>
      </c>
      <c r="BH211" s="231">
        <f>IF(N211="sníž. přenesená",J211,0)</f>
        <v>0</v>
      </c>
      <c r="BI211" s="231">
        <f>IF(N211="nulová",J211,0)</f>
        <v>0</v>
      </c>
      <c r="BJ211" s="18" t="s">
        <v>80</v>
      </c>
      <c r="BK211" s="231">
        <f>ROUND(I211*H211,2)</f>
        <v>0</v>
      </c>
      <c r="BL211" s="18" t="s">
        <v>135</v>
      </c>
      <c r="BM211" s="230" t="s">
        <v>910</v>
      </c>
    </row>
    <row r="212" s="13" customFormat="1">
      <c r="A212" s="13"/>
      <c r="B212" s="236"/>
      <c r="C212" s="237"/>
      <c r="D212" s="232" t="s">
        <v>153</v>
      </c>
      <c r="E212" s="238" t="s">
        <v>19</v>
      </c>
      <c r="F212" s="239" t="s">
        <v>837</v>
      </c>
      <c r="G212" s="237"/>
      <c r="H212" s="240">
        <v>30</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153</v>
      </c>
      <c r="AU212" s="246" t="s">
        <v>82</v>
      </c>
      <c r="AV212" s="13" t="s">
        <v>82</v>
      </c>
      <c r="AW212" s="13" t="s">
        <v>33</v>
      </c>
      <c r="AX212" s="13" t="s">
        <v>80</v>
      </c>
      <c r="AY212" s="246" t="s">
        <v>128</v>
      </c>
    </row>
    <row r="213" s="2" customFormat="1" ht="16.5" customHeight="1">
      <c r="A213" s="39"/>
      <c r="B213" s="40"/>
      <c r="C213" s="219" t="s">
        <v>348</v>
      </c>
      <c r="D213" s="219" t="s">
        <v>130</v>
      </c>
      <c r="E213" s="220" t="s">
        <v>911</v>
      </c>
      <c r="F213" s="221" t="s">
        <v>912</v>
      </c>
      <c r="G213" s="222" t="s">
        <v>198</v>
      </c>
      <c r="H213" s="223">
        <v>30</v>
      </c>
      <c r="I213" s="224"/>
      <c r="J213" s="225">
        <f>ROUND(I213*H213,2)</f>
        <v>0</v>
      </c>
      <c r="K213" s="221" t="s">
        <v>134</v>
      </c>
      <c r="L213" s="45"/>
      <c r="M213" s="226" t="s">
        <v>19</v>
      </c>
      <c r="N213" s="227" t="s">
        <v>43</v>
      </c>
      <c r="O213" s="85"/>
      <c r="P213" s="228">
        <f>O213*H213</f>
        <v>0</v>
      </c>
      <c r="Q213" s="228">
        <v>0.00012999999999999999</v>
      </c>
      <c r="R213" s="228">
        <f>Q213*H213</f>
        <v>0.0038999999999999998</v>
      </c>
      <c r="S213" s="228">
        <v>0</v>
      </c>
      <c r="T213" s="229">
        <f>S213*H213</f>
        <v>0</v>
      </c>
      <c r="U213" s="39"/>
      <c r="V213" s="39"/>
      <c r="W213" s="39"/>
      <c r="X213" s="39"/>
      <c r="Y213" s="39"/>
      <c r="Z213" s="39"/>
      <c r="AA213" s="39"/>
      <c r="AB213" s="39"/>
      <c r="AC213" s="39"/>
      <c r="AD213" s="39"/>
      <c r="AE213" s="39"/>
      <c r="AR213" s="230" t="s">
        <v>135</v>
      </c>
      <c r="AT213" s="230" t="s">
        <v>130</v>
      </c>
      <c r="AU213" s="230" t="s">
        <v>82</v>
      </c>
      <c r="AY213" s="18" t="s">
        <v>128</v>
      </c>
      <c r="BE213" s="231">
        <f>IF(N213="základní",J213,0)</f>
        <v>0</v>
      </c>
      <c r="BF213" s="231">
        <f>IF(N213="snížená",J213,0)</f>
        <v>0</v>
      </c>
      <c r="BG213" s="231">
        <f>IF(N213="zákl. přenesená",J213,0)</f>
        <v>0</v>
      </c>
      <c r="BH213" s="231">
        <f>IF(N213="sníž. přenesená",J213,0)</f>
        <v>0</v>
      </c>
      <c r="BI213" s="231">
        <f>IF(N213="nulová",J213,0)</f>
        <v>0</v>
      </c>
      <c r="BJ213" s="18" t="s">
        <v>80</v>
      </c>
      <c r="BK213" s="231">
        <f>ROUND(I213*H213,2)</f>
        <v>0</v>
      </c>
      <c r="BL213" s="18" t="s">
        <v>135</v>
      </c>
      <c r="BM213" s="230" t="s">
        <v>913</v>
      </c>
    </row>
    <row r="214" s="13" customFormat="1">
      <c r="A214" s="13"/>
      <c r="B214" s="236"/>
      <c r="C214" s="237"/>
      <c r="D214" s="232" t="s">
        <v>153</v>
      </c>
      <c r="E214" s="238" t="s">
        <v>19</v>
      </c>
      <c r="F214" s="239" t="s">
        <v>837</v>
      </c>
      <c r="G214" s="237"/>
      <c r="H214" s="240">
        <v>30</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153</v>
      </c>
      <c r="AU214" s="246" t="s">
        <v>82</v>
      </c>
      <c r="AV214" s="13" t="s">
        <v>82</v>
      </c>
      <c r="AW214" s="13" t="s">
        <v>33</v>
      </c>
      <c r="AX214" s="13" t="s">
        <v>80</v>
      </c>
      <c r="AY214" s="246" t="s">
        <v>128</v>
      </c>
    </row>
    <row r="215" s="12" customFormat="1" ht="22.8" customHeight="1">
      <c r="A215" s="12"/>
      <c r="B215" s="203"/>
      <c r="C215" s="204"/>
      <c r="D215" s="205" t="s">
        <v>71</v>
      </c>
      <c r="E215" s="217" t="s">
        <v>181</v>
      </c>
      <c r="F215" s="217" t="s">
        <v>463</v>
      </c>
      <c r="G215" s="204"/>
      <c r="H215" s="204"/>
      <c r="I215" s="207"/>
      <c r="J215" s="218">
        <f>BK215</f>
        <v>0</v>
      </c>
      <c r="K215" s="204"/>
      <c r="L215" s="209"/>
      <c r="M215" s="210"/>
      <c r="N215" s="211"/>
      <c r="O215" s="211"/>
      <c r="P215" s="212">
        <f>SUM(P216:P217)</f>
        <v>0</v>
      </c>
      <c r="Q215" s="211"/>
      <c r="R215" s="212">
        <f>SUM(R216:R217)</f>
        <v>0</v>
      </c>
      <c r="S215" s="211"/>
      <c r="T215" s="213">
        <f>SUM(T216:T217)</f>
        <v>0.377</v>
      </c>
      <c r="U215" s="12"/>
      <c r="V215" s="12"/>
      <c r="W215" s="12"/>
      <c r="X215" s="12"/>
      <c r="Y215" s="12"/>
      <c r="Z215" s="12"/>
      <c r="AA215" s="12"/>
      <c r="AB215" s="12"/>
      <c r="AC215" s="12"/>
      <c r="AD215" s="12"/>
      <c r="AE215" s="12"/>
      <c r="AR215" s="214" t="s">
        <v>80</v>
      </c>
      <c r="AT215" s="215" t="s">
        <v>71</v>
      </c>
      <c r="AU215" s="215" t="s">
        <v>80</v>
      </c>
      <c r="AY215" s="214" t="s">
        <v>128</v>
      </c>
      <c r="BK215" s="216">
        <f>SUM(BK216:BK217)</f>
        <v>0</v>
      </c>
    </row>
    <row r="216" s="2" customFormat="1" ht="16.5" customHeight="1">
      <c r="A216" s="39"/>
      <c r="B216" s="40"/>
      <c r="C216" s="219" t="s">
        <v>353</v>
      </c>
      <c r="D216" s="219" t="s">
        <v>130</v>
      </c>
      <c r="E216" s="220" t="s">
        <v>914</v>
      </c>
      <c r="F216" s="221" t="s">
        <v>915</v>
      </c>
      <c r="G216" s="222" t="s">
        <v>198</v>
      </c>
      <c r="H216" s="223">
        <v>29</v>
      </c>
      <c r="I216" s="224"/>
      <c r="J216" s="225">
        <f>ROUND(I216*H216,2)</f>
        <v>0</v>
      </c>
      <c r="K216" s="221" t="s">
        <v>134</v>
      </c>
      <c r="L216" s="45"/>
      <c r="M216" s="226" t="s">
        <v>19</v>
      </c>
      <c r="N216" s="227" t="s">
        <v>43</v>
      </c>
      <c r="O216" s="85"/>
      <c r="P216" s="228">
        <f>O216*H216</f>
        <v>0</v>
      </c>
      <c r="Q216" s="228">
        <v>0</v>
      </c>
      <c r="R216" s="228">
        <f>Q216*H216</f>
        <v>0</v>
      </c>
      <c r="S216" s="228">
        <v>0.012999999999999999</v>
      </c>
      <c r="T216" s="229">
        <f>S216*H216</f>
        <v>0.377</v>
      </c>
      <c r="U216" s="39"/>
      <c r="V216" s="39"/>
      <c r="W216" s="39"/>
      <c r="X216" s="39"/>
      <c r="Y216" s="39"/>
      <c r="Z216" s="39"/>
      <c r="AA216" s="39"/>
      <c r="AB216" s="39"/>
      <c r="AC216" s="39"/>
      <c r="AD216" s="39"/>
      <c r="AE216" s="39"/>
      <c r="AR216" s="230" t="s">
        <v>135</v>
      </c>
      <c r="AT216" s="230" t="s">
        <v>130</v>
      </c>
      <c r="AU216" s="230" t="s">
        <v>82</v>
      </c>
      <c r="AY216" s="18" t="s">
        <v>128</v>
      </c>
      <c r="BE216" s="231">
        <f>IF(N216="základní",J216,0)</f>
        <v>0</v>
      </c>
      <c r="BF216" s="231">
        <f>IF(N216="snížená",J216,0)</f>
        <v>0</v>
      </c>
      <c r="BG216" s="231">
        <f>IF(N216="zákl. přenesená",J216,0)</f>
        <v>0</v>
      </c>
      <c r="BH216" s="231">
        <f>IF(N216="sníž. přenesená",J216,0)</f>
        <v>0</v>
      </c>
      <c r="BI216" s="231">
        <f>IF(N216="nulová",J216,0)</f>
        <v>0</v>
      </c>
      <c r="BJ216" s="18" t="s">
        <v>80</v>
      </c>
      <c r="BK216" s="231">
        <f>ROUND(I216*H216,2)</f>
        <v>0</v>
      </c>
      <c r="BL216" s="18" t="s">
        <v>135</v>
      </c>
      <c r="BM216" s="230" t="s">
        <v>916</v>
      </c>
    </row>
    <row r="217" s="13" customFormat="1">
      <c r="A217" s="13"/>
      <c r="B217" s="236"/>
      <c r="C217" s="237"/>
      <c r="D217" s="232" t="s">
        <v>153</v>
      </c>
      <c r="E217" s="238" t="s">
        <v>19</v>
      </c>
      <c r="F217" s="239" t="s">
        <v>917</v>
      </c>
      <c r="G217" s="237"/>
      <c r="H217" s="240">
        <v>29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153</v>
      </c>
      <c r="AU217" s="246" t="s">
        <v>82</v>
      </c>
      <c r="AV217" s="13" t="s">
        <v>82</v>
      </c>
      <c r="AW217" s="13" t="s">
        <v>33</v>
      </c>
      <c r="AX217" s="13" t="s">
        <v>80</v>
      </c>
      <c r="AY217" s="246" t="s">
        <v>128</v>
      </c>
    </row>
    <row r="218" s="12" customFormat="1" ht="22.8" customHeight="1">
      <c r="A218" s="12"/>
      <c r="B218" s="203"/>
      <c r="C218" s="204"/>
      <c r="D218" s="205" t="s">
        <v>71</v>
      </c>
      <c r="E218" s="217" t="s">
        <v>591</v>
      </c>
      <c r="F218" s="217" t="s">
        <v>590</v>
      </c>
      <c r="G218" s="204"/>
      <c r="H218" s="204"/>
      <c r="I218" s="207"/>
      <c r="J218" s="218">
        <f>BK218</f>
        <v>0</v>
      </c>
      <c r="K218" s="204"/>
      <c r="L218" s="209"/>
      <c r="M218" s="210"/>
      <c r="N218" s="211"/>
      <c r="O218" s="211"/>
      <c r="P218" s="212">
        <f>SUM(P219:P220)</f>
        <v>0</v>
      </c>
      <c r="Q218" s="211"/>
      <c r="R218" s="212">
        <f>SUM(R219:R220)</f>
        <v>0</v>
      </c>
      <c r="S218" s="211"/>
      <c r="T218" s="213">
        <f>SUM(T219:T220)</f>
        <v>0</v>
      </c>
      <c r="U218" s="12"/>
      <c r="V218" s="12"/>
      <c r="W218" s="12"/>
      <c r="X218" s="12"/>
      <c r="Y218" s="12"/>
      <c r="Z218" s="12"/>
      <c r="AA218" s="12"/>
      <c r="AB218" s="12"/>
      <c r="AC218" s="12"/>
      <c r="AD218" s="12"/>
      <c r="AE218" s="12"/>
      <c r="AR218" s="214" t="s">
        <v>80</v>
      </c>
      <c r="AT218" s="215" t="s">
        <v>71</v>
      </c>
      <c r="AU218" s="215" t="s">
        <v>80</v>
      </c>
      <c r="AY218" s="214" t="s">
        <v>128</v>
      </c>
      <c r="BK218" s="216">
        <f>SUM(BK219:BK220)</f>
        <v>0</v>
      </c>
    </row>
    <row r="219" s="2" customFormat="1" ht="21.75" customHeight="1">
      <c r="A219" s="39"/>
      <c r="B219" s="40"/>
      <c r="C219" s="219" t="s">
        <v>611</v>
      </c>
      <c r="D219" s="219" t="s">
        <v>130</v>
      </c>
      <c r="E219" s="220" t="s">
        <v>918</v>
      </c>
      <c r="F219" s="221" t="s">
        <v>919</v>
      </c>
      <c r="G219" s="222" t="s">
        <v>283</v>
      </c>
      <c r="H219" s="223">
        <v>7.1369999999999996</v>
      </c>
      <c r="I219" s="224"/>
      <c r="J219" s="225">
        <f>ROUND(I219*H219,2)</f>
        <v>0</v>
      </c>
      <c r="K219" s="221" t="s">
        <v>134</v>
      </c>
      <c r="L219" s="45"/>
      <c r="M219" s="226" t="s">
        <v>19</v>
      </c>
      <c r="N219" s="227" t="s">
        <v>43</v>
      </c>
      <c r="O219" s="85"/>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135</v>
      </c>
      <c r="AT219" s="230" t="s">
        <v>130</v>
      </c>
      <c r="AU219" s="230" t="s">
        <v>82</v>
      </c>
      <c r="AY219" s="18" t="s">
        <v>128</v>
      </c>
      <c r="BE219" s="231">
        <f>IF(N219="základní",J219,0)</f>
        <v>0</v>
      </c>
      <c r="BF219" s="231">
        <f>IF(N219="snížená",J219,0)</f>
        <v>0</v>
      </c>
      <c r="BG219" s="231">
        <f>IF(N219="zákl. přenesená",J219,0)</f>
        <v>0</v>
      </c>
      <c r="BH219" s="231">
        <f>IF(N219="sníž. přenesená",J219,0)</f>
        <v>0</v>
      </c>
      <c r="BI219" s="231">
        <f>IF(N219="nulová",J219,0)</f>
        <v>0</v>
      </c>
      <c r="BJ219" s="18" t="s">
        <v>80</v>
      </c>
      <c r="BK219" s="231">
        <f>ROUND(I219*H219,2)</f>
        <v>0</v>
      </c>
      <c r="BL219" s="18" t="s">
        <v>135</v>
      </c>
      <c r="BM219" s="230" t="s">
        <v>920</v>
      </c>
    </row>
    <row r="220" s="2" customFormat="1">
      <c r="A220" s="39"/>
      <c r="B220" s="40"/>
      <c r="C220" s="41"/>
      <c r="D220" s="232" t="s">
        <v>137</v>
      </c>
      <c r="E220" s="41"/>
      <c r="F220" s="233" t="s">
        <v>921</v>
      </c>
      <c r="G220" s="41"/>
      <c r="H220" s="41"/>
      <c r="I220" s="137"/>
      <c r="J220" s="41"/>
      <c r="K220" s="41"/>
      <c r="L220" s="45"/>
      <c r="M220" s="234"/>
      <c r="N220" s="235"/>
      <c r="O220" s="85"/>
      <c r="P220" s="85"/>
      <c r="Q220" s="85"/>
      <c r="R220" s="85"/>
      <c r="S220" s="85"/>
      <c r="T220" s="86"/>
      <c r="U220" s="39"/>
      <c r="V220" s="39"/>
      <c r="W220" s="39"/>
      <c r="X220" s="39"/>
      <c r="Y220" s="39"/>
      <c r="Z220" s="39"/>
      <c r="AA220" s="39"/>
      <c r="AB220" s="39"/>
      <c r="AC220" s="39"/>
      <c r="AD220" s="39"/>
      <c r="AE220" s="39"/>
      <c r="AT220" s="18" t="s">
        <v>137</v>
      </c>
      <c r="AU220" s="18" t="s">
        <v>82</v>
      </c>
    </row>
    <row r="221" s="12" customFormat="1" ht="22.8" customHeight="1">
      <c r="A221" s="12"/>
      <c r="B221" s="203"/>
      <c r="C221" s="204"/>
      <c r="D221" s="205" t="s">
        <v>71</v>
      </c>
      <c r="E221" s="217" t="s">
        <v>532</v>
      </c>
      <c r="F221" s="217" t="s">
        <v>533</v>
      </c>
      <c r="G221" s="204"/>
      <c r="H221" s="204"/>
      <c r="I221" s="207"/>
      <c r="J221" s="218">
        <f>BK221</f>
        <v>0</v>
      </c>
      <c r="K221" s="204"/>
      <c r="L221" s="209"/>
      <c r="M221" s="210"/>
      <c r="N221" s="211"/>
      <c r="O221" s="211"/>
      <c r="P221" s="212">
        <f>SUM(P222:P227)</f>
        <v>0</v>
      </c>
      <c r="Q221" s="211"/>
      <c r="R221" s="212">
        <f>SUM(R222:R227)</f>
        <v>0</v>
      </c>
      <c r="S221" s="211"/>
      <c r="T221" s="213">
        <f>SUM(T222:T227)</f>
        <v>0</v>
      </c>
      <c r="U221" s="12"/>
      <c r="V221" s="12"/>
      <c r="W221" s="12"/>
      <c r="X221" s="12"/>
      <c r="Y221" s="12"/>
      <c r="Z221" s="12"/>
      <c r="AA221" s="12"/>
      <c r="AB221" s="12"/>
      <c r="AC221" s="12"/>
      <c r="AD221" s="12"/>
      <c r="AE221" s="12"/>
      <c r="AR221" s="214" t="s">
        <v>80</v>
      </c>
      <c r="AT221" s="215" t="s">
        <v>71</v>
      </c>
      <c r="AU221" s="215" t="s">
        <v>80</v>
      </c>
      <c r="AY221" s="214" t="s">
        <v>128</v>
      </c>
      <c r="BK221" s="216">
        <f>SUM(BK222:BK227)</f>
        <v>0</v>
      </c>
    </row>
    <row r="222" s="2" customFormat="1" ht="16.5" customHeight="1">
      <c r="A222" s="39"/>
      <c r="B222" s="40"/>
      <c r="C222" s="219" t="s">
        <v>617</v>
      </c>
      <c r="D222" s="219" t="s">
        <v>130</v>
      </c>
      <c r="E222" s="220" t="s">
        <v>535</v>
      </c>
      <c r="F222" s="221" t="s">
        <v>536</v>
      </c>
      <c r="G222" s="222" t="s">
        <v>283</v>
      </c>
      <c r="H222" s="223">
        <v>0.377</v>
      </c>
      <c r="I222" s="224"/>
      <c r="J222" s="225">
        <f>ROUND(I222*H222,2)</f>
        <v>0</v>
      </c>
      <c r="K222" s="221" t="s">
        <v>134</v>
      </c>
      <c r="L222" s="45"/>
      <c r="M222" s="226" t="s">
        <v>19</v>
      </c>
      <c r="N222" s="227" t="s">
        <v>43</v>
      </c>
      <c r="O222" s="85"/>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135</v>
      </c>
      <c r="AT222" s="230" t="s">
        <v>130</v>
      </c>
      <c r="AU222" s="230" t="s">
        <v>82</v>
      </c>
      <c r="AY222" s="18" t="s">
        <v>128</v>
      </c>
      <c r="BE222" s="231">
        <f>IF(N222="základní",J222,0)</f>
        <v>0</v>
      </c>
      <c r="BF222" s="231">
        <f>IF(N222="snížená",J222,0)</f>
        <v>0</v>
      </c>
      <c r="BG222" s="231">
        <f>IF(N222="zákl. přenesená",J222,0)</f>
        <v>0</v>
      </c>
      <c r="BH222" s="231">
        <f>IF(N222="sníž. přenesená",J222,0)</f>
        <v>0</v>
      </c>
      <c r="BI222" s="231">
        <f>IF(N222="nulová",J222,0)</f>
        <v>0</v>
      </c>
      <c r="BJ222" s="18" t="s">
        <v>80</v>
      </c>
      <c r="BK222" s="231">
        <f>ROUND(I222*H222,2)</f>
        <v>0</v>
      </c>
      <c r="BL222" s="18" t="s">
        <v>135</v>
      </c>
      <c r="BM222" s="230" t="s">
        <v>922</v>
      </c>
    </row>
    <row r="223" s="2" customFormat="1">
      <c r="A223" s="39"/>
      <c r="B223" s="40"/>
      <c r="C223" s="41"/>
      <c r="D223" s="232" t="s">
        <v>137</v>
      </c>
      <c r="E223" s="41"/>
      <c r="F223" s="233" t="s">
        <v>538</v>
      </c>
      <c r="G223" s="41"/>
      <c r="H223" s="41"/>
      <c r="I223" s="137"/>
      <c r="J223" s="41"/>
      <c r="K223" s="41"/>
      <c r="L223" s="45"/>
      <c r="M223" s="234"/>
      <c r="N223" s="235"/>
      <c r="O223" s="85"/>
      <c r="P223" s="85"/>
      <c r="Q223" s="85"/>
      <c r="R223" s="85"/>
      <c r="S223" s="85"/>
      <c r="T223" s="86"/>
      <c r="U223" s="39"/>
      <c r="V223" s="39"/>
      <c r="W223" s="39"/>
      <c r="X223" s="39"/>
      <c r="Y223" s="39"/>
      <c r="Z223" s="39"/>
      <c r="AA223" s="39"/>
      <c r="AB223" s="39"/>
      <c r="AC223" s="39"/>
      <c r="AD223" s="39"/>
      <c r="AE223" s="39"/>
      <c r="AT223" s="18" t="s">
        <v>137</v>
      </c>
      <c r="AU223" s="18" t="s">
        <v>82</v>
      </c>
    </row>
    <row r="224" s="2" customFormat="1" ht="21.75" customHeight="1">
      <c r="A224" s="39"/>
      <c r="B224" s="40"/>
      <c r="C224" s="219" t="s">
        <v>358</v>
      </c>
      <c r="D224" s="219" t="s">
        <v>130</v>
      </c>
      <c r="E224" s="220" t="s">
        <v>543</v>
      </c>
      <c r="F224" s="221" t="s">
        <v>544</v>
      </c>
      <c r="G224" s="222" t="s">
        <v>283</v>
      </c>
      <c r="H224" s="223">
        <v>3.77</v>
      </c>
      <c r="I224" s="224"/>
      <c r="J224" s="225">
        <f>ROUND(I224*H224,2)</f>
        <v>0</v>
      </c>
      <c r="K224" s="221" t="s">
        <v>134</v>
      </c>
      <c r="L224" s="45"/>
      <c r="M224" s="226" t="s">
        <v>19</v>
      </c>
      <c r="N224" s="227" t="s">
        <v>43</v>
      </c>
      <c r="O224" s="85"/>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135</v>
      </c>
      <c r="AT224" s="230" t="s">
        <v>130</v>
      </c>
      <c r="AU224" s="230" t="s">
        <v>82</v>
      </c>
      <c r="AY224" s="18" t="s">
        <v>128</v>
      </c>
      <c r="BE224" s="231">
        <f>IF(N224="základní",J224,0)</f>
        <v>0</v>
      </c>
      <c r="BF224" s="231">
        <f>IF(N224="snížená",J224,0)</f>
        <v>0</v>
      </c>
      <c r="BG224" s="231">
        <f>IF(N224="zákl. přenesená",J224,0)</f>
        <v>0</v>
      </c>
      <c r="BH224" s="231">
        <f>IF(N224="sníž. přenesená",J224,0)</f>
        <v>0</v>
      </c>
      <c r="BI224" s="231">
        <f>IF(N224="nulová",J224,0)</f>
        <v>0</v>
      </c>
      <c r="BJ224" s="18" t="s">
        <v>80</v>
      </c>
      <c r="BK224" s="231">
        <f>ROUND(I224*H224,2)</f>
        <v>0</v>
      </c>
      <c r="BL224" s="18" t="s">
        <v>135</v>
      </c>
      <c r="BM224" s="230" t="s">
        <v>923</v>
      </c>
    </row>
    <row r="225" s="2" customFormat="1">
      <c r="A225" s="39"/>
      <c r="B225" s="40"/>
      <c r="C225" s="41"/>
      <c r="D225" s="232" t="s">
        <v>137</v>
      </c>
      <c r="E225" s="41"/>
      <c r="F225" s="233" t="s">
        <v>538</v>
      </c>
      <c r="G225" s="41"/>
      <c r="H225" s="41"/>
      <c r="I225" s="137"/>
      <c r="J225" s="41"/>
      <c r="K225" s="41"/>
      <c r="L225" s="45"/>
      <c r="M225" s="234"/>
      <c r="N225" s="235"/>
      <c r="O225" s="85"/>
      <c r="P225" s="85"/>
      <c r="Q225" s="85"/>
      <c r="R225" s="85"/>
      <c r="S225" s="85"/>
      <c r="T225" s="86"/>
      <c r="U225" s="39"/>
      <c r="V225" s="39"/>
      <c r="W225" s="39"/>
      <c r="X225" s="39"/>
      <c r="Y225" s="39"/>
      <c r="Z225" s="39"/>
      <c r="AA225" s="39"/>
      <c r="AB225" s="39"/>
      <c r="AC225" s="39"/>
      <c r="AD225" s="39"/>
      <c r="AE225" s="39"/>
      <c r="AT225" s="18" t="s">
        <v>137</v>
      </c>
      <c r="AU225" s="18" t="s">
        <v>82</v>
      </c>
    </row>
    <row r="226" s="2" customFormat="1">
      <c r="A226" s="39"/>
      <c r="B226" s="40"/>
      <c r="C226" s="41"/>
      <c r="D226" s="232" t="s">
        <v>924</v>
      </c>
      <c r="E226" s="41"/>
      <c r="F226" s="233" t="s">
        <v>925</v>
      </c>
      <c r="G226" s="41"/>
      <c r="H226" s="41"/>
      <c r="I226" s="137"/>
      <c r="J226" s="41"/>
      <c r="K226" s="41"/>
      <c r="L226" s="45"/>
      <c r="M226" s="234"/>
      <c r="N226" s="235"/>
      <c r="O226" s="85"/>
      <c r="P226" s="85"/>
      <c r="Q226" s="85"/>
      <c r="R226" s="85"/>
      <c r="S226" s="85"/>
      <c r="T226" s="86"/>
      <c r="U226" s="39"/>
      <c r="V226" s="39"/>
      <c r="W226" s="39"/>
      <c r="X226" s="39"/>
      <c r="Y226" s="39"/>
      <c r="Z226" s="39"/>
      <c r="AA226" s="39"/>
      <c r="AB226" s="39"/>
      <c r="AC226" s="39"/>
      <c r="AD226" s="39"/>
      <c r="AE226" s="39"/>
      <c r="AT226" s="18" t="s">
        <v>924</v>
      </c>
      <c r="AU226" s="18" t="s">
        <v>82</v>
      </c>
    </row>
    <row r="227" s="13" customFormat="1">
      <c r="A227" s="13"/>
      <c r="B227" s="236"/>
      <c r="C227" s="237"/>
      <c r="D227" s="232" t="s">
        <v>153</v>
      </c>
      <c r="E227" s="237"/>
      <c r="F227" s="239" t="s">
        <v>926</v>
      </c>
      <c r="G227" s="237"/>
      <c r="H227" s="240">
        <v>3.77</v>
      </c>
      <c r="I227" s="241"/>
      <c r="J227" s="237"/>
      <c r="K227" s="237"/>
      <c r="L227" s="242"/>
      <c r="M227" s="283"/>
      <c r="N227" s="284"/>
      <c r="O227" s="284"/>
      <c r="P227" s="284"/>
      <c r="Q227" s="284"/>
      <c r="R227" s="284"/>
      <c r="S227" s="284"/>
      <c r="T227" s="285"/>
      <c r="U227" s="13"/>
      <c r="V227" s="13"/>
      <c r="W227" s="13"/>
      <c r="X227" s="13"/>
      <c r="Y227" s="13"/>
      <c r="Z227" s="13"/>
      <c r="AA227" s="13"/>
      <c r="AB227" s="13"/>
      <c r="AC227" s="13"/>
      <c r="AD227" s="13"/>
      <c r="AE227" s="13"/>
      <c r="AT227" s="246" t="s">
        <v>153</v>
      </c>
      <c r="AU227" s="246" t="s">
        <v>82</v>
      </c>
      <c r="AV227" s="13" t="s">
        <v>82</v>
      </c>
      <c r="AW227" s="13" t="s">
        <v>4</v>
      </c>
      <c r="AX227" s="13" t="s">
        <v>80</v>
      </c>
      <c r="AY227" s="246" t="s">
        <v>128</v>
      </c>
    </row>
    <row r="228" s="2" customFormat="1" ht="6.96" customHeight="1">
      <c r="A228" s="39"/>
      <c r="B228" s="60"/>
      <c r="C228" s="61"/>
      <c r="D228" s="61"/>
      <c r="E228" s="61"/>
      <c r="F228" s="61"/>
      <c r="G228" s="61"/>
      <c r="H228" s="61"/>
      <c r="I228" s="167"/>
      <c r="J228" s="61"/>
      <c r="K228" s="61"/>
      <c r="L228" s="45"/>
      <c r="M228" s="39"/>
      <c r="O228" s="39"/>
      <c r="P228" s="39"/>
      <c r="Q228" s="39"/>
      <c r="R228" s="39"/>
      <c r="S228" s="39"/>
      <c r="T228" s="39"/>
      <c r="U228" s="39"/>
      <c r="V228" s="39"/>
      <c r="W228" s="39"/>
      <c r="X228" s="39"/>
      <c r="Y228" s="39"/>
      <c r="Z228" s="39"/>
      <c r="AA228" s="39"/>
      <c r="AB228" s="39"/>
      <c r="AC228" s="39"/>
      <c r="AD228" s="39"/>
      <c r="AE228" s="39"/>
    </row>
  </sheetData>
  <sheetProtection sheet="1" autoFilter="0" formatColumns="0" formatRows="0" objects="1" scenarios="1" spinCount="100000" saltValue="gFLSkQm3B3zO6yRzxzE4+PzsFg36ZZpLrTqEWKDvmtEFvGaoJFT4AUER4OFKYkhmwJNtq9O37m0Bqh9y2C6fyw==" hashValue="zrQil6r/c6+EGFBwdCc+YKjzVlioEf+EEFQcLcH2wU2cDFATlbuP27xnzuomDJbNQOPeQ16Uq4JM6a6TuVvrJg==" algorithmName="SHA-512" password="CC35"/>
  <autoFilter ref="C86:K227"/>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91</v>
      </c>
    </row>
    <row r="3" s="1" customFormat="1" ht="6.96" customHeight="1">
      <c r="B3" s="130"/>
      <c r="C3" s="131"/>
      <c r="D3" s="131"/>
      <c r="E3" s="131"/>
      <c r="F3" s="131"/>
      <c r="G3" s="131"/>
      <c r="H3" s="131"/>
      <c r="I3" s="132"/>
      <c r="J3" s="131"/>
      <c r="K3" s="131"/>
      <c r="L3" s="21"/>
      <c r="AT3" s="18" t="s">
        <v>82</v>
      </c>
    </row>
    <row r="4" s="1" customFormat="1" ht="24.96" customHeight="1">
      <c r="B4" s="21"/>
      <c r="D4" s="133" t="s">
        <v>98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Bílina - Chodník Mostecká</v>
      </c>
      <c r="F7" s="135"/>
      <c r="G7" s="135"/>
      <c r="H7" s="135"/>
      <c r="I7" s="129"/>
      <c r="L7" s="21"/>
    </row>
    <row r="8" s="2" customFormat="1" ht="12" customHeight="1">
      <c r="A8" s="39"/>
      <c r="B8" s="45"/>
      <c r="C8" s="39"/>
      <c r="D8" s="135" t="s">
        <v>99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927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9. 5. 2018</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ROUND(J86,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ROUND((SUM(BE86:BE160)),  2)</f>
        <v>0</v>
      </c>
      <c r="G33" s="39"/>
      <c r="H33" s="39"/>
      <c r="I33" s="156">
        <v>0.20999999999999999</v>
      </c>
      <c r="J33" s="155">
        <f>ROUND(((SUM(BE86:BE160))*I33),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ROUND((SUM(BF86:BF160)),  2)</f>
        <v>0</v>
      </c>
      <c r="G34" s="39"/>
      <c r="H34" s="39"/>
      <c r="I34" s="156">
        <v>0.14999999999999999</v>
      </c>
      <c r="J34" s="155">
        <f>ROUND(((SUM(BF86:BF160))*I34),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ROUND((SUM(BG86:BG160)),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ROUND((SUM(BH86:BH160)),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ROUND((SUM(BI86:BI160)),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Bílina - Chodník Mostecká</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401 - Úprava veřejného osvětlení</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Bílina</v>
      </c>
      <c r="G52" s="41"/>
      <c r="H52" s="41"/>
      <c r="I52" s="141" t="s">
        <v>23</v>
      </c>
      <c r="J52" s="73" t="str">
        <f>IF(J12="","",J12)</f>
        <v>9. 5. 2018</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Bílina</v>
      </c>
      <c r="G54" s="41"/>
      <c r="H54" s="41"/>
      <c r="I54" s="141" t="s">
        <v>31</v>
      </c>
      <c r="J54" s="37" t="str">
        <f>E21</f>
        <v>AZ Consult spol. s r.o.</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Lucie Wojčiková</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102</v>
      </c>
      <c r="D57" s="173"/>
      <c r="E57" s="173"/>
      <c r="F57" s="173"/>
      <c r="G57" s="173"/>
      <c r="H57" s="173"/>
      <c r="I57" s="174"/>
      <c r="J57" s="175" t="s">
        <v>103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J86</f>
        <v>0</v>
      </c>
      <c r="K59" s="41"/>
      <c r="L59" s="138"/>
      <c r="S59" s="39"/>
      <c r="T59" s="39"/>
      <c r="U59" s="39"/>
      <c r="V59" s="39"/>
      <c r="W59" s="39"/>
      <c r="X59" s="39"/>
      <c r="Y59" s="39"/>
      <c r="Z59" s="39"/>
      <c r="AA59" s="39"/>
      <c r="AB59" s="39"/>
      <c r="AC59" s="39"/>
      <c r="AD59" s="39"/>
      <c r="AE59" s="39"/>
      <c r="AU59" s="18" t="s">
        <v>104</v>
      </c>
    </row>
    <row r="60" s="9" customFormat="1" ht="24.96" customHeight="1">
      <c r="A60" s="9"/>
      <c r="B60" s="177"/>
      <c r="C60" s="178"/>
      <c r="D60" s="179" t="s">
        <v>928</v>
      </c>
      <c r="E60" s="180"/>
      <c r="F60" s="180"/>
      <c r="G60" s="180"/>
      <c r="H60" s="180"/>
      <c r="I60" s="181"/>
      <c r="J60" s="182">
        <f>J87</f>
        <v>0</v>
      </c>
      <c r="K60" s="178"/>
      <c r="L60" s="183"/>
      <c r="S60" s="9"/>
      <c r="T60" s="9"/>
      <c r="U60" s="9"/>
      <c r="V60" s="9"/>
      <c r="W60" s="9"/>
      <c r="X60" s="9"/>
      <c r="Y60" s="9"/>
      <c r="Z60" s="9"/>
      <c r="AA60" s="9"/>
      <c r="AB60" s="9"/>
      <c r="AC60" s="9"/>
      <c r="AD60" s="9"/>
      <c r="AE60" s="9"/>
    </row>
    <row r="61" s="9" customFormat="1" ht="24.96" customHeight="1">
      <c r="A61" s="9"/>
      <c r="B61" s="177"/>
      <c r="C61" s="178"/>
      <c r="D61" s="179" t="s">
        <v>929</v>
      </c>
      <c r="E61" s="180"/>
      <c r="F61" s="180"/>
      <c r="G61" s="180"/>
      <c r="H61" s="180"/>
      <c r="I61" s="181"/>
      <c r="J61" s="182">
        <f>J100</f>
        <v>0</v>
      </c>
      <c r="K61" s="178"/>
      <c r="L61" s="183"/>
      <c r="S61" s="9"/>
      <c r="T61" s="9"/>
      <c r="U61" s="9"/>
      <c r="V61" s="9"/>
      <c r="W61" s="9"/>
      <c r="X61" s="9"/>
      <c r="Y61" s="9"/>
      <c r="Z61" s="9"/>
      <c r="AA61" s="9"/>
      <c r="AB61" s="9"/>
      <c r="AC61" s="9"/>
      <c r="AD61" s="9"/>
      <c r="AE61" s="9"/>
    </row>
    <row r="62" s="10" customFormat="1" ht="19.92" customHeight="1">
      <c r="A62" s="10"/>
      <c r="B62" s="184"/>
      <c r="C62" s="185"/>
      <c r="D62" s="186" t="s">
        <v>930</v>
      </c>
      <c r="E62" s="187"/>
      <c r="F62" s="187"/>
      <c r="G62" s="187"/>
      <c r="H62" s="187"/>
      <c r="I62" s="188"/>
      <c r="J62" s="189">
        <f>J105</f>
        <v>0</v>
      </c>
      <c r="K62" s="185"/>
      <c r="L62" s="190"/>
      <c r="S62" s="10"/>
      <c r="T62" s="10"/>
      <c r="U62" s="10"/>
      <c r="V62" s="10"/>
      <c r="W62" s="10"/>
      <c r="X62" s="10"/>
      <c r="Y62" s="10"/>
      <c r="Z62" s="10"/>
      <c r="AA62" s="10"/>
      <c r="AB62" s="10"/>
      <c r="AC62" s="10"/>
      <c r="AD62" s="10"/>
      <c r="AE62" s="10"/>
    </row>
    <row r="63" s="9" customFormat="1" ht="24.96" customHeight="1">
      <c r="A63" s="9"/>
      <c r="B63" s="177"/>
      <c r="C63" s="178"/>
      <c r="D63" s="179" t="s">
        <v>931</v>
      </c>
      <c r="E63" s="180"/>
      <c r="F63" s="180"/>
      <c r="G63" s="180"/>
      <c r="H63" s="180"/>
      <c r="I63" s="181"/>
      <c r="J63" s="182">
        <f>J128</f>
        <v>0</v>
      </c>
      <c r="K63" s="178"/>
      <c r="L63" s="183"/>
      <c r="S63" s="9"/>
      <c r="T63" s="9"/>
      <c r="U63" s="9"/>
      <c r="V63" s="9"/>
      <c r="W63" s="9"/>
      <c r="X63" s="9"/>
      <c r="Y63" s="9"/>
      <c r="Z63" s="9"/>
      <c r="AA63" s="9"/>
      <c r="AB63" s="9"/>
      <c r="AC63" s="9"/>
      <c r="AD63" s="9"/>
      <c r="AE63" s="9"/>
    </row>
    <row r="64" s="9" customFormat="1" ht="24.96" customHeight="1">
      <c r="A64" s="9"/>
      <c r="B64" s="177"/>
      <c r="C64" s="178"/>
      <c r="D64" s="179" t="s">
        <v>932</v>
      </c>
      <c r="E64" s="180"/>
      <c r="F64" s="180"/>
      <c r="G64" s="180"/>
      <c r="H64" s="180"/>
      <c r="I64" s="181"/>
      <c r="J64" s="182">
        <f>J147</f>
        <v>0</v>
      </c>
      <c r="K64" s="178"/>
      <c r="L64" s="183"/>
      <c r="S64" s="9"/>
      <c r="T64" s="9"/>
      <c r="U64" s="9"/>
      <c r="V64" s="9"/>
      <c r="W64" s="9"/>
      <c r="X64" s="9"/>
      <c r="Y64" s="9"/>
      <c r="Z64" s="9"/>
      <c r="AA64" s="9"/>
      <c r="AB64" s="9"/>
      <c r="AC64" s="9"/>
      <c r="AD64" s="9"/>
      <c r="AE64" s="9"/>
    </row>
    <row r="65" s="10" customFormat="1" ht="19.92" customHeight="1">
      <c r="A65" s="10"/>
      <c r="B65" s="184"/>
      <c r="C65" s="185"/>
      <c r="D65" s="186" t="s">
        <v>933</v>
      </c>
      <c r="E65" s="187"/>
      <c r="F65" s="187"/>
      <c r="G65" s="187"/>
      <c r="H65" s="187"/>
      <c r="I65" s="188"/>
      <c r="J65" s="189">
        <f>J148</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934</v>
      </c>
      <c r="E66" s="180"/>
      <c r="F66" s="180"/>
      <c r="G66" s="180"/>
      <c r="H66" s="180"/>
      <c r="I66" s="181"/>
      <c r="J66" s="182">
        <f>J158</f>
        <v>0</v>
      </c>
      <c r="K66" s="178"/>
      <c r="L66" s="183"/>
      <c r="S66" s="9"/>
      <c r="T66" s="9"/>
      <c r="U66" s="9"/>
      <c r="V66" s="9"/>
      <c r="W66" s="9"/>
      <c r="X66" s="9"/>
      <c r="Y66" s="9"/>
      <c r="Z66" s="9"/>
      <c r="AA66" s="9"/>
      <c r="AB66" s="9"/>
      <c r="AC66" s="9"/>
      <c r="AD66" s="9"/>
      <c r="AE66" s="9"/>
    </row>
    <row r="67" s="2" customFormat="1" ht="21.84" customHeight="1">
      <c r="A67" s="39"/>
      <c r="B67" s="40"/>
      <c r="C67" s="41"/>
      <c r="D67" s="41"/>
      <c r="E67" s="41"/>
      <c r="F67" s="41"/>
      <c r="G67" s="41"/>
      <c r="H67" s="41"/>
      <c r="I67" s="137"/>
      <c r="J67" s="41"/>
      <c r="K67" s="41"/>
      <c r="L67" s="138"/>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167"/>
      <c r="J68" s="61"/>
      <c r="K68" s="61"/>
      <c r="L68" s="138"/>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170"/>
      <c r="J72" s="63"/>
      <c r="K72" s="63"/>
      <c r="L72" s="138"/>
      <c r="S72" s="39"/>
      <c r="T72" s="39"/>
      <c r="U72" s="39"/>
      <c r="V72" s="39"/>
      <c r="W72" s="39"/>
      <c r="X72" s="39"/>
      <c r="Y72" s="39"/>
      <c r="Z72" s="39"/>
      <c r="AA72" s="39"/>
      <c r="AB72" s="39"/>
      <c r="AC72" s="39"/>
      <c r="AD72" s="39"/>
      <c r="AE72" s="39"/>
    </row>
    <row r="73" s="2" customFormat="1" ht="24.96" customHeight="1">
      <c r="A73" s="39"/>
      <c r="B73" s="40"/>
      <c r="C73" s="24" t="s">
        <v>113</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6.5" customHeight="1">
      <c r="A76" s="39"/>
      <c r="B76" s="40"/>
      <c r="C76" s="41"/>
      <c r="D76" s="41"/>
      <c r="E76" s="171" t="str">
        <f>E7</f>
        <v>Bílina - Chodník Mostecká</v>
      </c>
      <c r="F76" s="33"/>
      <c r="G76" s="33"/>
      <c r="H76" s="33"/>
      <c r="I76" s="137"/>
      <c r="J76" s="41"/>
      <c r="K76" s="41"/>
      <c r="L76" s="138"/>
      <c r="S76" s="39"/>
      <c r="T76" s="39"/>
      <c r="U76" s="39"/>
      <c r="V76" s="39"/>
      <c r="W76" s="39"/>
      <c r="X76" s="39"/>
      <c r="Y76" s="39"/>
      <c r="Z76" s="39"/>
      <c r="AA76" s="39"/>
      <c r="AB76" s="39"/>
      <c r="AC76" s="39"/>
      <c r="AD76" s="39"/>
      <c r="AE76" s="39"/>
    </row>
    <row r="77" s="2" customFormat="1" ht="12" customHeight="1">
      <c r="A77" s="39"/>
      <c r="B77" s="40"/>
      <c r="C77" s="33" t="s">
        <v>99</v>
      </c>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6.5" customHeight="1">
      <c r="A78" s="39"/>
      <c r="B78" s="40"/>
      <c r="C78" s="41"/>
      <c r="D78" s="41"/>
      <c r="E78" s="70" t="str">
        <f>E9</f>
        <v>SO 401 - Úprava veřejného osvětlení</v>
      </c>
      <c r="F78" s="41"/>
      <c r="G78" s="41"/>
      <c r="H78" s="41"/>
      <c r="I78" s="137"/>
      <c r="J78" s="41"/>
      <c r="K78" s="41"/>
      <c r="L78" s="13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F12</f>
        <v>Bílina</v>
      </c>
      <c r="G80" s="41"/>
      <c r="H80" s="41"/>
      <c r="I80" s="141" t="s">
        <v>23</v>
      </c>
      <c r="J80" s="73" t="str">
        <f>IF(J12="","",J12)</f>
        <v>9. 5. 2018</v>
      </c>
      <c r="K80" s="41"/>
      <c r="L80" s="13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25.65" customHeight="1">
      <c r="A82" s="39"/>
      <c r="B82" s="40"/>
      <c r="C82" s="33" t="s">
        <v>25</v>
      </c>
      <c r="D82" s="41"/>
      <c r="E82" s="41"/>
      <c r="F82" s="28" t="str">
        <f>E15</f>
        <v>Město Bílina</v>
      </c>
      <c r="G82" s="41"/>
      <c r="H82" s="41"/>
      <c r="I82" s="141" t="s">
        <v>31</v>
      </c>
      <c r="J82" s="37" t="str">
        <f>E21</f>
        <v>AZ Consult spol. s r.o.</v>
      </c>
      <c r="K82" s="41"/>
      <c r="L82" s="138"/>
      <c r="S82" s="39"/>
      <c r="T82" s="39"/>
      <c r="U82" s="39"/>
      <c r="V82" s="39"/>
      <c r="W82" s="39"/>
      <c r="X82" s="39"/>
      <c r="Y82" s="39"/>
      <c r="Z82" s="39"/>
      <c r="AA82" s="39"/>
      <c r="AB82" s="39"/>
      <c r="AC82" s="39"/>
      <c r="AD82" s="39"/>
      <c r="AE82" s="39"/>
    </row>
    <row r="83" s="2" customFormat="1" ht="15.15" customHeight="1">
      <c r="A83" s="39"/>
      <c r="B83" s="40"/>
      <c r="C83" s="33" t="s">
        <v>29</v>
      </c>
      <c r="D83" s="41"/>
      <c r="E83" s="41"/>
      <c r="F83" s="28" t="str">
        <f>IF(E18="","",E18)</f>
        <v>Vyplň údaj</v>
      </c>
      <c r="G83" s="41"/>
      <c r="H83" s="41"/>
      <c r="I83" s="141" t="s">
        <v>34</v>
      </c>
      <c r="J83" s="37" t="str">
        <f>E24</f>
        <v>Lucie Wojčiková</v>
      </c>
      <c r="K83" s="41"/>
      <c r="L83" s="138"/>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37"/>
      <c r="J84" s="41"/>
      <c r="K84" s="41"/>
      <c r="L84" s="138"/>
      <c r="S84" s="39"/>
      <c r="T84" s="39"/>
      <c r="U84" s="39"/>
      <c r="V84" s="39"/>
      <c r="W84" s="39"/>
      <c r="X84" s="39"/>
      <c r="Y84" s="39"/>
      <c r="Z84" s="39"/>
      <c r="AA84" s="39"/>
      <c r="AB84" s="39"/>
      <c r="AC84" s="39"/>
      <c r="AD84" s="39"/>
      <c r="AE84" s="39"/>
    </row>
    <row r="85" s="11" customFormat="1" ht="29.28" customHeight="1">
      <c r="A85" s="191"/>
      <c r="B85" s="192"/>
      <c r="C85" s="193" t="s">
        <v>114</v>
      </c>
      <c r="D85" s="194" t="s">
        <v>57</v>
      </c>
      <c r="E85" s="194" t="s">
        <v>53</v>
      </c>
      <c r="F85" s="194" t="s">
        <v>54</v>
      </c>
      <c r="G85" s="194" t="s">
        <v>115</v>
      </c>
      <c r="H85" s="194" t="s">
        <v>116</v>
      </c>
      <c r="I85" s="195" t="s">
        <v>117</v>
      </c>
      <c r="J85" s="194" t="s">
        <v>103</v>
      </c>
      <c r="K85" s="196" t="s">
        <v>118</v>
      </c>
      <c r="L85" s="197"/>
      <c r="M85" s="93" t="s">
        <v>19</v>
      </c>
      <c r="N85" s="94" t="s">
        <v>42</v>
      </c>
      <c r="O85" s="94" t="s">
        <v>119</v>
      </c>
      <c r="P85" s="94" t="s">
        <v>120</v>
      </c>
      <c r="Q85" s="94" t="s">
        <v>121</v>
      </c>
      <c r="R85" s="94" t="s">
        <v>122</v>
      </c>
      <c r="S85" s="94" t="s">
        <v>123</v>
      </c>
      <c r="T85" s="95" t="s">
        <v>124</v>
      </c>
      <c r="U85" s="191"/>
      <c r="V85" s="191"/>
      <c r="W85" s="191"/>
      <c r="X85" s="191"/>
      <c r="Y85" s="191"/>
      <c r="Z85" s="191"/>
      <c r="AA85" s="191"/>
      <c r="AB85" s="191"/>
      <c r="AC85" s="191"/>
      <c r="AD85" s="191"/>
      <c r="AE85" s="191"/>
    </row>
    <row r="86" s="2" customFormat="1" ht="22.8" customHeight="1">
      <c r="A86" s="39"/>
      <c r="B86" s="40"/>
      <c r="C86" s="100" t="s">
        <v>125</v>
      </c>
      <c r="D86" s="41"/>
      <c r="E86" s="41"/>
      <c r="F86" s="41"/>
      <c r="G86" s="41"/>
      <c r="H86" s="41"/>
      <c r="I86" s="137"/>
      <c r="J86" s="198">
        <f>BK86</f>
        <v>0</v>
      </c>
      <c r="K86" s="41"/>
      <c r="L86" s="45"/>
      <c r="M86" s="96"/>
      <c r="N86" s="199"/>
      <c r="O86" s="97"/>
      <c r="P86" s="200">
        <f>P87+P100+P128+P147+P158</f>
        <v>0</v>
      </c>
      <c r="Q86" s="97"/>
      <c r="R86" s="200">
        <f>R87+R100+R128+R147+R158</f>
        <v>0</v>
      </c>
      <c r="S86" s="97"/>
      <c r="T86" s="201">
        <f>T87+T100+T128+T147+T158</f>
        <v>0</v>
      </c>
      <c r="U86" s="39"/>
      <c r="V86" s="39"/>
      <c r="W86" s="39"/>
      <c r="X86" s="39"/>
      <c r="Y86" s="39"/>
      <c r="Z86" s="39"/>
      <c r="AA86" s="39"/>
      <c r="AB86" s="39"/>
      <c r="AC86" s="39"/>
      <c r="AD86" s="39"/>
      <c r="AE86" s="39"/>
      <c r="AT86" s="18" t="s">
        <v>71</v>
      </c>
      <c r="AU86" s="18" t="s">
        <v>104</v>
      </c>
      <c r="BK86" s="202">
        <f>BK87+BK100+BK128+BK147+BK158</f>
        <v>0</v>
      </c>
    </row>
    <row r="87" s="12" customFormat="1" ht="25.92" customHeight="1">
      <c r="A87" s="12"/>
      <c r="B87" s="203"/>
      <c r="C87" s="204"/>
      <c r="D87" s="205" t="s">
        <v>71</v>
      </c>
      <c r="E87" s="206" t="s">
        <v>935</v>
      </c>
      <c r="F87" s="206" t="s">
        <v>936</v>
      </c>
      <c r="G87" s="204"/>
      <c r="H87" s="204"/>
      <c r="I87" s="207"/>
      <c r="J87" s="208">
        <f>BK87</f>
        <v>0</v>
      </c>
      <c r="K87" s="204"/>
      <c r="L87" s="209"/>
      <c r="M87" s="210"/>
      <c r="N87" s="211"/>
      <c r="O87" s="211"/>
      <c r="P87" s="212">
        <f>SUM(P88:P99)</f>
        <v>0</v>
      </c>
      <c r="Q87" s="211"/>
      <c r="R87" s="212">
        <f>SUM(R88:R99)</f>
        <v>0</v>
      </c>
      <c r="S87" s="211"/>
      <c r="T87" s="213">
        <f>SUM(T88:T99)</f>
        <v>0</v>
      </c>
      <c r="U87" s="12"/>
      <c r="V87" s="12"/>
      <c r="W87" s="12"/>
      <c r="X87" s="12"/>
      <c r="Y87" s="12"/>
      <c r="Z87" s="12"/>
      <c r="AA87" s="12"/>
      <c r="AB87" s="12"/>
      <c r="AC87" s="12"/>
      <c r="AD87" s="12"/>
      <c r="AE87" s="12"/>
      <c r="AR87" s="214" t="s">
        <v>144</v>
      </c>
      <c r="AT87" s="215" t="s">
        <v>71</v>
      </c>
      <c r="AU87" s="215" t="s">
        <v>72</v>
      </c>
      <c r="AY87" s="214" t="s">
        <v>128</v>
      </c>
      <c r="BK87" s="216">
        <f>SUM(BK88:BK99)</f>
        <v>0</v>
      </c>
    </row>
    <row r="88" s="2" customFormat="1" ht="16.5" customHeight="1">
      <c r="A88" s="39"/>
      <c r="B88" s="40"/>
      <c r="C88" s="219" t="s">
        <v>80</v>
      </c>
      <c r="D88" s="219" t="s">
        <v>130</v>
      </c>
      <c r="E88" s="220" t="s">
        <v>937</v>
      </c>
      <c r="F88" s="221" t="s">
        <v>938</v>
      </c>
      <c r="G88" s="222" t="s">
        <v>198</v>
      </c>
      <c r="H88" s="223">
        <v>8</v>
      </c>
      <c r="I88" s="224"/>
      <c r="J88" s="225">
        <f>ROUND(I88*H88,2)</f>
        <v>0</v>
      </c>
      <c r="K88" s="221" t="s">
        <v>19</v>
      </c>
      <c r="L88" s="45"/>
      <c r="M88" s="226" t="s">
        <v>19</v>
      </c>
      <c r="N88" s="227" t="s">
        <v>43</v>
      </c>
      <c r="O88" s="85"/>
      <c r="P88" s="228">
        <f>O88*H88</f>
        <v>0</v>
      </c>
      <c r="Q88" s="228">
        <v>0</v>
      </c>
      <c r="R88" s="228">
        <f>Q88*H88</f>
        <v>0</v>
      </c>
      <c r="S88" s="228">
        <v>0</v>
      </c>
      <c r="T88" s="229">
        <f>S88*H88</f>
        <v>0</v>
      </c>
      <c r="U88" s="39"/>
      <c r="V88" s="39"/>
      <c r="W88" s="39"/>
      <c r="X88" s="39"/>
      <c r="Y88" s="39"/>
      <c r="Z88" s="39"/>
      <c r="AA88" s="39"/>
      <c r="AB88" s="39"/>
      <c r="AC88" s="39"/>
      <c r="AD88" s="39"/>
      <c r="AE88" s="39"/>
      <c r="AR88" s="230" t="s">
        <v>418</v>
      </c>
      <c r="AT88" s="230" t="s">
        <v>130</v>
      </c>
      <c r="AU88" s="230" t="s">
        <v>80</v>
      </c>
      <c r="AY88" s="18" t="s">
        <v>128</v>
      </c>
      <c r="BE88" s="231">
        <f>IF(N88="základní",J88,0)</f>
        <v>0</v>
      </c>
      <c r="BF88" s="231">
        <f>IF(N88="snížená",J88,0)</f>
        <v>0</v>
      </c>
      <c r="BG88" s="231">
        <f>IF(N88="zákl. přenesená",J88,0)</f>
        <v>0</v>
      </c>
      <c r="BH88" s="231">
        <f>IF(N88="sníž. přenesená",J88,0)</f>
        <v>0</v>
      </c>
      <c r="BI88" s="231">
        <f>IF(N88="nulová",J88,0)</f>
        <v>0</v>
      </c>
      <c r="BJ88" s="18" t="s">
        <v>80</v>
      </c>
      <c r="BK88" s="231">
        <f>ROUND(I88*H88,2)</f>
        <v>0</v>
      </c>
      <c r="BL88" s="18" t="s">
        <v>418</v>
      </c>
      <c r="BM88" s="230" t="s">
        <v>82</v>
      </c>
    </row>
    <row r="89" s="2" customFormat="1" ht="16.5" customHeight="1">
      <c r="A89" s="39"/>
      <c r="B89" s="40"/>
      <c r="C89" s="219" t="s">
        <v>82</v>
      </c>
      <c r="D89" s="219" t="s">
        <v>130</v>
      </c>
      <c r="E89" s="220" t="s">
        <v>939</v>
      </c>
      <c r="F89" s="221" t="s">
        <v>940</v>
      </c>
      <c r="G89" s="222" t="s">
        <v>198</v>
      </c>
      <c r="H89" s="223">
        <v>4</v>
      </c>
      <c r="I89" s="224"/>
      <c r="J89" s="225">
        <f>ROUND(I89*H89,2)</f>
        <v>0</v>
      </c>
      <c r="K89" s="221" t="s">
        <v>19</v>
      </c>
      <c r="L89" s="45"/>
      <c r="M89" s="226" t="s">
        <v>19</v>
      </c>
      <c r="N89" s="227" t="s">
        <v>43</v>
      </c>
      <c r="O89" s="85"/>
      <c r="P89" s="228">
        <f>O89*H89</f>
        <v>0</v>
      </c>
      <c r="Q89" s="228">
        <v>0</v>
      </c>
      <c r="R89" s="228">
        <f>Q89*H89</f>
        <v>0</v>
      </c>
      <c r="S89" s="228">
        <v>0</v>
      </c>
      <c r="T89" s="229">
        <f>S89*H89</f>
        <v>0</v>
      </c>
      <c r="U89" s="39"/>
      <c r="V89" s="39"/>
      <c r="W89" s="39"/>
      <c r="X89" s="39"/>
      <c r="Y89" s="39"/>
      <c r="Z89" s="39"/>
      <c r="AA89" s="39"/>
      <c r="AB89" s="39"/>
      <c r="AC89" s="39"/>
      <c r="AD89" s="39"/>
      <c r="AE89" s="39"/>
      <c r="AR89" s="230" t="s">
        <v>418</v>
      </c>
      <c r="AT89" s="230" t="s">
        <v>130</v>
      </c>
      <c r="AU89" s="230" t="s">
        <v>80</v>
      </c>
      <c r="AY89" s="18" t="s">
        <v>128</v>
      </c>
      <c r="BE89" s="231">
        <f>IF(N89="základní",J89,0)</f>
        <v>0</v>
      </c>
      <c r="BF89" s="231">
        <f>IF(N89="snížená",J89,0)</f>
        <v>0</v>
      </c>
      <c r="BG89" s="231">
        <f>IF(N89="zákl. přenesená",J89,0)</f>
        <v>0</v>
      </c>
      <c r="BH89" s="231">
        <f>IF(N89="sníž. přenesená",J89,0)</f>
        <v>0</v>
      </c>
      <c r="BI89" s="231">
        <f>IF(N89="nulová",J89,0)</f>
        <v>0</v>
      </c>
      <c r="BJ89" s="18" t="s">
        <v>80</v>
      </c>
      <c r="BK89" s="231">
        <f>ROUND(I89*H89,2)</f>
        <v>0</v>
      </c>
      <c r="BL89" s="18" t="s">
        <v>418</v>
      </c>
      <c r="BM89" s="230" t="s">
        <v>135</v>
      </c>
    </row>
    <row r="90" s="2" customFormat="1" ht="16.5" customHeight="1">
      <c r="A90" s="39"/>
      <c r="B90" s="40"/>
      <c r="C90" s="219" t="s">
        <v>144</v>
      </c>
      <c r="D90" s="219" t="s">
        <v>130</v>
      </c>
      <c r="E90" s="220" t="s">
        <v>941</v>
      </c>
      <c r="F90" s="221" t="s">
        <v>942</v>
      </c>
      <c r="G90" s="222" t="s">
        <v>204</v>
      </c>
      <c r="H90" s="223">
        <v>5.8799999999999999</v>
      </c>
      <c r="I90" s="224"/>
      <c r="J90" s="225">
        <f>ROUND(I90*H90,2)</f>
        <v>0</v>
      </c>
      <c r="K90" s="221" t="s">
        <v>19</v>
      </c>
      <c r="L90" s="45"/>
      <c r="M90" s="226" t="s">
        <v>19</v>
      </c>
      <c r="N90" s="227" t="s">
        <v>43</v>
      </c>
      <c r="O90" s="85"/>
      <c r="P90" s="228">
        <f>O90*H90</f>
        <v>0</v>
      </c>
      <c r="Q90" s="228">
        <v>0</v>
      </c>
      <c r="R90" s="228">
        <f>Q90*H90</f>
        <v>0</v>
      </c>
      <c r="S90" s="228">
        <v>0</v>
      </c>
      <c r="T90" s="229">
        <f>S90*H90</f>
        <v>0</v>
      </c>
      <c r="U90" s="39"/>
      <c r="V90" s="39"/>
      <c r="W90" s="39"/>
      <c r="X90" s="39"/>
      <c r="Y90" s="39"/>
      <c r="Z90" s="39"/>
      <c r="AA90" s="39"/>
      <c r="AB90" s="39"/>
      <c r="AC90" s="39"/>
      <c r="AD90" s="39"/>
      <c r="AE90" s="39"/>
      <c r="AR90" s="230" t="s">
        <v>418</v>
      </c>
      <c r="AT90" s="230" t="s">
        <v>130</v>
      </c>
      <c r="AU90" s="230" t="s">
        <v>80</v>
      </c>
      <c r="AY90" s="18" t="s">
        <v>128</v>
      </c>
      <c r="BE90" s="231">
        <f>IF(N90="základní",J90,0)</f>
        <v>0</v>
      </c>
      <c r="BF90" s="231">
        <f>IF(N90="snížená",J90,0)</f>
        <v>0</v>
      </c>
      <c r="BG90" s="231">
        <f>IF(N90="zákl. přenesená",J90,0)</f>
        <v>0</v>
      </c>
      <c r="BH90" s="231">
        <f>IF(N90="sníž. přenesená",J90,0)</f>
        <v>0</v>
      </c>
      <c r="BI90" s="231">
        <f>IF(N90="nulová",J90,0)</f>
        <v>0</v>
      </c>
      <c r="BJ90" s="18" t="s">
        <v>80</v>
      </c>
      <c r="BK90" s="231">
        <f>ROUND(I90*H90,2)</f>
        <v>0</v>
      </c>
      <c r="BL90" s="18" t="s">
        <v>418</v>
      </c>
      <c r="BM90" s="230" t="s">
        <v>165</v>
      </c>
    </row>
    <row r="91" s="2" customFormat="1" ht="16.5" customHeight="1">
      <c r="A91" s="39"/>
      <c r="B91" s="40"/>
      <c r="C91" s="219" t="s">
        <v>135</v>
      </c>
      <c r="D91" s="219" t="s">
        <v>130</v>
      </c>
      <c r="E91" s="220" t="s">
        <v>943</v>
      </c>
      <c r="F91" s="221" t="s">
        <v>944</v>
      </c>
      <c r="G91" s="222" t="s">
        <v>204</v>
      </c>
      <c r="H91" s="223">
        <v>6</v>
      </c>
      <c r="I91" s="224"/>
      <c r="J91" s="225">
        <f>ROUND(I91*H91,2)</f>
        <v>0</v>
      </c>
      <c r="K91" s="221" t="s">
        <v>19</v>
      </c>
      <c r="L91" s="45"/>
      <c r="M91" s="226" t="s">
        <v>19</v>
      </c>
      <c r="N91" s="227" t="s">
        <v>43</v>
      </c>
      <c r="O91" s="85"/>
      <c r="P91" s="228">
        <f>O91*H91</f>
        <v>0</v>
      </c>
      <c r="Q91" s="228">
        <v>0</v>
      </c>
      <c r="R91" s="228">
        <f>Q91*H91</f>
        <v>0</v>
      </c>
      <c r="S91" s="228">
        <v>0</v>
      </c>
      <c r="T91" s="229">
        <f>S91*H91</f>
        <v>0</v>
      </c>
      <c r="U91" s="39"/>
      <c r="V91" s="39"/>
      <c r="W91" s="39"/>
      <c r="X91" s="39"/>
      <c r="Y91" s="39"/>
      <c r="Z91" s="39"/>
      <c r="AA91" s="39"/>
      <c r="AB91" s="39"/>
      <c r="AC91" s="39"/>
      <c r="AD91" s="39"/>
      <c r="AE91" s="39"/>
      <c r="AR91" s="230" t="s">
        <v>418</v>
      </c>
      <c r="AT91" s="230" t="s">
        <v>130</v>
      </c>
      <c r="AU91" s="230" t="s">
        <v>80</v>
      </c>
      <c r="AY91" s="18" t="s">
        <v>128</v>
      </c>
      <c r="BE91" s="231">
        <f>IF(N91="základní",J91,0)</f>
        <v>0</v>
      </c>
      <c r="BF91" s="231">
        <f>IF(N91="snížená",J91,0)</f>
        <v>0</v>
      </c>
      <c r="BG91" s="231">
        <f>IF(N91="zákl. přenesená",J91,0)</f>
        <v>0</v>
      </c>
      <c r="BH91" s="231">
        <f>IF(N91="sníž. přenesená",J91,0)</f>
        <v>0</v>
      </c>
      <c r="BI91" s="231">
        <f>IF(N91="nulová",J91,0)</f>
        <v>0</v>
      </c>
      <c r="BJ91" s="18" t="s">
        <v>80</v>
      </c>
      <c r="BK91" s="231">
        <f>ROUND(I91*H91,2)</f>
        <v>0</v>
      </c>
      <c r="BL91" s="18" t="s">
        <v>418</v>
      </c>
      <c r="BM91" s="230" t="s">
        <v>176</v>
      </c>
    </row>
    <row r="92" s="2" customFormat="1" ht="16.5" customHeight="1">
      <c r="A92" s="39"/>
      <c r="B92" s="40"/>
      <c r="C92" s="219" t="s">
        <v>158</v>
      </c>
      <c r="D92" s="219" t="s">
        <v>130</v>
      </c>
      <c r="E92" s="220" t="s">
        <v>945</v>
      </c>
      <c r="F92" s="221" t="s">
        <v>946</v>
      </c>
      <c r="G92" s="222" t="s">
        <v>331</v>
      </c>
      <c r="H92" s="223">
        <v>7</v>
      </c>
      <c r="I92" s="224"/>
      <c r="J92" s="225">
        <f>ROUND(I92*H92,2)</f>
        <v>0</v>
      </c>
      <c r="K92" s="221" t="s">
        <v>19</v>
      </c>
      <c r="L92" s="45"/>
      <c r="M92" s="226" t="s">
        <v>19</v>
      </c>
      <c r="N92" s="227" t="s">
        <v>43</v>
      </c>
      <c r="O92" s="85"/>
      <c r="P92" s="228">
        <f>O92*H92</f>
        <v>0</v>
      </c>
      <c r="Q92" s="228">
        <v>0</v>
      </c>
      <c r="R92" s="228">
        <f>Q92*H92</f>
        <v>0</v>
      </c>
      <c r="S92" s="228">
        <v>0</v>
      </c>
      <c r="T92" s="229">
        <f>S92*H92</f>
        <v>0</v>
      </c>
      <c r="U92" s="39"/>
      <c r="V92" s="39"/>
      <c r="W92" s="39"/>
      <c r="X92" s="39"/>
      <c r="Y92" s="39"/>
      <c r="Z92" s="39"/>
      <c r="AA92" s="39"/>
      <c r="AB92" s="39"/>
      <c r="AC92" s="39"/>
      <c r="AD92" s="39"/>
      <c r="AE92" s="39"/>
      <c r="AR92" s="230" t="s">
        <v>418</v>
      </c>
      <c r="AT92" s="230" t="s">
        <v>130</v>
      </c>
      <c r="AU92" s="230" t="s">
        <v>80</v>
      </c>
      <c r="AY92" s="18" t="s">
        <v>128</v>
      </c>
      <c r="BE92" s="231">
        <f>IF(N92="základní",J92,0)</f>
        <v>0</v>
      </c>
      <c r="BF92" s="231">
        <f>IF(N92="snížená",J92,0)</f>
        <v>0</v>
      </c>
      <c r="BG92" s="231">
        <f>IF(N92="zákl. přenesená",J92,0)</f>
        <v>0</v>
      </c>
      <c r="BH92" s="231">
        <f>IF(N92="sníž. přenesená",J92,0)</f>
        <v>0</v>
      </c>
      <c r="BI92" s="231">
        <f>IF(N92="nulová",J92,0)</f>
        <v>0</v>
      </c>
      <c r="BJ92" s="18" t="s">
        <v>80</v>
      </c>
      <c r="BK92" s="231">
        <f>ROUND(I92*H92,2)</f>
        <v>0</v>
      </c>
      <c r="BL92" s="18" t="s">
        <v>418</v>
      </c>
      <c r="BM92" s="230" t="s">
        <v>186</v>
      </c>
    </row>
    <row r="93" s="2" customFormat="1" ht="16.5" customHeight="1">
      <c r="A93" s="39"/>
      <c r="B93" s="40"/>
      <c r="C93" s="219" t="s">
        <v>165</v>
      </c>
      <c r="D93" s="219" t="s">
        <v>130</v>
      </c>
      <c r="E93" s="220" t="s">
        <v>947</v>
      </c>
      <c r="F93" s="221" t="s">
        <v>948</v>
      </c>
      <c r="G93" s="222" t="s">
        <v>331</v>
      </c>
      <c r="H93" s="223">
        <v>7</v>
      </c>
      <c r="I93" s="224"/>
      <c r="J93" s="225">
        <f>ROUND(I93*H93,2)</f>
        <v>0</v>
      </c>
      <c r="K93" s="221" t="s">
        <v>19</v>
      </c>
      <c r="L93" s="45"/>
      <c r="M93" s="226" t="s">
        <v>19</v>
      </c>
      <c r="N93" s="227" t="s">
        <v>43</v>
      </c>
      <c r="O93" s="85"/>
      <c r="P93" s="228">
        <f>O93*H93</f>
        <v>0</v>
      </c>
      <c r="Q93" s="228">
        <v>0</v>
      </c>
      <c r="R93" s="228">
        <f>Q93*H93</f>
        <v>0</v>
      </c>
      <c r="S93" s="228">
        <v>0</v>
      </c>
      <c r="T93" s="229">
        <f>S93*H93</f>
        <v>0</v>
      </c>
      <c r="U93" s="39"/>
      <c r="V93" s="39"/>
      <c r="W93" s="39"/>
      <c r="X93" s="39"/>
      <c r="Y93" s="39"/>
      <c r="Z93" s="39"/>
      <c r="AA93" s="39"/>
      <c r="AB93" s="39"/>
      <c r="AC93" s="39"/>
      <c r="AD93" s="39"/>
      <c r="AE93" s="39"/>
      <c r="AR93" s="230" t="s">
        <v>418</v>
      </c>
      <c r="AT93" s="230" t="s">
        <v>130</v>
      </c>
      <c r="AU93" s="230" t="s">
        <v>80</v>
      </c>
      <c r="AY93" s="18" t="s">
        <v>128</v>
      </c>
      <c r="BE93" s="231">
        <f>IF(N93="základní",J93,0)</f>
        <v>0</v>
      </c>
      <c r="BF93" s="231">
        <f>IF(N93="snížená",J93,0)</f>
        <v>0</v>
      </c>
      <c r="BG93" s="231">
        <f>IF(N93="zákl. přenesená",J93,0)</f>
        <v>0</v>
      </c>
      <c r="BH93" s="231">
        <f>IF(N93="sníž. přenesená",J93,0)</f>
        <v>0</v>
      </c>
      <c r="BI93" s="231">
        <f>IF(N93="nulová",J93,0)</f>
        <v>0</v>
      </c>
      <c r="BJ93" s="18" t="s">
        <v>80</v>
      </c>
      <c r="BK93" s="231">
        <f>ROUND(I93*H93,2)</f>
        <v>0</v>
      </c>
      <c r="BL93" s="18" t="s">
        <v>418</v>
      </c>
      <c r="BM93" s="230" t="s">
        <v>195</v>
      </c>
    </row>
    <row r="94" s="2" customFormat="1" ht="16.5" customHeight="1">
      <c r="A94" s="39"/>
      <c r="B94" s="40"/>
      <c r="C94" s="219" t="s">
        <v>171</v>
      </c>
      <c r="D94" s="219" t="s">
        <v>130</v>
      </c>
      <c r="E94" s="220" t="s">
        <v>949</v>
      </c>
      <c r="F94" s="221" t="s">
        <v>950</v>
      </c>
      <c r="G94" s="222" t="s">
        <v>331</v>
      </c>
      <c r="H94" s="223">
        <v>16</v>
      </c>
      <c r="I94" s="224"/>
      <c r="J94" s="225">
        <f>ROUND(I94*H94,2)</f>
        <v>0</v>
      </c>
      <c r="K94" s="221" t="s">
        <v>19</v>
      </c>
      <c r="L94" s="45"/>
      <c r="M94" s="226" t="s">
        <v>19</v>
      </c>
      <c r="N94" s="227" t="s">
        <v>43</v>
      </c>
      <c r="O94" s="85"/>
      <c r="P94" s="228">
        <f>O94*H94</f>
        <v>0</v>
      </c>
      <c r="Q94" s="228">
        <v>0</v>
      </c>
      <c r="R94" s="228">
        <f>Q94*H94</f>
        <v>0</v>
      </c>
      <c r="S94" s="228">
        <v>0</v>
      </c>
      <c r="T94" s="229">
        <f>S94*H94</f>
        <v>0</v>
      </c>
      <c r="U94" s="39"/>
      <c r="V94" s="39"/>
      <c r="W94" s="39"/>
      <c r="X94" s="39"/>
      <c r="Y94" s="39"/>
      <c r="Z94" s="39"/>
      <c r="AA94" s="39"/>
      <c r="AB94" s="39"/>
      <c r="AC94" s="39"/>
      <c r="AD94" s="39"/>
      <c r="AE94" s="39"/>
      <c r="AR94" s="230" t="s">
        <v>418</v>
      </c>
      <c r="AT94" s="230" t="s">
        <v>130</v>
      </c>
      <c r="AU94" s="230" t="s">
        <v>80</v>
      </c>
      <c r="AY94" s="18" t="s">
        <v>128</v>
      </c>
      <c r="BE94" s="231">
        <f>IF(N94="základní",J94,0)</f>
        <v>0</v>
      </c>
      <c r="BF94" s="231">
        <f>IF(N94="snížená",J94,0)</f>
        <v>0</v>
      </c>
      <c r="BG94" s="231">
        <f>IF(N94="zákl. přenesená",J94,0)</f>
        <v>0</v>
      </c>
      <c r="BH94" s="231">
        <f>IF(N94="sníž. přenesená",J94,0)</f>
        <v>0</v>
      </c>
      <c r="BI94" s="231">
        <f>IF(N94="nulová",J94,0)</f>
        <v>0</v>
      </c>
      <c r="BJ94" s="18" t="s">
        <v>80</v>
      </c>
      <c r="BK94" s="231">
        <f>ROUND(I94*H94,2)</f>
        <v>0</v>
      </c>
      <c r="BL94" s="18" t="s">
        <v>418</v>
      </c>
      <c r="BM94" s="230" t="s">
        <v>208</v>
      </c>
    </row>
    <row r="95" s="2" customFormat="1" ht="16.5" customHeight="1">
      <c r="A95" s="39"/>
      <c r="B95" s="40"/>
      <c r="C95" s="219" t="s">
        <v>176</v>
      </c>
      <c r="D95" s="219" t="s">
        <v>130</v>
      </c>
      <c r="E95" s="220" t="s">
        <v>951</v>
      </c>
      <c r="F95" s="221" t="s">
        <v>952</v>
      </c>
      <c r="G95" s="222" t="s">
        <v>331</v>
      </c>
      <c r="H95" s="223">
        <v>7</v>
      </c>
      <c r="I95" s="224"/>
      <c r="J95" s="225">
        <f>ROUND(I95*H95,2)</f>
        <v>0</v>
      </c>
      <c r="K95" s="221" t="s">
        <v>19</v>
      </c>
      <c r="L95" s="45"/>
      <c r="M95" s="226" t="s">
        <v>19</v>
      </c>
      <c r="N95" s="227" t="s">
        <v>43</v>
      </c>
      <c r="O95" s="85"/>
      <c r="P95" s="228">
        <f>O95*H95</f>
        <v>0</v>
      </c>
      <c r="Q95" s="228">
        <v>0</v>
      </c>
      <c r="R95" s="228">
        <f>Q95*H95</f>
        <v>0</v>
      </c>
      <c r="S95" s="228">
        <v>0</v>
      </c>
      <c r="T95" s="229">
        <f>S95*H95</f>
        <v>0</v>
      </c>
      <c r="U95" s="39"/>
      <c r="V95" s="39"/>
      <c r="W95" s="39"/>
      <c r="X95" s="39"/>
      <c r="Y95" s="39"/>
      <c r="Z95" s="39"/>
      <c r="AA95" s="39"/>
      <c r="AB95" s="39"/>
      <c r="AC95" s="39"/>
      <c r="AD95" s="39"/>
      <c r="AE95" s="39"/>
      <c r="AR95" s="230" t="s">
        <v>418</v>
      </c>
      <c r="AT95" s="230" t="s">
        <v>130</v>
      </c>
      <c r="AU95" s="230" t="s">
        <v>80</v>
      </c>
      <c r="AY95" s="18" t="s">
        <v>128</v>
      </c>
      <c r="BE95" s="231">
        <f>IF(N95="základní",J95,0)</f>
        <v>0</v>
      </c>
      <c r="BF95" s="231">
        <f>IF(N95="snížená",J95,0)</f>
        <v>0</v>
      </c>
      <c r="BG95" s="231">
        <f>IF(N95="zákl. přenesená",J95,0)</f>
        <v>0</v>
      </c>
      <c r="BH95" s="231">
        <f>IF(N95="sníž. přenesená",J95,0)</f>
        <v>0</v>
      </c>
      <c r="BI95" s="231">
        <f>IF(N95="nulová",J95,0)</f>
        <v>0</v>
      </c>
      <c r="BJ95" s="18" t="s">
        <v>80</v>
      </c>
      <c r="BK95" s="231">
        <f>ROUND(I95*H95,2)</f>
        <v>0</v>
      </c>
      <c r="BL95" s="18" t="s">
        <v>418</v>
      </c>
      <c r="BM95" s="230" t="s">
        <v>218</v>
      </c>
    </row>
    <row r="96" s="2" customFormat="1" ht="16.5" customHeight="1">
      <c r="A96" s="39"/>
      <c r="B96" s="40"/>
      <c r="C96" s="219" t="s">
        <v>181</v>
      </c>
      <c r="D96" s="219" t="s">
        <v>130</v>
      </c>
      <c r="E96" s="220" t="s">
        <v>953</v>
      </c>
      <c r="F96" s="221" t="s">
        <v>954</v>
      </c>
      <c r="G96" s="222" t="s">
        <v>331</v>
      </c>
      <c r="H96" s="223">
        <v>7</v>
      </c>
      <c r="I96" s="224"/>
      <c r="J96" s="225">
        <f>ROUND(I96*H96,2)</f>
        <v>0</v>
      </c>
      <c r="K96" s="221" t="s">
        <v>19</v>
      </c>
      <c r="L96" s="45"/>
      <c r="M96" s="226" t="s">
        <v>19</v>
      </c>
      <c r="N96" s="227" t="s">
        <v>43</v>
      </c>
      <c r="O96" s="85"/>
      <c r="P96" s="228">
        <f>O96*H96</f>
        <v>0</v>
      </c>
      <c r="Q96" s="228">
        <v>0</v>
      </c>
      <c r="R96" s="228">
        <f>Q96*H96</f>
        <v>0</v>
      </c>
      <c r="S96" s="228">
        <v>0</v>
      </c>
      <c r="T96" s="229">
        <f>S96*H96</f>
        <v>0</v>
      </c>
      <c r="U96" s="39"/>
      <c r="V96" s="39"/>
      <c r="W96" s="39"/>
      <c r="X96" s="39"/>
      <c r="Y96" s="39"/>
      <c r="Z96" s="39"/>
      <c r="AA96" s="39"/>
      <c r="AB96" s="39"/>
      <c r="AC96" s="39"/>
      <c r="AD96" s="39"/>
      <c r="AE96" s="39"/>
      <c r="AR96" s="230" t="s">
        <v>418</v>
      </c>
      <c r="AT96" s="230" t="s">
        <v>130</v>
      </c>
      <c r="AU96" s="230" t="s">
        <v>80</v>
      </c>
      <c r="AY96" s="18" t="s">
        <v>128</v>
      </c>
      <c r="BE96" s="231">
        <f>IF(N96="základní",J96,0)</f>
        <v>0</v>
      </c>
      <c r="BF96" s="231">
        <f>IF(N96="snížená",J96,0)</f>
        <v>0</v>
      </c>
      <c r="BG96" s="231">
        <f>IF(N96="zákl. přenesená",J96,0)</f>
        <v>0</v>
      </c>
      <c r="BH96" s="231">
        <f>IF(N96="sníž. přenesená",J96,0)</f>
        <v>0</v>
      </c>
      <c r="BI96" s="231">
        <f>IF(N96="nulová",J96,0)</f>
        <v>0</v>
      </c>
      <c r="BJ96" s="18" t="s">
        <v>80</v>
      </c>
      <c r="BK96" s="231">
        <f>ROUND(I96*H96,2)</f>
        <v>0</v>
      </c>
      <c r="BL96" s="18" t="s">
        <v>418</v>
      </c>
      <c r="BM96" s="230" t="s">
        <v>230</v>
      </c>
    </row>
    <row r="97" s="2" customFormat="1" ht="16.5" customHeight="1">
      <c r="A97" s="39"/>
      <c r="B97" s="40"/>
      <c r="C97" s="219" t="s">
        <v>186</v>
      </c>
      <c r="D97" s="219" t="s">
        <v>130</v>
      </c>
      <c r="E97" s="220" t="s">
        <v>955</v>
      </c>
      <c r="F97" s="221" t="s">
        <v>956</v>
      </c>
      <c r="G97" s="222" t="s">
        <v>331</v>
      </c>
      <c r="H97" s="223">
        <v>7</v>
      </c>
      <c r="I97" s="224"/>
      <c r="J97" s="225">
        <f>ROUND(I97*H97,2)</f>
        <v>0</v>
      </c>
      <c r="K97" s="221" t="s">
        <v>19</v>
      </c>
      <c r="L97" s="45"/>
      <c r="M97" s="226" t="s">
        <v>19</v>
      </c>
      <c r="N97" s="227" t="s">
        <v>43</v>
      </c>
      <c r="O97" s="85"/>
      <c r="P97" s="228">
        <f>O97*H97</f>
        <v>0</v>
      </c>
      <c r="Q97" s="228">
        <v>0</v>
      </c>
      <c r="R97" s="228">
        <f>Q97*H97</f>
        <v>0</v>
      </c>
      <c r="S97" s="228">
        <v>0</v>
      </c>
      <c r="T97" s="229">
        <f>S97*H97</f>
        <v>0</v>
      </c>
      <c r="U97" s="39"/>
      <c r="V97" s="39"/>
      <c r="W97" s="39"/>
      <c r="X97" s="39"/>
      <c r="Y97" s="39"/>
      <c r="Z97" s="39"/>
      <c r="AA97" s="39"/>
      <c r="AB97" s="39"/>
      <c r="AC97" s="39"/>
      <c r="AD97" s="39"/>
      <c r="AE97" s="39"/>
      <c r="AR97" s="230" t="s">
        <v>418</v>
      </c>
      <c r="AT97" s="230" t="s">
        <v>130</v>
      </c>
      <c r="AU97" s="230" t="s">
        <v>80</v>
      </c>
      <c r="AY97" s="18" t="s">
        <v>128</v>
      </c>
      <c r="BE97" s="231">
        <f>IF(N97="základní",J97,0)</f>
        <v>0</v>
      </c>
      <c r="BF97" s="231">
        <f>IF(N97="snížená",J97,0)</f>
        <v>0</v>
      </c>
      <c r="BG97" s="231">
        <f>IF(N97="zákl. přenesená",J97,0)</f>
        <v>0</v>
      </c>
      <c r="BH97" s="231">
        <f>IF(N97="sníž. přenesená",J97,0)</f>
        <v>0</v>
      </c>
      <c r="BI97" s="231">
        <f>IF(N97="nulová",J97,0)</f>
        <v>0</v>
      </c>
      <c r="BJ97" s="18" t="s">
        <v>80</v>
      </c>
      <c r="BK97" s="231">
        <f>ROUND(I97*H97,2)</f>
        <v>0</v>
      </c>
      <c r="BL97" s="18" t="s">
        <v>418</v>
      </c>
      <c r="BM97" s="230" t="s">
        <v>238</v>
      </c>
    </row>
    <row r="98" s="2" customFormat="1" ht="16.5" customHeight="1">
      <c r="A98" s="39"/>
      <c r="B98" s="40"/>
      <c r="C98" s="219" t="s">
        <v>190</v>
      </c>
      <c r="D98" s="219" t="s">
        <v>130</v>
      </c>
      <c r="E98" s="220" t="s">
        <v>957</v>
      </c>
      <c r="F98" s="221" t="s">
        <v>958</v>
      </c>
      <c r="G98" s="222" t="s">
        <v>204</v>
      </c>
      <c r="H98" s="223">
        <v>9.0999999999999996</v>
      </c>
      <c r="I98" s="224"/>
      <c r="J98" s="225">
        <f>ROUND(I98*H98,2)</f>
        <v>0</v>
      </c>
      <c r="K98" s="221" t="s">
        <v>19</v>
      </c>
      <c r="L98" s="45"/>
      <c r="M98" s="226" t="s">
        <v>19</v>
      </c>
      <c r="N98" s="227" t="s">
        <v>43</v>
      </c>
      <c r="O98" s="85"/>
      <c r="P98" s="228">
        <f>O98*H98</f>
        <v>0</v>
      </c>
      <c r="Q98" s="228">
        <v>0</v>
      </c>
      <c r="R98" s="228">
        <f>Q98*H98</f>
        <v>0</v>
      </c>
      <c r="S98" s="228">
        <v>0</v>
      </c>
      <c r="T98" s="229">
        <f>S98*H98</f>
        <v>0</v>
      </c>
      <c r="U98" s="39"/>
      <c r="V98" s="39"/>
      <c r="W98" s="39"/>
      <c r="X98" s="39"/>
      <c r="Y98" s="39"/>
      <c r="Z98" s="39"/>
      <c r="AA98" s="39"/>
      <c r="AB98" s="39"/>
      <c r="AC98" s="39"/>
      <c r="AD98" s="39"/>
      <c r="AE98" s="39"/>
      <c r="AR98" s="230" t="s">
        <v>418</v>
      </c>
      <c r="AT98" s="230" t="s">
        <v>130</v>
      </c>
      <c r="AU98" s="230" t="s">
        <v>80</v>
      </c>
      <c r="AY98" s="18" t="s">
        <v>128</v>
      </c>
      <c r="BE98" s="231">
        <f>IF(N98="základní",J98,0)</f>
        <v>0</v>
      </c>
      <c r="BF98" s="231">
        <f>IF(N98="snížená",J98,0)</f>
        <v>0</v>
      </c>
      <c r="BG98" s="231">
        <f>IF(N98="zákl. přenesená",J98,0)</f>
        <v>0</v>
      </c>
      <c r="BH98" s="231">
        <f>IF(N98="sníž. přenesená",J98,0)</f>
        <v>0</v>
      </c>
      <c r="BI98" s="231">
        <f>IF(N98="nulová",J98,0)</f>
        <v>0</v>
      </c>
      <c r="BJ98" s="18" t="s">
        <v>80</v>
      </c>
      <c r="BK98" s="231">
        <f>ROUND(I98*H98,2)</f>
        <v>0</v>
      </c>
      <c r="BL98" s="18" t="s">
        <v>418</v>
      </c>
      <c r="BM98" s="230" t="s">
        <v>247</v>
      </c>
    </row>
    <row r="99" s="2" customFormat="1" ht="16.5" customHeight="1">
      <c r="A99" s="39"/>
      <c r="B99" s="40"/>
      <c r="C99" s="219" t="s">
        <v>195</v>
      </c>
      <c r="D99" s="219" t="s">
        <v>130</v>
      </c>
      <c r="E99" s="220" t="s">
        <v>959</v>
      </c>
      <c r="F99" s="221" t="s">
        <v>960</v>
      </c>
      <c r="G99" s="222" t="s">
        <v>961</v>
      </c>
      <c r="H99" s="223">
        <v>1</v>
      </c>
      <c r="I99" s="224"/>
      <c r="J99" s="225">
        <f>ROUND(I99*H99,2)</f>
        <v>0</v>
      </c>
      <c r="K99" s="221" t="s">
        <v>19</v>
      </c>
      <c r="L99" s="45"/>
      <c r="M99" s="226" t="s">
        <v>19</v>
      </c>
      <c r="N99" s="227" t="s">
        <v>43</v>
      </c>
      <c r="O99" s="85"/>
      <c r="P99" s="228">
        <f>O99*H99</f>
        <v>0</v>
      </c>
      <c r="Q99" s="228">
        <v>0</v>
      </c>
      <c r="R99" s="228">
        <f>Q99*H99</f>
        <v>0</v>
      </c>
      <c r="S99" s="228">
        <v>0</v>
      </c>
      <c r="T99" s="229">
        <f>S99*H99</f>
        <v>0</v>
      </c>
      <c r="U99" s="39"/>
      <c r="V99" s="39"/>
      <c r="W99" s="39"/>
      <c r="X99" s="39"/>
      <c r="Y99" s="39"/>
      <c r="Z99" s="39"/>
      <c r="AA99" s="39"/>
      <c r="AB99" s="39"/>
      <c r="AC99" s="39"/>
      <c r="AD99" s="39"/>
      <c r="AE99" s="39"/>
      <c r="AR99" s="230" t="s">
        <v>418</v>
      </c>
      <c r="AT99" s="230" t="s">
        <v>130</v>
      </c>
      <c r="AU99" s="230" t="s">
        <v>80</v>
      </c>
      <c r="AY99" s="18" t="s">
        <v>128</v>
      </c>
      <c r="BE99" s="231">
        <f>IF(N99="základní",J99,0)</f>
        <v>0</v>
      </c>
      <c r="BF99" s="231">
        <f>IF(N99="snížená",J99,0)</f>
        <v>0</v>
      </c>
      <c r="BG99" s="231">
        <f>IF(N99="zákl. přenesená",J99,0)</f>
        <v>0</v>
      </c>
      <c r="BH99" s="231">
        <f>IF(N99="sníž. přenesená",J99,0)</f>
        <v>0</v>
      </c>
      <c r="BI99" s="231">
        <f>IF(N99="nulová",J99,0)</f>
        <v>0</v>
      </c>
      <c r="BJ99" s="18" t="s">
        <v>80</v>
      </c>
      <c r="BK99" s="231">
        <f>ROUND(I99*H99,2)</f>
        <v>0</v>
      </c>
      <c r="BL99" s="18" t="s">
        <v>418</v>
      </c>
      <c r="BM99" s="230" t="s">
        <v>255</v>
      </c>
    </row>
    <row r="100" s="12" customFormat="1" ht="25.92" customHeight="1">
      <c r="A100" s="12"/>
      <c r="B100" s="203"/>
      <c r="C100" s="204"/>
      <c r="D100" s="205" t="s">
        <v>71</v>
      </c>
      <c r="E100" s="206" t="s">
        <v>962</v>
      </c>
      <c r="F100" s="206" t="s">
        <v>963</v>
      </c>
      <c r="G100" s="204"/>
      <c r="H100" s="204"/>
      <c r="I100" s="207"/>
      <c r="J100" s="208">
        <f>BK100</f>
        <v>0</v>
      </c>
      <c r="K100" s="204"/>
      <c r="L100" s="209"/>
      <c r="M100" s="210"/>
      <c r="N100" s="211"/>
      <c r="O100" s="211"/>
      <c r="P100" s="212">
        <f>P101+SUM(P102:P105)</f>
        <v>0</v>
      </c>
      <c r="Q100" s="211"/>
      <c r="R100" s="212">
        <f>R101+SUM(R102:R105)</f>
        <v>0</v>
      </c>
      <c r="S100" s="211"/>
      <c r="T100" s="213">
        <f>T101+SUM(T102:T105)</f>
        <v>0</v>
      </c>
      <c r="U100" s="12"/>
      <c r="V100" s="12"/>
      <c r="W100" s="12"/>
      <c r="X100" s="12"/>
      <c r="Y100" s="12"/>
      <c r="Z100" s="12"/>
      <c r="AA100" s="12"/>
      <c r="AB100" s="12"/>
      <c r="AC100" s="12"/>
      <c r="AD100" s="12"/>
      <c r="AE100" s="12"/>
      <c r="AR100" s="214" t="s">
        <v>144</v>
      </c>
      <c r="AT100" s="215" t="s">
        <v>71</v>
      </c>
      <c r="AU100" s="215" t="s">
        <v>72</v>
      </c>
      <c r="AY100" s="214" t="s">
        <v>128</v>
      </c>
      <c r="BK100" s="216">
        <f>BK101+SUM(BK102:BK105)</f>
        <v>0</v>
      </c>
    </row>
    <row r="101" s="2" customFormat="1" ht="16.5" customHeight="1">
      <c r="A101" s="39"/>
      <c r="B101" s="40"/>
      <c r="C101" s="219" t="s">
        <v>201</v>
      </c>
      <c r="D101" s="219" t="s">
        <v>130</v>
      </c>
      <c r="E101" s="220" t="s">
        <v>964</v>
      </c>
      <c r="F101" s="221" t="s">
        <v>965</v>
      </c>
      <c r="G101" s="222" t="s">
        <v>966</v>
      </c>
      <c r="H101" s="223">
        <v>0.25</v>
      </c>
      <c r="I101" s="224"/>
      <c r="J101" s="225">
        <f>ROUND(I101*H101,2)</f>
        <v>0</v>
      </c>
      <c r="K101" s="221" t="s">
        <v>19</v>
      </c>
      <c r="L101" s="45"/>
      <c r="M101" s="226" t="s">
        <v>19</v>
      </c>
      <c r="N101" s="227" t="s">
        <v>43</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418</v>
      </c>
      <c r="AT101" s="230" t="s">
        <v>130</v>
      </c>
      <c r="AU101" s="230" t="s">
        <v>80</v>
      </c>
      <c r="AY101" s="18" t="s">
        <v>128</v>
      </c>
      <c r="BE101" s="231">
        <f>IF(N101="základní",J101,0)</f>
        <v>0</v>
      </c>
      <c r="BF101" s="231">
        <f>IF(N101="snížená",J101,0)</f>
        <v>0</v>
      </c>
      <c r="BG101" s="231">
        <f>IF(N101="zákl. přenesená",J101,0)</f>
        <v>0</v>
      </c>
      <c r="BH101" s="231">
        <f>IF(N101="sníž. přenesená",J101,0)</f>
        <v>0</v>
      </c>
      <c r="BI101" s="231">
        <f>IF(N101="nulová",J101,0)</f>
        <v>0</v>
      </c>
      <c r="BJ101" s="18" t="s">
        <v>80</v>
      </c>
      <c r="BK101" s="231">
        <f>ROUND(I101*H101,2)</f>
        <v>0</v>
      </c>
      <c r="BL101" s="18" t="s">
        <v>418</v>
      </c>
      <c r="BM101" s="230" t="s">
        <v>269</v>
      </c>
    </row>
    <row r="102" s="2" customFormat="1" ht="16.5" customHeight="1">
      <c r="A102" s="39"/>
      <c r="B102" s="40"/>
      <c r="C102" s="219" t="s">
        <v>208</v>
      </c>
      <c r="D102" s="219" t="s">
        <v>130</v>
      </c>
      <c r="E102" s="220" t="s">
        <v>967</v>
      </c>
      <c r="F102" s="221" t="s">
        <v>968</v>
      </c>
      <c r="G102" s="222" t="s">
        <v>966</v>
      </c>
      <c r="H102" s="223">
        <v>0.25</v>
      </c>
      <c r="I102" s="224"/>
      <c r="J102" s="225">
        <f>ROUND(I102*H102,2)</f>
        <v>0</v>
      </c>
      <c r="K102" s="221" t="s">
        <v>19</v>
      </c>
      <c r="L102" s="45"/>
      <c r="M102" s="226" t="s">
        <v>19</v>
      </c>
      <c r="N102" s="227" t="s">
        <v>43</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418</v>
      </c>
      <c r="AT102" s="230" t="s">
        <v>130</v>
      </c>
      <c r="AU102" s="230" t="s">
        <v>80</v>
      </c>
      <c r="AY102" s="18" t="s">
        <v>128</v>
      </c>
      <c r="BE102" s="231">
        <f>IF(N102="základní",J102,0)</f>
        <v>0</v>
      </c>
      <c r="BF102" s="231">
        <f>IF(N102="snížená",J102,0)</f>
        <v>0</v>
      </c>
      <c r="BG102" s="231">
        <f>IF(N102="zákl. přenesená",J102,0)</f>
        <v>0</v>
      </c>
      <c r="BH102" s="231">
        <f>IF(N102="sníž. přenesená",J102,0)</f>
        <v>0</v>
      </c>
      <c r="BI102" s="231">
        <f>IF(N102="nulová",J102,0)</f>
        <v>0</v>
      </c>
      <c r="BJ102" s="18" t="s">
        <v>80</v>
      </c>
      <c r="BK102" s="231">
        <f>ROUND(I102*H102,2)</f>
        <v>0</v>
      </c>
      <c r="BL102" s="18" t="s">
        <v>418</v>
      </c>
      <c r="BM102" s="230" t="s">
        <v>280</v>
      </c>
    </row>
    <row r="103" s="2" customFormat="1" ht="16.5" customHeight="1">
      <c r="A103" s="39"/>
      <c r="B103" s="40"/>
      <c r="C103" s="219" t="s">
        <v>8</v>
      </c>
      <c r="D103" s="219" t="s">
        <v>130</v>
      </c>
      <c r="E103" s="220" t="s">
        <v>969</v>
      </c>
      <c r="F103" s="221" t="s">
        <v>970</v>
      </c>
      <c r="G103" s="222" t="s">
        <v>966</v>
      </c>
      <c r="H103" s="223">
        <v>0.25</v>
      </c>
      <c r="I103" s="224"/>
      <c r="J103" s="225">
        <f>ROUND(I103*H103,2)</f>
        <v>0</v>
      </c>
      <c r="K103" s="221" t="s">
        <v>19</v>
      </c>
      <c r="L103" s="45"/>
      <c r="M103" s="226" t="s">
        <v>19</v>
      </c>
      <c r="N103" s="227" t="s">
        <v>43</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418</v>
      </c>
      <c r="AT103" s="230" t="s">
        <v>130</v>
      </c>
      <c r="AU103" s="230" t="s">
        <v>80</v>
      </c>
      <c r="AY103" s="18" t="s">
        <v>128</v>
      </c>
      <c r="BE103" s="231">
        <f>IF(N103="základní",J103,0)</f>
        <v>0</v>
      </c>
      <c r="BF103" s="231">
        <f>IF(N103="snížená",J103,0)</f>
        <v>0</v>
      </c>
      <c r="BG103" s="231">
        <f>IF(N103="zákl. přenesená",J103,0)</f>
        <v>0</v>
      </c>
      <c r="BH103" s="231">
        <f>IF(N103="sníž. přenesená",J103,0)</f>
        <v>0</v>
      </c>
      <c r="BI103" s="231">
        <f>IF(N103="nulová",J103,0)</f>
        <v>0</v>
      </c>
      <c r="BJ103" s="18" t="s">
        <v>80</v>
      </c>
      <c r="BK103" s="231">
        <f>ROUND(I103*H103,2)</f>
        <v>0</v>
      </c>
      <c r="BL103" s="18" t="s">
        <v>418</v>
      </c>
      <c r="BM103" s="230" t="s">
        <v>294</v>
      </c>
    </row>
    <row r="104" s="2" customFormat="1" ht="16.5" customHeight="1">
      <c r="A104" s="39"/>
      <c r="B104" s="40"/>
      <c r="C104" s="219" t="s">
        <v>218</v>
      </c>
      <c r="D104" s="219" t="s">
        <v>130</v>
      </c>
      <c r="E104" s="220" t="s">
        <v>971</v>
      </c>
      <c r="F104" s="221" t="s">
        <v>972</v>
      </c>
      <c r="G104" s="222" t="s">
        <v>331</v>
      </c>
      <c r="H104" s="223">
        <v>9</v>
      </c>
      <c r="I104" s="224"/>
      <c r="J104" s="225">
        <f>ROUND(I104*H104,2)</f>
        <v>0</v>
      </c>
      <c r="K104" s="221" t="s">
        <v>19</v>
      </c>
      <c r="L104" s="45"/>
      <c r="M104" s="226" t="s">
        <v>19</v>
      </c>
      <c r="N104" s="227" t="s">
        <v>43</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418</v>
      </c>
      <c r="AT104" s="230" t="s">
        <v>130</v>
      </c>
      <c r="AU104" s="230" t="s">
        <v>80</v>
      </c>
      <c r="AY104" s="18" t="s">
        <v>128</v>
      </c>
      <c r="BE104" s="231">
        <f>IF(N104="základní",J104,0)</f>
        <v>0</v>
      </c>
      <c r="BF104" s="231">
        <f>IF(N104="snížená",J104,0)</f>
        <v>0</v>
      </c>
      <c r="BG104" s="231">
        <f>IF(N104="zákl. přenesená",J104,0)</f>
        <v>0</v>
      </c>
      <c r="BH104" s="231">
        <f>IF(N104="sníž. přenesená",J104,0)</f>
        <v>0</v>
      </c>
      <c r="BI104" s="231">
        <f>IF(N104="nulová",J104,0)</f>
        <v>0</v>
      </c>
      <c r="BJ104" s="18" t="s">
        <v>80</v>
      </c>
      <c r="BK104" s="231">
        <f>ROUND(I104*H104,2)</f>
        <v>0</v>
      </c>
      <c r="BL104" s="18" t="s">
        <v>418</v>
      </c>
      <c r="BM104" s="230" t="s">
        <v>305</v>
      </c>
    </row>
    <row r="105" s="12" customFormat="1" ht="22.8" customHeight="1">
      <c r="A105" s="12"/>
      <c r="B105" s="203"/>
      <c r="C105" s="204"/>
      <c r="D105" s="205" t="s">
        <v>71</v>
      </c>
      <c r="E105" s="217" t="s">
        <v>973</v>
      </c>
      <c r="F105" s="217" t="s">
        <v>974</v>
      </c>
      <c r="G105" s="204"/>
      <c r="H105" s="204"/>
      <c r="I105" s="207"/>
      <c r="J105" s="218">
        <f>BK105</f>
        <v>0</v>
      </c>
      <c r="K105" s="204"/>
      <c r="L105" s="209"/>
      <c r="M105" s="210"/>
      <c r="N105" s="211"/>
      <c r="O105" s="211"/>
      <c r="P105" s="212">
        <f>SUM(P106:P127)</f>
        <v>0</v>
      </c>
      <c r="Q105" s="211"/>
      <c r="R105" s="212">
        <f>SUM(R106:R127)</f>
        <v>0</v>
      </c>
      <c r="S105" s="211"/>
      <c r="T105" s="213">
        <f>SUM(T106:T127)</f>
        <v>0</v>
      </c>
      <c r="U105" s="12"/>
      <c r="V105" s="12"/>
      <c r="W105" s="12"/>
      <c r="X105" s="12"/>
      <c r="Y105" s="12"/>
      <c r="Z105" s="12"/>
      <c r="AA105" s="12"/>
      <c r="AB105" s="12"/>
      <c r="AC105" s="12"/>
      <c r="AD105" s="12"/>
      <c r="AE105" s="12"/>
      <c r="AR105" s="214" t="s">
        <v>144</v>
      </c>
      <c r="AT105" s="215" t="s">
        <v>71</v>
      </c>
      <c r="AU105" s="215" t="s">
        <v>80</v>
      </c>
      <c r="AY105" s="214" t="s">
        <v>128</v>
      </c>
      <c r="BK105" s="216">
        <f>SUM(BK106:BK127)</f>
        <v>0</v>
      </c>
    </row>
    <row r="106" s="2" customFormat="1" ht="16.5" customHeight="1">
      <c r="A106" s="39"/>
      <c r="B106" s="40"/>
      <c r="C106" s="219" t="s">
        <v>225</v>
      </c>
      <c r="D106" s="219" t="s">
        <v>130</v>
      </c>
      <c r="E106" s="220" t="s">
        <v>975</v>
      </c>
      <c r="F106" s="221" t="s">
        <v>976</v>
      </c>
      <c r="G106" s="222" t="s">
        <v>198</v>
      </c>
      <c r="H106" s="223">
        <v>210</v>
      </c>
      <c r="I106" s="224"/>
      <c r="J106" s="225">
        <f>ROUND(I106*H106,2)</f>
        <v>0</v>
      </c>
      <c r="K106" s="221" t="s">
        <v>19</v>
      </c>
      <c r="L106" s="45"/>
      <c r="M106" s="226" t="s">
        <v>19</v>
      </c>
      <c r="N106" s="227" t="s">
        <v>43</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418</v>
      </c>
      <c r="AT106" s="230" t="s">
        <v>130</v>
      </c>
      <c r="AU106" s="230" t="s">
        <v>82</v>
      </c>
      <c r="AY106" s="18" t="s">
        <v>128</v>
      </c>
      <c r="BE106" s="231">
        <f>IF(N106="základní",J106,0)</f>
        <v>0</v>
      </c>
      <c r="BF106" s="231">
        <f>IF(N106="snížená",J106,0)</f>
        <v>0</v>
      </c>
      <c r="BG106" s="231">
        <f>IF(N106="zákl. přenesená",J106,0)</f>
        <v>0</v>
      </c>
      <c r="BH106" s="231">
        <f>IF(N106="sníž. přenesená",J106,0)</f>
        <v>0</v>
      </c>
      <c r="BI106" s="231">
        <f>IF(N106="nulová",J106,0)</f>
        <v>0</v>
      </c>
      <c r="BJ106" s="18" t="s">
        <v>80</v>
      </c>
      <c r="BK106" s="231">
        <f>ROUND(I106*H106,2)</f>
        <v>0</v>
      </c>
      <c r="BL106" s="18" t="s">
        <v>418</v>
      </c>
      <c r="BM106" s="230" t="s">
        <v>316</v>
      </c>
    </row>
    <row r="107" s="2" customFormat="1" ht="16.5" customHeight="1">
      <c r="A107" s="39"/>
      <c r="B107" s="40"/>
      <c r="C107" s="219" t="s">
        <v>230</v>
      </c>
      <c r="D107" s="219" t="s">
        <v>130</v>
      </c>
      <c r="E107" s="220" t="s">
        <v>977</v>
      </c>
      <c r="F107" s="221" t="s">
        <v>978</v>
      </c>
      <c r="G107" s="222" t="s">
        <v>198</v>
      </c>
      <c r="H107" s="223">
        <v>210</v>
      </c>
      <c r="I107" s="224"/>
      <c r="J107" s="225">
        <f>ROUND(I107*H107,2)</f>
        <v>0</v>
      </c>
      <c r="K107" s="221" t="s">
        <v>19</v>
      </c>
      <c r="L107" s="45"/>
      <c r="M107" s="226" t="s">
        <v>19</v>
      </c>
      <c r="N107" s="227" t="s">
        <v>43</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418</v>
      </c>
      <c r="AT107" s="230" t="s">
        <v>130</v>
      </c>
      <c r="AU107" s="230" t="s">
        <v>82</v>
      </c>
      <c r="AY107" s="18" t="s">
        <v>128</v>
      </c>
      <c r="BE107" s="231">
        <f>IF(N107="základní",J107,0)</f>
        <v>0</v>
      </c>
      <c r="BF107" s="231">
        <f>IF(N107="snížená",J107,0)</f>
        <v>0</v>
      </c>
      <c r="BG107" s="231">
        <f>IF(N107="zákl. přenesená",J107,0)</f>
        <v>0</v>
      </c>
      <c r="BH107" s="231">
        <f>IF(N107="sníž. přenesená",J107,0)</f>
        <v>0</v>
      </c>
      <c r="BI107" s="231">
        <f>IF(N107="nulová",J107,0)</f>
        <v>0</v>
      </c>
      <c r="BJ107" s="18" t="s">
        <v>80</v>
      </c>
      <c r="BK107" s="231">
        <f>ROUND(I107*H107,2)</f>
        <v>0</v>
      </c>
      <c r="BL107" s="18" t="s">
        <v>418</v>
      </c>
      <c r="BM107" s="230" t="s">
        <v>328</v>
      </c>
    </row>
    <row r="108" s="2" customFormat="1" ht="16.5" customHeight="1">
      <c r="A108" s="39"/>
      <c r="B108" s="40"/>
      <c r="C108" s="219" t="s">
        <v>234</v>
      </c>
      <c r="D108" s="219" t="s">
        <v>130</v>
      </c>
      <c r="E108" s="220" t="s">
        <v>979</v>
      </c>
      <c r="F108" s="221" t="s">
        <v>980</v>
      </c>
      <c r="G108" s="222" t="s">
        <v>198</v>
      </c>
      <c r="H108" s="223">
        <v>210</v>
      </c>
      <c r="I108" s="224"/>
      <c r="J108" s="225">
        <f>ROUND(I108*H108,2)</f>
        <v>0</v>
      </c>
      <c r="K108" s="221" t="s">
        <v>19</v>
      </c>
      <c r="L108" s="45"/>
      <c r="M108" s="226" t="s">
        <v>19</v>
      </c>
      <c r="N108" s="227" t="s">
        <v>43</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418</v>
      </c>
      <c r="AT108" s="230" t="s">
        <v>130</v>
      </c>
      <c r="AU108" s="230" t="s">
        <v>82</v>
      </c>
      <c r="AY108" s="18" t="s">
        <v>128</v>
      </c>
      <c r="BE108" s="231">
        <f>IF(N108="základní",J108,0)</f>
        <v>0</v>
      </c>
      <c r="BF108" s="231">
        <f>IF(N108="snížená",J108,0)</f>
        <v>0</v>
      </c>
      <c r="BG108" s="231">
        <f>IF(N108="zákl. přenesená",J108,0)</f>
        <v>0</v>
      </c>
      <c r="BH108" s="231">
        <f>IF(N108="sníž. přenesená",J108,0)</f>
        <v>0</v>
      </c>
      <c r="BI108" s="231">
        <f>IF(N108="nulová",J108,0)</f>
        <v>0</v>
      </c>
      <c r="BJ108" s="18" t="s">
        <v>80</v>
      </c>
      <c r="BK108" s="231">
        <f>ROUND(I108*H108,2)</f>
        <v>0</v>
      </c>
      <c r="BL108" s="18" t="s">
        <v>418</v>
      </c>
      <c r="BM108" s="230" t="s">
        <v>338</v>
      </c>
    </row>
    <row r="109" s="2" customFormat="1" ht="16.5" customHeight="1">
      <c r="A109" s="39"/>
      <c r="B109" s="40"/>
      <c r="C109" s="219" t="s">
        <v>238</v>
      </c>
      <c r="D109" s="219" t="s">
        <v>130</v>
      </c>
      <c r="E109" s="220" t="s">
        <v>981</v>
      </c>
      <c r="F109" s="221" t="s">
        <v>982</v>
      </c>
      <c r="G109" s="222" t="s">
        <v>198</v>
      </c>
      <c r="H109" s="223">
        <v>240</v>
      </c>
      <c r="I109" s="224"/>
      <c r="J109" s="225">
        <f>ROUND(I109*H109,2)</f>
        <v>0</v>
      </c>
      <c r="K109" s="221" t="s">
        <v>19</v>
      </c>
      <c r="L109" s="45"/>
      <c r="M109" s="226" t="s">
        <v>19</v>
      </c>
      <c r="N109" s="227" t="s">
        <v>43</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418</v>
      </c>
      <c r="AT109" s="230" t="s">
        <v>130</v>
      </c>
      <c r="AU109" s="230" t="s">
        <v>82</v>
      </c>
      <c r="AY109" s="18" t="s">
        <v>128</v>
      </c>
      <c r="BE109" s="231">
        <f>IF(N109="základní",J109,0)</f>
        <v>0</v>
      </c>
      <c r="BF109" s="231">
        <f>IF(N109="snížená",J109,0)</f>
        <v>0</v>
      </c>
      <c r="BG109" s="231">
        <f>IF(N109="zákl. přenesená",J109,0)</f>
        <v>0</v>
      </c>
      <c r="BH109" s="231">
        <f>IF(N109="sníž. přenesená",J109,0)</f>
        <v>0</v>
      </c>
      <c r="BI109" s="231">
        <f>IF(N109="nulová",J109,0)</f>
        <v>0</v>
      </c>
      <c r="BJ109" s="18" t="s">
        <v>80</v>
      </c>
      <c r="BK109" s="231">
        <f>ROUND(I109*H109,2)</f>
        <v>0</v>
      </c>
      <c r="BL109" s="18" t="s">
        <v>418</v>
      </c>
      <c r="BM109" s="230" t="s">
        <v>348</v>
      </c>
    </row>
    <row r="110" s="2" customFormat="1" ht="16.5" customHeight="1">
      <c r="A110" s="39"/>
      <c r="B110" s="40"/>
      <c r="C110" s="219" t="s">
        <v>7</v>
      </c>
      <c r="D110" s="219" t="s">
        <v>130</v>
      </c>
      <c r="E110" s="220" t="s">
        <v>983</v>
      </c>
      <c r="F110" s="221" t="s">
        <v>984</v>
      </c>
      <c r="G110" s="222" t="s">
        <v>204</v>
      </c>
      <c r="H110" s="223">
        <v>30.600000000000001</v>
      </c>
      <c r="I110" s="224"/>
      <c r="J110" s="225">
        <f>ROUND(I110*H110,2)</f>
        <v>0</v>
      </c>
      <c r="K110" s="221" t="s">
        <v>19</v>
      </c>
      <c r="L110" s="45"/>
      <c r="M110" s="226" t="s">
        <v>19</v>
      </c>
      <c r="N110" s="227" t="s">
        <v>43</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418</v>
      </c>
      <c r="AT110" s="230" t="s">
        <v>130</v>
      </c>
      <c r="AU110" s="230" t="s">
        <v>82</v>
      </c>
      <c r="AY110" s="18" t="s">
        <v>128</v>
      </c>
      <c r="BE110" s="231">
        <f>IF(N110="základní",J110,0)</f>
        <v>0</v>
      </c>
      <c r="BF110" s="231">
        <f>IF(N110="snížená",J110,0)</f>
        <v>0</v>
      </c>
      <c r="BG110" s="231">
        <f>IF(N110="zákl. přenesená",J110,0)</f>
        <v>0</v>
      </c>
      <c r="BH110" s="231">
        <f>IF(N110="sníž. přenesená",J110,0)</f>
        <v>0</v>
      </c>
      <c r="BI110" s="231">
        <f>IF(N110="nulová",J110,0)</f>
        <v>0</v>
      </c>
      <c r="BJ110" s="18" t="s">
        <v>80</v>
      </c>
      <c r="BK110" s="231">
        <f>ROUND(I110*H110,2)</f>
        <v>0</v>
      </c>
      <c r="BL110" s="18" t="s">
        <v>418</v>
      </c>
      <c r="BM110" s="230" t="s">
        <v>611</v>
      </c>
    </row>
    <row r="111" s="2" customFormat="1" ht="16.5" customHeight="1">
      <c r="A111" s="39"/>
      <c r="B111" s="40"/>
      <c r="C111" s="219" t="s">
        <v>247</v>
      </c>
      <c r="D111" s="219" t="s">
        <v>130</v>
      </c>
      <c r="E111" s="220" t="s">
        <v>985</v>
      </c>
      <c r="F111" s="221" t="s">
        <v>986</v>
      </c>
      <c r="G111" s="222" t="s">
        <v>204</v>
      </c>
      <c r="H111" s="223">
        <v>30.600000000000001</v>
      </c>
      <c r="I111" s="224"/>
      <c r="J111" s="225">
        <f>ROUND(I111*H111,2)</f>
        <v>0</v>
      </c>
      <c r="K111" s="221" t="s">
        <v>19</v>
      </c>
      <c r="L111" s="45"/>
      <c r="M111" s="226" t="s">
        <v>19</v>
      </c>
      <c r="N111" s="227" t="s">
        <v>43</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418</v>
      </c>
      <c r="AT111" s="230" t="s">
        <v>130</v>
      </c>
      <c r="AU111" s="230" t="s">
        <v>82</v>
      </c>
      <c r="AY111" s="18" t="s">
        <v>128</v>
      </c>
      <c r="BE111" s="231">
        <f>IF(N111="základní",J111,0)</f>
        <v>0</v>
      </c>
      <c r="BF111" s="231">
        <f>IF(N111="snížená",J111,0)</f>
        <v>0</v>
      </c>
      <c r="BG111" s="231">
        <f>IF(N111="zákl. přenesená",J111,0)</f>
        <v>0</v>
      </c>
      <c r="BH111" s="231">
        <f>IF(N111="sníž. přenesená",J111,0)</f>
        <v>0</v>
      </c>
      <c r="BI111" s="231">
        <f>IF(N111="nulová",J111,0)</f>
        <v>0</v>
      </c>
      <c r="BJ111" s="18" t="s">
        <v>80</v>
      </c>
      <c r="BK111" s="231">
        <f>ROUND(I111*H111,2)</f>
        <v>0</v>
      </c>
      <c r="BL111" s="18" t="s">
        <v>418</v>
      </c>
      <c r="BM111" s="230" t="s">
        <v>358</v>
      </c>
    </row>
    <row r="112" s="2" customFormat="1" ht="16.5" customHeight="1">
      <c r="A112" s="39"/>
      <c r="B112" s="40"/>
      <c r="C112" s="219" t="s">
        <v>251</v>
      </c>
      <c r="D112" s="219" t="s">
        <v>130</v>
      </c>
      <c r="E112" s="220" t="s">
        <v>987</v>
      </c>
      <c r="F112" s="221" t="s">
        <v>988</v>
      </c>
      <c r="G112" s="222" t="s">
        <v>198</v>
      </c>
      <c r="H112" s="223">
        <v>10</v>
      </c>
      <c r="I112" s="224"/>
      <c r="J112" s="225">
        <f>ROUND(I112*H112,2)</f>
        <v>0</v>
      </c>
      <c r="K112" s="221" t="s">
        <v>19</v>
      </c>
      <c r="L112" s="45"/>
      <c r="M112" s="226" t="s">
        <v>19</v>
      </c>
      <c r="N112" s="227" t="s">
        <v>43</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418</v>
      </c>
      <c r="AT112" s="230" t="s">
        <v>130</v>
      </c>
      <c r="AU112" s="230" t="s">
        <v>82</v>
      </c>
      <c r="AY112" s="18" t="s">
        <v>128</v>
      </c>
      <c r="BE112" s="231">
        <f>IF(N112="základní",J112,0)</f>
        <v>0</v>
      </c>
      <c r="BF112" s="231">
        <f>IF(N112="snížená",J112,0)</f>
        <v>0</v>
      </c>
      <c r="BG112" s="231">
        <f>IF(N112="zákl. přenesená",J112,0)</f>
        <v>0</v>
      </c>
      <c r="BH112" s="231">
        <f>IF(N112="sníž. přenesená",J112,0)</f>
        <v>0</v>
      </c>
      <c r="BI112" s="231">
        <f>IF(N112="nulová",J112,0)</f>
        <v>0</v>
      </c>
      <c r="BJ112" s="18" t="s">
        <v>80</v>
      </c>
      <c r="BK112" s="231">
        <f>ROUND(I112*H112,2)</f>
        <v>0</v>
      </c>
      <c r="BL112" s="18" t="s">
        <v>418</v>
      </c>
      <c r="BM112" s="230" t="s">
        <v>370</v>
      </c>
    </row>
    <row r="113" s="2" customFormat="1" ht="16.5" customHeight="1">
      <c r="A113" s="39"/>
      <c r="B113" s="40"/>
      <c r="C113" s="219" t="s">
        <v>255</v>
      </c>
      <c r="D113" s="219" t="s">
        <v>130</v>
      </c>
      <c r="E113" s="220" t="s">
        <v>989</v>
      </c>
      <c r="F113" s="221" t="s">
        <v>990</v>
      </c>
      <c r="G113" s="222" t="s">
        <v>198</v>
      </c>
      <c r="H113" s="223">
        <v>16</v>
      </c>
      <c r="I113" s="224"/>
      <c r="J113" s="225">
        <f>ROUND(I113*H113,2)</f>
        <v>0</v>
      </c>
      <c r="K113" s="221" t="s">
        <v>19</v>
      </c>
      <c r="L113" s="45"/>
      <c r="M113" s="226" t="s">
        <v>19</v>
      </c>
      <c r="N113" s="227" t="s">
        <v>43</v>
      </c>
      <c r="O113" s="85"/>
      <c r="P113" s="228">
        <f>O113*H113</f>
        <v>0</v>
      </c>
      <c r="Q113" s="228">
        <v>0</v>
      </c>
      <c r="R113" s="228">
        <f>Q113*H113</f>
        <v>0</v>
      </c>
      <c r="S113" s="228">
        <v>0</v>
      </c>
      <c r="T113" s="229">
        <f>S113*H113</f>
        <v>0</v>
      </c>
      <c r="U113" s="39"/>
      <c r="V113" s="39"/>
      <c r="W113" s="39"/>
      <c r="X113" s="39"/>
      <c r="Y113" s="39"/>
      <c r="Z113" s="39"/>
      <c r="AA113" s="39"/>
      <c r="AB113" s="39"/>
      <c r="AC113" s="39"/>
      <c r="AD113" s="39"/>
      <c r="AE113" s="39"/>
      <c r="AR113" s="230" t="s">
        <v>418</v>
      </c>
      <c r="AT113" s="230" t="s">
        <v>130</v>
      </c>
      <c r="AU113" s="230" t="s">
        <v>82</v>
      </c>
      <c r="AY113" s="18" t="s">
        <v>128</v>
      </c>
      <c r="BE113" s="231">
        <f>IF(N113="základní",J113,0)</f>
        <v>0</v>
      </c>
      <c r="BF113" s="231">
        <f>IF(N113="snížená",J113,0)</f>
        <v>0</v>
      </c>
      <c r="BG113" s="231">
        <f>IF(N113="zákl. přenesená",J113,0)</f>
        <v>0</v>
      </c>
      <c r="BH113" s="231">
        <f>IF(N113="sníž. přenesená",J113,0)</f>
        <v>0</v>
      </c>
      <c r="BI113" s="231">
        <f>IF(N113="nulová",J113,0)</f>
        <v>0</v>
      </c>
      <c r="BJ113" s="18" t="s">
        <v>80</v>
      </c>
      <c r="BK113" s="231">
        <f>ROUND(I113*H113,2)</f>
        <v>0</v>
      </c>
      <c r="BL113" s="18" t="s">
        <v>418</v>
      </c>
      <c r="BM113" s="230" t="s">
        <v>622</v>
      </c>
    </row>
    <row r="114" s="2" customFormat="1" ht="16.5" customHeight="1">
      <c r="A114" s="39"/>
      <c r="B114" s="40"/>
      <c r="C114" s="219" t="s">
        <v>262</v>
      </c>
      <c r="D114" s="219" t="s">
        <v>130</v>
      </c>
      <c r="E114" s="220" t="s">
        <v>991</v>
      </c>
      <c r="F114" s="221" t="s">
        <v>992</v>
      </c>
      <c r="G114" s="222" t="s">
        <v>198</v>
      </c>
      <c r="H114" s="223">
        <v>8</v>
      </c>
      <c r="I114" s="224"/>
      <c r="J114" s="225">
        <f>ROUND(I114*H114,2)</f>
        <v>0</v>
      </c>
      <c r="K114" s="221" t="s">
        <v>19</v>
      </c>
      <c r="L114" s="45"/>
      <c r="M114" s="226" t="s">
        <v>19</v>
      </c>
      <c r="N114" s="227" t="s">
        <v>43</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418</v>
      </c>
      <c r="AT114" s="230" t="s">
        <v>130</v>
      </c>
      <c r="AU114" s="230" t="s">
        <v>82</v>
      </c>
      <c r="AY114" s="18" t="s">
        <v>128</v>
      </c>
      <c r="BE114" s="231">
        <f>IF(N114="základní",J114,0)</f>
        <v>0</v>
      </c>
      <c r="BF114" s="231">
        <f>IF(N114="snížená",J114,0)</f>
        <v>0</v>
      </c>
      <c r="BG114" s="231">
        <f>IF(N114="zákl. přenesená",J114,0)</f>
        <v>0</v>
      </c>
      <c r="BH114" s="231">
        <f>IF(N114="sníž. přenesená",J114,0)</f>
        <v>0</v>
      </c>
      <c r="BI114" s="231">
        <f>IF(N114="nulová",J114,0)</f>
        <v>0</v>
      </c>
      <c r="BJ114" s="18" t="s">
        <v>80</v>
      </c>
      <c r="BK114" s="231">
        <f>ROUND(I114*H114,2)</f>
        <v>0</v>
      </c>
      <c r="BL114" s="18" t="s">
        <v>418</v>
      </c>
      <c r="BM114" s="230" t="s">
        <v>627</v>
      </c>
    </row>
    <row r="115" s="2" customFormat="1" ht="21.75" customHeight="1">
      <c r="A115" s="39"/>
      <c r="B115" s="40"/>
      <c r="C115" s="219" t="s">
        <v>269</v>
      </c>
      <c r="D115" s="219" t="s">
        <v>130</v>
      </c>
      <c r="E115" s="220" t="s">
        <v>993</v>
      </c>
      <c r="F115" s="221" t="s">
        <v>994</v>
      </c>
      <c r="G115" s="222" t="s">
        <v>198</v>
      </c>
      <c r="H115" s="223">
        <v>8</v>
      </c>
      <c r="I115" s="224"/>
      <c r="J115" s="225">
        <f>ROUND(I115*H115,2)</f>
        <v>0</v>
      </c>
      <c r="K115" s="221" t="s">
        <v>19</v>
      </c>
      <c r="L115" s="45"/>
      <c r="M115" s="226" t="s">
        <v>19</v>
      </c>
      <c r="N115" s="227" t="s">
        <v>43</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418</v>
      </c>
      <c r="AT115" s="230" t="s">
        <v>130</v>
      </c>
      <c r="AU115" s="230" t="s">
        <v>82</v>
      </c>
      <c r="AY115" s="18" t="s">
        <v>128</v>
      </c>
      <c r="BE115" s="231">
        <f>IF(N115="základní",J115,0)</f>
        <v>0</v>
      </c>
      <c r="BF115" s="231">
        <f>IF(N115="snížená",J115,0)</f>
        <v>0</v>
      </c>
      <c r="BG115" s="231">
        <f>IF(N115="zákl. přenesená",J115,0)</f>
        <v>0</v>
      </c>
      <c r="BH115" s="231">
        <f>IF(N115="sníž. přenesená",J115,0)</f>
        <v>0</v>
      </c>
      <c r="BI115" s="231">
        <f>IF(N115="nulová",J115,0)</f>
        <v>0</v>
      </c>
      <c r="BJ115" s="18" t="s">
        <v>80</v>
      </c>
      <c r="BK115" s="231">
        <f>ROUND(I115*H115,2)</f>
        <v>0</v>
      </c>
      <c r="BL115" s="18" t="s">
        <v>418</v>
      </c>
      <c r="BM115" s="230" t="s">
        <v>638</v>
      </c>
    </row>
    <row r="116" s="2" customFormat="1" ht="16.5" customHeight="1">
      <c r="A116" s="39"/>
      <c r="B116" s="40"/>
      <c r="C116" s="219" t="s">
        <v>274</v>
      </c>
      <c r="D116" s="219" t="s">
        <v>130</v>
      </c>
      <c r="E116" s="220" t="s">
        <v>995</v>
      </c>
      <c r="F116" s="221" t="s">
        <v>996</v>
      </c>
      <c r="G116" s="222" t="s">
        <v>204</v>
      </c>
      <c r="H116" s="223">
        <v>3.6000000000000001</v>
      </c>
      <c r="I116" s="224"/>
      <c r="J116" s="225">
        <f>ROUND(I116*H116,2)</f>
        <v>0</v>
      </c>
      <c r="K116" s="221" t="s">
        <v>19</v>
      </c>
      <c r="L116" s="45"/>
      <c r="M116" s="226" t="s">
        <v>19</v>
      </c>
      <c r="N116" s="227" t="s">
        <v>43</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418</v>
      </c>
      <c r="AT116" s="230" t="s">
        <v>130</v>
      </c>
      <c r="AU116" s="230" t="s">
        <v>82</v>
      </c>
      <c r="AY116" s="18" t="s">
        <v>128</v>
      </c>
      <c r="BE116" s="231">
        <f>IF(N116="základní",J116,0)</f>
        <v>0</v>
      </c>
      <c r="BF116" s="231">
        <f>IF(N116="snížená",J116,0)</f>
        <v>0</v>
      </c>
      <c r="BG116" s="231">
        <f>IF(N116="zákl. přenesená",J116,0)</f>
        <v>0</v>
      </c>
      <c r="BH116" s="231">
        <f>IF(N116="sníž. přenesená",J116,0)</f>
        <v>0</v>
      </c>
      <c r="BI116" s="231">
        <f>IF(N116="nulová",J116,0)</f>
        <v>0</v>
      </c>
      <c r="BJ116" s="18" t="s">
        <v>80</v>
      </c>
      <c r="BK116" s="231">
        <f>ROUND(I116*H116,2)</f>
        <v>0</v>
      </c>
      <c r="BL116" s="18" t="s">
        <v>418</v>
      </c>
      <c r="BM116" s="230" t="s">
        <v>643</v>
      </c>
    </row>
    <row r="117" s="2" customFormat="1" ht="16.5" customHeight="1">
      <c r="A117" s="39"/>
      <c r="B117" s="40"/>
      <c r="C117" s="219" t="s">
        <v>280</v>
      </c>
      <c r="D117" s="219" t="s">
        <v>130</v>
      </c>
      <c r="E117" s="220" t="s">
        <v>997</v>
      </c>
      <c r="F117" s="221" t="s">
        <v>998</v>
      </c>
      <c r="G117" s="222" t="s">
        <v>198</v>
      </c>
      <c r="H117" s="223">
        <v>8</v>
      </c>
      <c r="I117" s="224"/>
      <c r="J117" s="225">
        <f>ROUND(I117*H117,2)</f>
        <v>0</v>
      </c>
      <c r="K117" s="221" t="s">
        <v>19</v>
      </c>
      <c r="L117" s="45"/>
      <c r="M117" s="226" t="s">
        <v>19</v>
      </c>
      <c r="N117" s="227" t="s">
        <v>43</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418</v>
      </c>
      <c r="AT117" s="230" t="s">
        <v>130</v>
      </c>
      <c r="AU117" s="230" t="s">
        <v>82</v>
      </c>
      <c r="AY117" s="18" t="s">
        <v>128</v>
      </c>
      <c r="BE117" s="231">
        <f>IF(N117="základní",J117,0)</f>
        <v>0</v>
      </c>
      <c r="BF117" s="231">
        <f>IF(N117="snížená",J117,0)</f>
        <v>0</v>
      </c>
      <c r="BG117" s="231">
        <f>IF(N117="zákl. přenesená",J117,0)</f>
        <v>0</v>
      </c>
      <c r="BH117" s="231">
        <f>IF(N117="sníž. přenesená",J117,0)</f>
        <v>0</v>
      </c>
      <c r="BI117" s="231">
        <f>IF(N117="nulová",J117,0)</f>
        <v>0</v>
      </c>
      <c r="BJ117" s="18" t="s">
        <v>80</v>
      </c>
      <c r="BK117" s="231">
        <f>ROUND(I117*H117,2)</f>
        <v>0</v>
      </c>
      <c r="BL117" s="18" t="s">
        <v>418</v>
      </c>
      <c r="BM117" s="230" t="s">
        <v>653</v>
      </c>
    </row>
    <row r="118" s="2" customFormat="1" ht="16.5" customHeight="1">
      <c r="A118" s="39"/>
      <c r="B118" s="40"/>
      <c r="C118" s="219" t="s">
        <v>287</v>
      </c>
      <c r="D118" s="219" t="s">
        <v>130</v>
      </c>
      <c r="E118" s="220" t="s">
        <v>999</v>
      </c>
      <c r="F118" s="221" t="s">
        <v>1000</v>
      </c>
      <c r="G118" s="222" t="s">
        <v>198</v>
      </c>
      <c r="H118" s="223">
        <v>16</v>
      </c>
      <c r="I118" s="224"/>
      <c r="J118" s="225">
        <f>ROUND(I118*H118,2)</f>
        <v>0</v>
      </c>
      <c r="K118" s="221" t="s">
        <v>19</v>
      </c>
      <c r="L118" s="45"/>
      <c r="M118" s="226" t="s">
        <v>19</v>
      </c>
      <c r="N118" s="227" t="s">
        <v>43</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418</v>
      </c>
      <c r="AT118" s="230" t="s">
        <v>130</v>
      </c>
      <c r="AU118" s="230" t="s">
        <v>82</v>
      </c>
      <c r="AY118" s="18" t="s">
        <v>128</v>
      </c>
      <c r="BE118" s="231">
        <f>IF(N118="základní",J118,0)</f>
        <v>0</v>
      </c>
      <c r="BF118" s="231">
        <f>IF(N118="snížená",J118,0)</f>
        <v>0</v>
      </c>
      <c r="BG118" s="231">
        <f>IF(N118="zákl. přenesená",J118,0)</f>
        <v>0</v>
      </c>
      <c r="BH118" s="231">
        <f>IF(N118="sníž. přenesená",J118,0)</f>
        <v>0</v>
      </c>
      <c r="BI118" s="231">
        <f>IF(N118="nulová",J118,0)</f>
        <v>0</v>
      </c>
      <c r="BJ118" s="18" t="s">
        <v>80</v>
      </c>
      <c r="BK118" s="231">
        <f>ROUND(I118*H118,2)</f>
        <v>0</v>
      </c>
      <c r="BL118" s="18" t="s">
        <v>418</v>
      </c>
      <c r="BM118" s="230" t="s">
        <v>663</v>
      </c>
    </row>
    <row r="119" s="2" customFormat="1" ht="16.5" customHeight="1">
      <c r="A119" s="39"/>
      <c r="B119" s="40"/>
      <c r="C119" s="219" t="s">
        <v>294</v>
      </c>
      <c r="D119" s="219" t="s">
        <v>130</v>
      </c>
      <c r="E119" s="220" t="s">
        <v>1001</v>
      </c>
      <c r="F119" s="221" t="s">
        <v>1002</v>
      </c>
      <c r="G119" s="222" t="s">
        <v>204</v>
      </c>
      <c r="H119" s="223">
        <v>3.6000000000000001</v>
      </c>
      <c r="I119" s="224"/>
      <c r="J119" s="225">
        <f>ROUND(I119*H119,2)</f>
        <v>0</v>
      </c>
      <c r="K119" s="221" t="s">
        <v>19</v>
      </c>
      <c r="L119" s="45"/>
      <c r="M119" s="226" t="s">
        <v>19</v>
      </c>
      <c r="N119" s="227" t="s">
        <v>43</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418</v>
      </c>
      <c r="AT119" s="230" t="s">
        <v>130</v>
      </c>
      <c r="AU119" s="230" t="s">
        <v>82</v>
      </c>
      <c r="AY119" s="18" t="s">
        <v>128</v>
      </c>
      <c r="BE119" s="231">
        <f>IF(N119="základní",J119,0)</f>
        <v>0</v>
      </c>
      <c r="BF119" s="231">
        <f>IF(N119="snížená",J119,0)</f>
        <v>0</v>
      </c>
      <c r="BG119" s="231">
        <f>IF(N119="zákl. přenesená",J119,0)</f>
        <v>0</v>
      </c>
      <c r="BH119" s="231">
        <f>IF(N119="sníž. přenesená",J119,0)</f>
        <v>0</v>
      </c>
      <c r="BI119" s="231">
        <f>IF(N119="nulová",J119,0)</f>
        <v>0</v>
      </c>
      <c r="BJ119" s="18" t="s">
        <v>80</v>
      </c>
      <c r="BK119" s="231">
        <f>ROUND(I119*H119,2)</f>
        <v>0</v>
      </c>
      <c r="BL119" s="18" t="s">
        <v>418</v>
      </c>
      <c r="BM119" s="230" t="s">
        <v>394</v>
      </c>
    </row>
    <row r="120" s="2" customFormat="1" ht="16.5" customHeight="1">
      <c r="A120" s="39"/>
      <c r="B120" s="40"/>
      <c r="C120" s="219" t="s">
        <v>300</v>
      </c>
      <c r="D120" s="219" t="s">
        <v>130</v>
      </c>
      <c r="E120" s="220" t="s">
        <v>1003</v>
      </c>
      <c r="F120" s="221" t="s">
        <v>1004</v>
      </c>
      <c r="G120" s="222" t="s">
        <v>198</v>
      </c>
      <c r="H120" s="223">
        <v>42</v>
      </c>
      <c r="I120" s="224"/>
      <c r="J120" s="225">
        <f>ROUND(I120*H120,2)</f>
        <v>0</v>
      </c>
      <c r="K120" s="221" t="s">
        <v>19</v>
      </c>
      <c r="L120" s="45"/>
      <c r="M120" s="226" t="s">
        <v>19</v>
      </c>
      <c r="N120" s="227" t="s">
        <v>43</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418</v>
      </c>
      <c r="AT120" s="230" t="s">
        <v>130</v>
      </c>
      <c r="AU120" s="230" t="s">
        <v>82</v>
      </c>
      <c r="AY120" s="18" t="s">
        <v>128</v>
      </c>
      <c r="BE120" s="231">
        <f>IF(N120="základní",J120,0)</f>
        <v>0</v>
      </c>
      <c r="BF120" s="231">
        <f>IF(N120="snížená",J120,0)</f>
        <v>0</v>
      </c>
      <c r="BG120" s="231">
        <f>IF(N120="zákl. přenesená",J120,0)</f>
        <v>0</v>
      </c>
      <c r="BH120" s="231">
        <f>IF(N120="sníž. přenesená",J120,0)</f>
        <v>0</v>
      </c>
      <c r="BI120" s="231">
        <f>IF(N120="nulová",J120,0)</f>
        <v>0</v>
      </c>
      <c r="BJ120" s="18" t="s">
        <v>80</v>
      </c>
      <c r="BK120" s="231">
        <f>ROUND(I120*H120,2)</f>
        <v>0</v>
      </c>
      <c r="BL120" s="18" t="s">
        <v>418</v>
      </c>
      <c r="BM120" s="230" t="s">
        <v>408</v>
      </c>
    </row>
    <row r="121" s="2" customFormat="1" ht="16.5" customHeight="1">
      <c r="A121" s="39"/>
      <c r="B121" s="40"/>
      <c r="C121" s="219" t="s">
        <v>305</v>
      </c>
      <c r="D121" s="219" t="s">
        <v>130</v>
      </c>
      <c r="E121" s="220" t="s">
        <v>1005</v>
      </c>
      <c r="F121" s="221" t="s">
        <v>1006</v>
      </c>
      <c r="G121" s="222" t="s">
        <v>204</v>
      </c>
      <c r="H121" s="223">
        <v>4.2000000000000002</v>
      </c>
      <c r="I121" s="224"/>
      <c r="J121" s="225">
        <f>ROUND(I121*H121,2)</f>
        <v>0</v>
      </c>
      <c r="K121" s="221" t="s">
        <v>19</v>
      </c>
      <c r="L121" s="45"/>
      <c r="M121" s="226" t="s">
        <v>19</v>
      </c>
      <c r="N121" s="227" t="s">
        <v>43</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418</v>
      </c>
      <c r="AT121" s="230" t="s">
        <v>130</v>
      </c>
      <c r="AU121" s="230" t="s">
        <v>82</v>
      </c>
      <c r="AY121" s="18" t="s">
        <v>128</v>
      </c>
      <c r="BE121" s="231">
        <f>IF(N121="základní",J121,0)</f>
        <v>0</v>
      </c>
      <c r="BF121" s="231">
        <f>IF(N121="snížená",J121,0)</f>
        <v>0</v>
      </c>
      <c r="BG121" s="231">
        <f>IF(N121="zákl. přenesená",J121,0)</f>
        <v>0</v>
      </c>
      <c r="BH121" s="231">
        <f>IF(N121="sníž. přenesená",J121,0)</f>
        <v>0</v>
      </c>
      <c r="BI121" s="231">
        <f>IF(N121="nulová",J121,0)</f>
        <v>0</v>
      </c>
      <c r="BJ121" s="18" t="s">
        <v>80</v>
      </c>
      <c r="BK121" s="231">
        <f>ROUND(I121*H121,2)</f>
        <v>0</v>
      </c>
      <c r="BL121" s="18" t="s">
        <v>418</v>
      </c>
      <c r="BM121" s="230" t="s">
        <v>418</v>
      </c>
    </row>
    <row r="122" s="2" customFormat="1" ht="16.5" customHeight="1">
      <c r="A122" s="39"/>
      <c r="B122" s="40"/>
      <c r="C122" s="219" t="s">
        <v>310</v>
      </c>
      <c r="D122" s="219" t="s">
        <v>130</v>
      </c>
      <c r="E122" s="220" t="s">
        <v>1007</v>
      </c>
      <c r="F122" s="221" t="s">
        <v>1008</v>
      </c>
      <c r="G122" s="222" t="s">
        <v>198</v>
      </c>
      <c r="H122" s="223">
        <v>10</v>
      </c>
      <c r="I122" s="224"/>
      <c r="J122" s="225">
        <f>ROUND(I122*H122,2)</f>
        <v>0</v>
      </c>
      <c r="K122" s="221" t="s">
        <v>19</v>
      </c>
      <c r="L122" s="45"/>
      <c r="M122" s="226" t="s">
        <v>19</v>
      </c>
      <c r="N122" s="227" t="s">
        <v>43</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418</v>
      </c>
      <c r="AT122" s="230" t="s">
        <v>130</v>
      </c>
      <c r="AU122" s="230" t="s">
        <v>82</v>
      </c>
      <c r="AY122" s="18" t="s">
        <v>128</v>
      </c>
      <c r="BE122" s="231">
        <f>IF(N122="základní",J122,0)</f>
        <v>0</v>
      </c>
      <c r="BF122" s="231">
        <f>IF(N122="snížená",J122,0)</f>
        <v>0</v>
      </c>
      <c r="BG122" s="231">
        <f>IF(N122="zákl. přenesená",J122,0)</f>
        <v>0</v>
      </c>
      <c r="BH122" s="231">
        <f>IF(N122="sníž. přenesená",J122,0)</f>
        <v>0</v>
      </c>
      <c r="BI122" s="231">
        <f>IF(N122="nulová",J122,0)</f>
        <v>0</v>
      </c>
      <c r="BJ122" s="18" t="s">
        <v>80</v>
      </c>
      <c r="BK122" s="231">
        <f>ROUND(I122*H122,2)</f>
        <v>0</v>
      </c>
      <c r="BL122" s="18" t="s">
        <v>418</v>
      </c>
      <c r="BM122" s="230" t="s">
        <v>429</v>
      </c>
    </row>
    <row r="123" s="2" customFormat="1" ht="16.5" customHeight="1">
      <c r="A123" s="39"/>
      <c r="B123" s="40"/>
      <c r="C123" s="219" t="s">
        <v>316</v>
      </c>
      <c r="D123" s="219" t="s">
        <v>130</v>
      </c>
      <c r="E123" s="220" t="s">
        <v>1009</v>
      </c>
      <c r="F123" s="221" t="s">
        <v>1010</v>
      </c>
      <c r="G123" s="222" t="s">
        <v>204</v>
      </c>
      <c r="H123" s="223">
        <v>7.5999999999999996</v>
      </c>
      <c r="I123" s="224"/>
      <c r="J123" s="225">
        <f>ROUND(I123*H123,2)</f>
        <v>0</v>
      </c>
      <c r="K123" s="221" t="s">
        <v>19</v>
      </c>
      <c r="L123" s="45"/>
      <c r="M123" s="226" t="s">
        <v>19</v>
      </c>
      <c r="N123" s="227" t="s">
        <v>43</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418</v>
      </c>
      <c r="AT123" s="230" t="s">
        <v>130</v>
      </c>
      <c r="AU123" s="230" t="s">
        <v>82</v>
      </c>
      <c r="AY123" s="18" t="s">
        <v>128</v>
      </c>
      <c r="BE123" s="231">
        <f>IF(N123="základní",J123,0)</f>
        <v>0</v>
      </c>
      <c r="BF123" s="231">
        <f>IF(N123="snížená",J123,0)</f>
        <v>0</v>
      </c>
      <c r="BG123" s="231">
        <f>IF(N123="zákl. přenesená",J123,0)</f>
        <v>0</v>
      </c>
      <c r="BH123" s="231">
        <f>IF(N123="sníž. přenesená",J123,0)</f>
        <v>0</v>
      </c>
      <c r="BI123" s="231">
        <f>IF(N123="nulová",J123,0)</f>
        <v>0</v>
      </c>
      <c r="BJ123" s="18" t="s">
        <v>80</v>
      </c>
      <c r="BK123" s="231">
        <f>ROUND(I123*H123,2)</f>
        <v>0</v>
      </c>
      <c r="BL123" s="18" t="s">
        <v>418</v>
      </c>
      <c r="BM123" s="230" t="s">
        <v>441</v>
      </c>
    </row>
    <row r="124" s="2" customFormat="1" ht="16.5" customHeight="1">
      <c r="A124" s="39"/>
      <c r="B124" s="40"/>
      <c r="C124" s="219" t="s">
        <v>323</v>
      </c>
      <c r="D124" s="219" t="s">
        <v>130</v>
      </c>
      <c r="E124" s="220" t="s">
        <v>1011</v>
      </c>
      <c r="F124" s="221" t="s">
        <v>1012</v>
      </c>
      <c r="G124" s="222" t="s">
        <v>204</v>
      </c>
      <c r="H124" s="223">
        <v>7.5999999999999996</v>
      </c>
      <c r="I124" s="224"/>
      <c r="J124" s="225">
        <f>ROUND(I124*H124,2)</f>
        <v>0</v>
      </c>
      <c r="K124" s="221" t="s">
        <v>19</v>
      </c>
      <c r="L124" s="45"/>
      <c r="M124" s="226" t="s">
        <v>19</v>
      </c>
      <c r="N124" s="227" t="s">
        <v>43</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418</v>
      </c>
      <c r="AT124" s="230" t="s">
        <v>130</v>
      </c>
      <c r="AU124" s="230" t="s">
        <v>82</v>
      </c>
      <c r="AY124" s="18" t="s">
        <v>128</v>
      </c>
      <c r="BE124" s="231">
        <f>IF(N124="základní",J124,0)</f>
        <v>0</v>
      </c>
      <c r="BF124" s="231">
        <f>IF(N124="snížená",J124,0)</f>
        <v>0</v>
      </c>
      <c r="BG124" s="231">
        <f>IF(N124="zákl. přenesená",J124,0)</f>
        <v>0</v>
      </c>
      <c r="BH124" s="231">
        <f>IF(N124="sníž. přenesená",J124,0)</f>
        <v>0</v>
      </c>
      <c r="BI124" s="231">
        <f>IF(N124="nulová",J124,0)</f>
        <v>0</v>
      </c>
      <c r="BJ124" s="18" t="s">
        <v>80</v>
      </c>
      <c r="BK124" s="231">
        <f>ROUND(I124*H124,2)</f>
        <v>0</v>
      </c>
      <c r="BL124" s="18" t="s">
        <v>418</v>
      </c>
      <c r="BM124" s="230" t="s">
        <v>451</v>
      </c>
    </row>
    <row r="125" s="2" customFormat="1" ht="16.5" customHeight="1">
      <c r="A125" s="39"/>
      <c r="B125" s="40"/>
      <c r="C125" s="219" t="s">
        <v>328</v>
      </c>
      <c r="D125" s="219" t="s">
        <v>130</v>
      </c>
      <c r="E125" s="220" t="s">
        <v>1013</v>
      </c>
      <c r="F125" s="221" t="s">
        <v>1014</v>
      </c>
      <c r="G125" s="222" t="s">
        <v>331</v>
      </c>
      <c r="H125" s="223">
        <v>9</v>
      </c>
      <c r="I125" s="224"/>
      <c r="J125" s="225">
        <f>ROUND(I125*H125,2)</f>
        <v>0</v>
      </c>
      <c r="K125" s="221" t="s">
        <v>19</v>
      </c>
      <c r="L125" s="45"/>
      <c r="M125" s="226" t="s">
        <v>19</v>
      </c>
      <c r="N125" s="227" t="s">
        <v>43</v>
      </c>
      <c r="O125" s="85"/>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418</v>
      </c>
      <c r="AT125" s="230" t="s">
        <v>130</v>
      </c>
      <c r="AU125" s="230" t="s">
        <v>82</v>
      </c>
      <c r="AY125" s="18" t="s">
        <v>128</v>
      </c>
      <c r="BE125" s="231">
        <f>IF(N125="základní",J125,0)</f>
        <v>0</v>
      </c>
      <c r="BF125" s="231">
        <f>IF(N125="snížená",J125,0)</f>
        <v>0</v>
      </c>
      <c r="BG125" s="231">
        <f>IF(N125="zákl. přenesená",J125,0)</f>
        <v>0</v>
      </c>
      <c r="BH125" s="231">
        <f>IF(N125="sníž. přenesená",J125,0)</f>
        <v>0</v>
      </c>
      <c r="BI125" s="231">
        <f>IF(N125="nulová",J125,0)</f>
        <v>0</v>
      </c>
      <c r="BJ125" s="18" t="s">
        <v>80</v>
      </c>
      <c r="BK125" s="231">
        <f>ROUND(I125*H125,2)</f>
        <v>0</v>
      </c>
      <c r="BL125" s="18" t="s">
        <v>418</v>
      </c>
      <c r="BM125" s="230" t="s">
        <v>684</v>
      </c>
    </row>
    <row r="126" s="2" customFormat="1" ht="16.5" customHeight="1">
      <c r="A126" s="39"/>
      <c r="B126" s="40"/>
      <c r="C126" s="219" t="s">
        <v>333</v>
      </c>
      <c r="D126" s="219" t="s">
        <v>130</v>
      </c>
      <c r="E126" s="220" t="s">
        <v>1015</v>
      </c>
      <c r="F126" s="221" t="s">
        <v>1002</v>
      </c>
      <c r="G126" s="222" t="s">
        <v>204</v>
      </c>
      <c r="H126" s="223">
        <v>7.5999999999999996</v>
      </c>
      <c r="I126" s="224"/>
      <c r="J126" s="225">
        <f>ROUND(I126*H126,2)</f>
        <v>0</v>
      </c>
      <c r="K126" s="221" t="s">
        <v>19</v>
      </c>
      <c r="L126" s="45"/>
      <c r="M126" s="226" t="s">
        <v>19</v>
      </c>
      <c r="N126" s="227" t="s">
        <v>43</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418</v>
      </c>
      <c r="AT126" s="230" t="s">
        <v>130</v>
      </c>
      <c r="AU126" s="230" t="s">
        <v>82</v>
      </c>
      <c r="AY126" s="18" t="s">
        <v>128</v>
      </c>
      <c r="BE126" s="231">
        <f>IF(N126="základní",J126,0)</f>
        <v>0</v>
      </c>
      <c r="BF126" s="231">
        <f>IF(N126="snížená",J126,0)</f>
        <v>0</v>
      </c>
      <c r="BG126" s="231">
        <f>IF(N126="zákl. přenesená",J126,0)</f>
        <v>0</v>
      </c>
      <c r="BH126" s="231">
        <f>IF(N126="sníž. přenesená",J126,0)</f>
        <v>0</v>
      </c>
      <c r="BI126" s="231">
        <f>IF(N126="nulová",J126,0)</f>
        <v>0</v>
      </c>
      <c r="BJ126" s="18" t="s">
        <v>80</v>
      </c>
      <c r="BK126" s="231">
        <f>ROUND(I126*H126,2)</f>
        <v>0</v>
      </c>
      <c r="BL126" s="18" t="s">
        <v>418</v>
      </c>
      <c r="BM126" s="230" t="s">
        <v>464</v>
      </c>
    </row>
    <row r="127" s="2" customFormat="1">
      <c r="A127" s="39"/>
      <c r="B127" s="40"/>
      <c r="C127" s="41"/>
      <c r="D127" s="232" t="s">
        <v>924</v>
      </c>
      <c r="E127" s="41"/>
      <c r="F127" s="233" t="s">
        <v>1016</v>
      </c>
      <c r="G127" s="41"/>
      <c r="H127" s="41"/>
      <c r="I127" s="137"/>
      <c r="J127" s="41"/>
      <c r="K127" s="41"/>
      <c r="L127" s="45"/>
      <c r="M127" s="234"/>
      <c r="N127" s="235"/>
      <c r="O127" s="85"/>
      <c r="P127" s="85"/>
      <c r="Q127" s="85"/>
      <c r="R127" s="85"/>
      <c r="S127" s="85"/>
      <c r="T127" s="86"/>
      <c r="U127" s="39"/>
      <c r="V127" s="39"/>
      <c r="W127" s="39"/>
      <c r="X127" s="39"/>
      <c r="Y127" s="39"/>
      <c r="Z127" s="39"/>
      <c r="AA127" s="39"/>
      <c r="AB127" s="39"/>
      <c r="AC127" s="39"/>
      <c r="AD127" s="39"/>
      <c r="AE127" s="39"/>
      <c r="AT127" s="18" t="s">
        <v>924</v>
      </c>
      <c r="AU127" s="18" t="s">
        <v>82</v>
      </c>
    </row>
    <row r="128" s="12" customFormat="1" ht="25.92" customHeight="1">
      <c r="A128" s="12"/>
      <c r="B128" s="203"/>
      <c r="C128" s="204"/>
      <c r="D128" s="205" t="s">
        <v>71</v>
      </c>
      <c r="E128" s="206" t="s">
        <v>1017</v>
      </c>
      <c r="F128" s="206" t="s">
        <v>1018</v>
      </c>
      <c r="G128" s="204"/>
      <c r="H128" s="204"/>
      <c r="I128" s="207"/>
      <c r="J128" s="208">
        <f>BK128</f>
        <v>0</v>
      </c>
      <c r="K128" s="204"/>
      <c r="L128" s="209"/>
      <c r="M128" s="210"/>
      <c r="N128" s="211"/>
      <c r="O128" s="211"/>
      <c r="P128" s="212">
        <f>SUM(P129:P146)</f>
        <v>0</v>
      </c>
      <c r="Q128" s="211"/>
      <c r="R128" s="212">
        <f>SUM(R129:R146)</f>
        <v>0</v>
      </c>
      <c r="S128" s="211"/>
      <c r="T128" s="213">
        <f>SUM(T129:T146)</f>
        <v>0</v>
      </c>
      <c r="U128" s="12"/>
      <c r="V128" s="12"/>
      <c r="W128" s="12"/>
      <c r="X128" s="12"/>
      <c r="Y128" s="12"/>
      <c r="Z128" s="12"/>
      <c r="AA128" s="12"/>
      <c r="AB128" s="12"/>
      <c r="AC128" s="12"/>
      <c r="AD128" s="12"/>
      <c r="AE128" s="12"/>
      <c r="AR128" s="214" t="s">
        <v>144</v>
      </c>
      <c r="AT128" s="215" t="s">
        <v>71</v>
      </c>
      <c r="AU128" s="215" t="s">
        <v>72</v>
      </c>
      <c r="AY128" s="214" t="s">
        <v>128</v>
      </c>
      <c r="BK128" s="216">
        <f>SUM(BK129:BK146)</f>
        <v>0</v>
      </c>
    </row>
    <row r="129" s="2" customFormat="1" ht="16.5" customHeight="1">
      <c r="A129" s="39"/>
      <c r="B129" s="40"/>
      <c r="C129" s="219" t="s">
        <v>338</v>
      </c>
      <c r="D129" s="219" t="s">
        <v>130</v>
      </c>
      <c r="E129" s="220" t="s">
        <v>1019</v>
      </c>
      <c r="F129" s="221" t="s">
        <v>1020</v>
      </c>
      <c r="G129" s="222" t="s">
        <v>331</v>
      </c>
      <c r="H129" s="223">
        <v>7</v>
      </c>
      <c r="I129" s="224"/>
      <c r="J129" s="225">
        <f>ROUND(I129*H129,2)</f>
        <v>0</v>
      </c>
      <c r="K129" s="221" t="s">
        <v>19</v>
      </c>
      <c r="L129" s="45"/>
      <c r="M129" s="226" t="s">
        <v>19</v>
      </c>
      <c r="N129" s="227" t="s">
        <v>43</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418</v>
      </c>
      <c r="AT129" s="230" t="s">
        <v>130</v>
      </c>
      <c r="AU129" s="230" t="s">
        <v>80</v>
      </c>
      <c r="AY129" s="18" t="s">
        <v>128</v>
      </c>
      <c r="BE129" s="231">
        <f>IF(N129="základní",J129,0)</f>
        <v>0</v>
      </c>
      <c r="BF129" s="231">
        <f>IF(N129="snížená",J129,0)</f>
        <v>0</v>
      </c>
      <c r="BG129" s="231">
        <f>IF(N129="zákl. přenesená",J129,0)</f>
        <v>0</v>
      </c>
      <c r="BH129" s="231">
        <f>IF(N129="sníž. přenesená",J129,0)</f>
        <v>0</v>
      </c>
      <c r="BI129" s="231">
        <f>IF(N129="nulová",J129,0)</f>
        <v>0</v>
      </c>
      <c r="BJ129" s="18" t="s">
        <v>80</v>
      </c>
      <c r="BK129" s="231">
        <f>ROUND(I129*H129,2)</f>
        <v>0</v>
      </c>
      <c r="BL129" s="18" t="s">
        <v>418</v>
      </c>
      <c r="BM129" s="230" t="s">
        <v>476</v>
      </c>
    </row>
    <row r="130" s="2" customFormat="1" ht="16.5" customHeight="1">
      <c r="A130" s="39"/>
      <c r="B130" s="40"/>
      <c r="C130" s="219" t="s">
        <v>342</v>
      </c>
      <c r="D130" s="219" t="s">
        <v>130</v>
      </c>
      <c r="E130" s="220" t="s">
        <v>1021</v>
      </c>
      <c r="F130" s="221" t="s">
        <v>1022</v>
      </c>
      <c r="G130" s="222" t="s">
        <v>331</v>
      </c>
      <c r="H130" s="223">
        <v>7</v>
      </c>
      <c r="I130" s="224"/>
      <c r="J130" s="225">
        <f>ROUND(I130*H130,2)</f>
        <v>0</v>
      </c>
      <c r="K130" s="221" t="s">
        <v>19</v>
      </c>
      <c r="L130" s="45"/>
      <c r="M130" s="226" t="s">
        <v>19</v>
      </c>
      <c r="N130" s="227" t="s">
        <v>43</v>
      </c>
      <c r="O130" s="85"/>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418</v>
      </c>
      <c r="AT130" s="230" t="s">
        <v>130</v>
      </c>
      <c r="AU130" s="230" t="s">
        <v>80</v>
      </c>
      <c r="AY130" s="18" t="s">
        <v>128</v>
      </c>
      <c r="BE130" s="231">
        <f>IF(N130="základní",J130,0)</f>
        <v>0</v>
      </c>
      <c r="BF130" s="231">
        <f>IF(N130="snížená",J130,0)</f>
        <v>0</v>
      </c>
      <c r="BG130" s="231">
        <f>IF(N130="zákl. přenesená",J130,0)</f>
        <v>0</v>
      </c>
      <c r="BH130" s="231">
        <f>IF(N130="sníž. přenesená",J130,0)</f>
        <v>0</v>
      </c>
      <c r="BI130" s="231">
        <f>IF(N130="nulová",J130,0)</f>
        <v>0</v>
      </c>
      <c r="BJ130" s="18" t="s">
        <v>80</v>
      </c>
      <c r="BK130" s="231">
        <f>ROUND(I130*H130,2)</f>
        <v>0</v>
      </c>
      <c r="BL130" s="18" t="s">
        <v>418</v>
      </c>
      <c r="BM130" s="230" t="s">
        <v>484</v>
      </c>
    </row>
    <row r="131" s="2" customFormat="1" ht="33" customHeight="1">
      <c r="A131" s="39"/>
      <c r="B131" s="40"/>
      <c r="C131" s="219" t="s">
        <v>348</v>
      </c>
      <c r="D131" s="219" t="s">
        <v>130</v>
      </c>
      <c r="E131" s="220" t="s">
        <v>1023</v>
      </c>
      <c r="F131" s="221" t="s">
        <v>1024</v>
      </c>
      <c r="G131" s="222" t="s">
        <v>331</v>
      </c>
      <c r="H131" s="223">
        <v>2</v>
      </c>
      <c r="I131" s="224"/>
      <c r="J131" s="225">
        <f>ROUND(I131*H131,2)</f>
        <v>0</v>
      </c>
      <c r="K131" s="221" t="s">
        <v>19</v>
      </c>
      <c r="L131" s="45"/>
      <c r="M131" s="226" t="s">
        <v>19</v>
      </c>
      <c r="N131" s="227" t="s">
        <v>43</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418</v>
      </c>
      <c r="AT131" s="230" t="s">
        <v>130</v>
      </c>
      <c r="AU131" s="230" t="s">
        <v>80</v>
      </c>
      <c r="AY131" s="18" t="s">
        <v>128</v>
      </c>
      <c r="BE131" s="231">
        <f>IF(N131="základní",J131,0)</f>
        <v>0</v>
      </c>
      <c r="BF131" s="231">
        <f>IF(N131="snížená",J131,0)</f>
        <v>0</v>
      </c>
      <c r="BG131" s="231">
        <f>IF(N131="zákl. přenesená",J131,0)</f>
        <v>0</v>
      </c>
      <c r="BH131" s="231">
        <f>IF(N131="sníž. přenesená",J131,0)</f>
        <v>0</v>
      </c>
      <c r="BI131" s="231">
        <f>IF(N131="nulová",J131,0)</f>
        <v>0</v>
      </c>
      <c r="BJ131" s="18" t="s">
        <v>80</v>
      </c>
      <c r="BK131" s="231">
        <f>ROUND(I131*H131,2)</f>
        <v>0</v>
      </c>
      <c r="BL131" s="18" t="s">
        <v>418</v>
      </c>
      <c r="BM131" s="230" t="s">
        <v>495</v>
      </c>
    </row>
    <row r="132" s="2" customFormat="1">
      <c r="A132" s="39"/>
      <c r="B132" s="40"/>
      <c r="C132" s="41"/>
      <c r="D132" s="232" t="s">
        <v>924</v>
      </c>
      <c r="E132" s="41"/>
      <c r="F132" s="233" t="s">
        <v>1025</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924</v>
      </c>
      <c r="AU132" s="18" t="s">
        <v>80</v>
      </c>
    </row>
    <row r="133" s="2" customFormat="1" ht="16.5" customHeight="1">
      <c r="A133" s="39"/>
      <c r="B133" s="40"/>
      <c r="C133" s="219" t="s">
        <v>353</v>
      </c>
      <c r="D133" s="219" t="s">
        <v>130</v>
      </c>
      <c r="E133" s="220" t="s">
        <v>1026</v>
      </c>
      <c r="F133" s="221" t="s">
        <v>1022</v>
      </c>
      <c r="G133" s="222" t="s">
        <v>331</v>
      </c>
      <c r="H133" s="223">
        <v>2</v>
      </c>
      <c r="I133" s="224"/>
      <c r="J133" s="225">
        <f>ROUND(I133*H133,2)</f>
        <v>0</v>
      </c>
      <c r="K133" s="221" t="s">
        <v>19</v>
      </c>
      <c r="L133" s="45"/>
      <c r="M133" s="226" t="s">
        <v>19</v>
      </c>
      <c r="N133" s="227" t="s">
        <v>43</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418</v>
      </c>
      <c r="AT133" s="230" t="s">
        <v>130</v>
      </c>
      <c r="AU133" s="230" t="s">
        <v>80</v>
      </c>
      <c r="AY133" s="18" t="s">
        <v>128</v>
      </c>
      <c r="BE133" s="231">
        <f>IF(N133="základní",J133,0)</f>
        <v>0</v>
      </c>
      <c r="BF133" s="231">
        <f>IF(N133="snížená",J133,0)</f>
        <v>0</v>
      </c>
      <c r="BG133" s="231">
        <f>IF(N133="zákl. přenesená",J133,0)</f>
        <v>0</v>
      </c>
      <c r="BH133" s="231">
        <f>IF(N133="sníž. přenesená",J133,0)</f>
        <v>0</v>
      </c>
      <c r="BI133" s="231">
        <f>IF(N133="nulová",J133,0)</f>
        <v>0</v>
      </c>
      <c r="BJ133" s="18" t="s">
        <v>80</v>
      </c>
      <c r="BK133" s="231">
        <f>ROUND(I133*H133,2)</f>
        <v>0</v>
      </c>
      <c r="BL133" s="18" t="s">
        <v>418</v>
      </c>
      <c r="BM133" s="230" t="s">
        <v>505</v>
      </c>
    </row>
    <row r="134" s="2" customFormat="1" ht="16.5" customHeight="1">
      <c r="A134" s="39"/>
      <c r="B134" s="40"/>
      <c r="C134" s="219" t="s">
        <v>611</v>
      </c>
      <c r="D134" s="219" t="s">
        <v>130</v>
      </c>
      <c r="E134" s="220" t="s">
        <v>1027</v>
      </c>
      <c r="F134" s="221" t="s">
        <v>1028</v>
      </c>
      <c r="G134" s="222" t="s">
        <v>331</v>
      </c>
      <c r="H134" s="223">
        <v>8</v>
      </c>
      <c r="I134" s="224"/>
      <c r="J134" s="225">
        <f>ROUND(I134*H134,2)</f>
        <v>0</v>
      </c>
      <c r="K134" s="221" t="s">
        <v>19</v>
      </c>
      <c r="L134" s="45"/>
      <c r="M134" s="226" t="s">
        <v>19</v>
      </c>
      <c r="N134" s="227" t="s">
        <v>43</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418</v>
      </c>
      <c r="AT134" s="230" t="s">
        <v>130</v>
      </c>
      <c r="AU134" s="230" t="s">
        <v>80</v>
      </c>
      <c r="AY134" s="18" t="s">
        <v>128</v>
      </c>
      <c r="BE134" s="231">
        <f>IF(N134="základní",J134,0)</f>
        <v>0</v>
      </c>
      <c r="BF134" s="231">
        <f>IF(N134="snížená",J134,0)</f>
        <v>0</v>
      </c>
      <c r="BG134" s="231">
        <f>IF(N134="zákl. přenesená",J134,0)</f>
        <v>0</v>
      </c>
      <c r="BH134" s="231">
        <f>IF(N134="sníž. přenesená",J134,0)</f>
        <v>0</v>
      </c>
      <c r="BI134" s="231">
        <f>IF(N134="nulová",J134,0)</f>
        <v>0</v>
      </c>
      <c r="BJ134" s="18" t="s">
        <v>80</v>
      </c>
      <c r="BK134" s="231">
        <f>ROUND(I134*H134,2)</f>
        <v>0</v>
      </c>
      <c r="BL134" s="18" t="s">
        <v>418</v>
      </c>
      <c r="BM134" s="230" t="s">
        <v>514</v>
      </c>
    </row>
    <row r="135" s="2" customFormat="1" ht="16.5" customHeight="1">
      <c r="A135" s="39"/>
      <c r="B135" s="40"/>
      <c r="C135" s="219" t="s">
        <v>617</v>
      </c>
      <c r="D135" s="219" t="s">
        <v>130</v>
      </c>
      <c r="E135" s="220" t="s">
        <v>1029</v>
      </c>
      <c r="F135" s="221" t="s">
        <v>1030</v>
      </c>
      <c r="G135" s="222" t="s">
        <v>331</v>
      </c>
      <c r="H135" s="223">
        <v>1</v>
      </c>
      <c r="I135" s="224"/>
      <c r="J135" s="225">
        <f>ROUND(I135*H135,2)</f>
        <v>0</v>
      </c>
      <c r="K135" s="221" t="s">
        <v>19</v>
      </c>
      <c r="L135" s="45"/>
      <c r="M135" s="226" t="s">
        <v>19</v>
      </c>
      <c r="N135" s="227" t="s">
        <v>43</v>
      </c>
      <c r="O135" s="85"/>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418</v>
      </c>
      <c r="AT135" s="230" t="s">
        <v>130</v>
      </c>
      <c r="AU135" s="230" t="s">
        <v>80</v>
      </c>
      <c r="AY135" s="18" t="s">
        <v>128</v>
      </c>
      <c r="BE135" s="231">
        <f>IF(N135="základní",J135,0)</f>
        <v>0</v>
      </c>
      <c r="BF135" s="231">
        <f>IF(N135="snížená",J135,0)</f>
        <v>0</v>
      </c>
      <c r="BG135" s="231">
        <f>IF(N135="zákl. přenesená",J135,0)</f>
        <v>0</v>
      </c>
      <c r="BH135" s="231">
        <f>IF(N135="sníž. přenesená",J135,0)</f>
        <v>0</v>
      </c>
      <c r="BI135" s="231">
        <f>IF(N135="nulová",J135,0)</f>
        <v>0</v>
      </c>
      <c r="BJ135" s="18" t="s">
        <v>80</v>
      </c>
      <c r="BK135" s="231">
        <f>ROUND(I135*H135,2)</f>
        <v>0</v>
      </c>
      <c r="BL135" s="18" t="s">
        <v>418</v>
      </c>
      <c r="BM135" s="230" t="s">
        <v>524</v>
      </c>
    </row>
    <row r="136" s="2" customFormat="1" ht="16.5" customHeight="1">
      <c r="A136" s="39"/>
      <c r="B136" s="40"/>
      <c r="C136" s="219" t="s">
        <v>358</v>
      </c>
      <c r="D136" s="219" t="s">
        <v>130</v>
      </c>
      <c r="E136" s="220" t="s">
        <v>1031</v>
      </c>
      <c r="F136" s="221" t="s">
        <v>1032</v>
      </c>
      <c r="G136" s="222" t="s">
        <v>331</v>
      </c>
      <c r="H136" s="223">
        <v>9</v>
      </c>
      <c r="I136" s="224"/>
      <c r="J136" s="225">
        <f>ROUND(I136*H136,2)</f>
        <v>0</v>
      </c>
      <c r="K136" s="221" t="s">
        <v>19</v>
      </c>
      <c r="L136" s="45"/>
      <c r="M136" s="226" t="s">
        <v>19</v>
      </c>
      <c r="N136" s="227" t="s">
        <v>43</v>
      </c>
      <c r="O136" s="85"/>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418</v>
      </c>
      <c r="AT136" s="230" t="s">
        <v>130</v>
      </c>
      <c r="AU136" s="230" t="s">
        <v>80</v>
      </c>
      <c r="AY136" s="18" t="s">
        <v>128</v>
      </c>
      <c r="BE136" s="231">
        <f>IF(N136="základní",J136,0)</f>
        <v>0</v>
      </c>
      <c r="BF136" s="231">
        <f>IF(N136="snížená",J136,0)</f>
        <v>0</v>
      </c>
      <c r="BG136" s="231">
        <f>IF(N136="zákl. přenesená",J136,0)</f>
        <v>0</v>
      </c>
      <c r="BH136" s="231">
        <f>IF(N136="sníž. přenesená",J136,0)</f>
        <v>0</v>
      </c>
      <c r="BI136" s="231">
        <f>IF(N136="nulová",J136,0)</f>
        <v>0</v>
      </c>
      <c r="BJ136" s="18" t="s">
        <v>80</v>
      </c>
      <c r="BK136" s="231">
        <f>ROUND(I136*H136,2)</f>
        <v>0</v>
      </c>
      <c r="BL136" s="18" t="s">
        <v>418</v>
      </c>
      <c r="BM136" s="230" t="s">
        <v>699</v>
      </c>
    </row>
    <row r="137" s="2" customFormat="1" ht="16.5" customHeight="1">
      <c r="A137" s="39"/>
      <c r="B137" s="40"/>
      <c r="C137" s="219" t="s">
        <v>364</v>
      </c>
      <c r="D137" s="219" t="s">
        <v>130</v>
      </c>
      <c r="E137" s="220" t="s">
        <v>1033</v>
      </c>
      <c r="F137" s="221" t="s">
        <v>1034</v>
      </c>
      <c r="G137" s="222" t="s">
        <v>331</v>
      </c>
      <c r="H137" s="223">
        <v>7</v>
      </c>
      <c r="I137" s="224"/>
      <c r="J137" s="225">
        <f>ROUND(I137*H137,2)</f>
        <v>0</v>
      </c>
      <c r="K137" s="221" t="s">
        <v>19</v>
      </c>
      <c r="L137" s="45"/>
      <c r="M137" s="226" t="s">
        <v>19</v>
      </c>
      <c r="N137" s="227" t="s">
        <v>43</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418</v>
      </c>
      <c r="AT137" s="230" t="s">
        <v>130</v>
      </c>
      <c r="AU137" s="230" t="s">
        <v>80</v>
      </c>
      <c r="AY137" s="18" t="s">
        <v>128</v>
      </c>
      <c r="BE137" s="231">
        <f>IF(N137="základní",J137,0)</f>
        <v>0</v>
      </c>
      <c r="BF137" s="231">
        <f>IF(N137="snížená",J137,0)</f>
        <v>0</v>
      </c>
      <c r="BG137" s="231">
        <f>IF(N137="zákl. přenesená",J137,0)</f>
        <v>0</v>
      </c>
      <c r="BH137" s="231">
        <f>IF(N137="sníž. přenesená",J137,0)</f>
        <v>0</v>
      </c>
      <c r="BI137" s="231">
        <f>IF(N137="nulová",J137,0)</f>
        <v>0</v>
      </c>
      <c r="BJ137" s="18" t="s">
        <v>80</v>
      </c>
      <c r="BK137" s="231">
        <f>ROUND(I137*H137,2)</f>
        <v>0</v>
      </c>
      <c r="BL137" s="18" t="s">
        <v>418</v>
      </c>
      <c r="BM137" s="230" t="s">
        <v>542</v>
      </c>
    </row>
    <row r="138" s="2" customFormat="1" ht="16.5" customHeight="1">
      <c r="A138" s="39"/>
      <c r="B138" s="40"/>
      <c r="C138" s="219" t="s">
        <v>370</v>
      </c>
      <c r="D138" s="219" t="s">
        <v>130</v>
      </c>
      <c r="E138" s="220" t="s">
        <v>1035</v>
      </c>
      <c r="F138" s="221" t="s">
        <v>1036</v>
      </c>
      <c r="G138" s="222" t="s">
        <v>331</v>
      </c>
      <c r="H138" s="223">
        <v>1</v>
      </c>
      <c r="I138" s="224"/>
      <c r="J138" s="225">
        <f>ROUND(I138*H138,2)</f>
        <v>0</v>
      </c>
      <c r="K138" s="221" t="s">
        <v>19</v>
      </c>
      <c r="L138" s="45"/>
      <c r="M138" s="226" t="s">
        <v>19</v>
      </c>
      <c r="N138" s="227" t="s">
        <v>43</v>
      </c>
      <c r="O138" s="85"/>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418</v>
      </c>
      <c r="AT138" s="230" t="s">
        <v>130</v>
      </c>
      <c r="AU138" s="230" t="s">
        <v>80</v>
      </c>
      <c r="AY138" s="18" t="s">
        <v>128</v>
      </c>
      <c r="BE138" s="231">
        <f>IF(N138="základní",J138,0)</f>
        <v>0</v>
      </c>
      <c r="BF138" s="231">
        <f>IF(N138="snížená",J138,0)</f>
        <v>0</v>
      </c>
      <c r="BG138" s="231">
        <f>IF(N138="zákl. přenesená",J138,0)</f>
        <v>0</v>
      </c>
      <c r="BH138" s="231">
        <f>IF(N138="sníž. přenesená",J138,0)</f>
        <v>0</v>
      </c>
      <c r="BI138" s="231">
        <f>IF(N138="nulová",J138,0)</f>
        <v>0</v>
      </c>
      <c r="BJ138" s="18" t="s">
        <v>80</v>
      </c>
      <c r="BK138" s="231">
        <f>ROUND(I138*H138,2)</f>
        <v>0</v>
      </c>
      <c r="BL138" s="18" t="s">
        <v>418</v>
      </c>
      <c r="BM138" s="230" t="s">
        <v>547</v>
      </c>
    </row>
    <row r="139" s="2" customFormat="1" ht="16.5" customHeight="1">
      <c r="A139" s="39"/>
      <c r="B139" s="40"/>
      <c r="C139" s="219" t="s">
        <v>376</v>
      </c>
      <c r="D139" s="219" t="s">
        <v>130</v>
      </c>
      <c r="E139" s="220" t="s">
        <v>1037</v>
      </c>
      <c r="F139" s="221" t="s">
        <v>1038</v>
      </c>
      <c r="G139" s="222" t="s">
        <v>331</v>
      </c>
      <c r="H139" s="223">
        <v>1</v>
      </c>
      <c r="I139" s="224"/>
      <c r="J139" s="225">
        <f>ROUND(I139*H139,2)</f>
        <v>0</v>
      </c>
      <c r="K139" s="221" t="s">
        <v>19</v>
      </c>
      <c r="L139" s="45"/>
      <c r="M139" s="226" t="s">
        <v>19</v>
      </c>
      <c r="N139" s="227" t="s">
        <v>43</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418</v>
      </c>
      <c r="AT139" s="230" t="s">
        <v>130</v>
      </c>
      <c r="AU139" s="230" t="s">
        <v>80</v>
      </c>
      <c r="AY139" s="18" t="s">
        <v>128</v>
      </c>
      <c r="BE139" s="231">
        <f>IF(N139="základní",J139,0)</f>
        <v>0</v>
      </c>
      <c r="BF139" s="231">
        <f>IF(N139="snížená",J139,0)</f>
        <v>0</v>
      </c>
      <c r="BG139" s="231">
        <f>IF(N139="zákl. přenesená",J139,0)</f>
        <v>0</v>
      </c>
      <c r="BH139" s="231">
        <f>IF(N139="sníž. přenesená",J139,0)</f>
        <v>0</v>
      </c>
      <c r="BI139" s="231">
        <f>IF(N139="nulová",J139,0)</f>
        <v>0</v>
      </c>
      <c r="BJ139" s="18" t="s">
        <v>80</v>
      </c>
      <c r="BK139" s="231">
        <f>ROUND(I139*H139,2)</f>
        <v>0</v>
      </c>
      <c r="BL139" s="18" t="s">
        <v>418</v>
      </c>
      <c r="BM139" s="230" t="s">
        <v>559</v>
      </c>
    </row>
    <row r="140" s="2" customFormat="1" ht="16.5" customHeight="1">
      <c r="A140" s="39"/>
      <c r="B140" s="40"/>
      <c r="C140" s="219" t="s">
        <v>622</v>
      </c>
      <c r="D140" s="219" t="s">
        <v>130</v>
      </c>
      <c r="E140" s="220" t="s">
        <v>1039</v>
      </c>
      <c r="F140" s="221" t="s">
        <v>1040</v>
      </c>
      <c r="G140" s="222" t="s">
        <v>331</v>
      </c>
      <c r="H140" s="223">
        <v>7</v>
      </c>
      <c r="I140" s="224"/>
      <c r="J140" s="225">
        <f>ROUND(I140*H140,2)</f>
        <v>0</v>
      </c>
      <c r="K140" s="221" t="s">
        <v>19</v>
      </c>
      <c r="L140" s="45"/>
      <c r="M140" s="226" t="s">
        <v>19</v>
      </c>
      <c r="N140" s="227" t="s">
        <v>43</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418</v>
      </c>
      <c r="AT140" s="230" t="s">
        <v>130</v>
      </c>
      <c r="AU140" s="230" t="s">
        <v>80</v>
      </c>
      <c r="AY140" s="18" t="s">
        <v>128</v>
      </c>
      <c r="BE140" s="231">
        <f>IF(N140="základní",J140,0)</f>
        <v>0</v>
      </c>
      <c r="BF140" s="231">
        <f>IF(N140="snížená",J140,0)</f>
        <v>0</v>
      </c>
      <c r="BG140" s="231">
        <f>IF(N140="zákl. přenesená",J140,0)</f>
        <v>0</v>
      </c>
      <c r="BH140" s="231">
        <f>IF(N140="sníž. přenesená",J140,0)</f>
        <v>0</v>
      </c>
      <c r="BI140" s="231">
        <f>IF(N140="nulová",J140,0)</f>
        <v>0</v>
      </c>
      <c r="BJ140" s="18" t="s">
        <v>80</v>
      </c>
      <c r="BK140" s="231">
        <f>ROUND(I140*H140,2)</f>
        <v>0</v>
      </c>
      <c r="BL140" s="18" t="s">
        <v>418</v>
      </c>
      <c r="BM140" s="230" t="s">
        <v>575</v>
      </c>
    </row>
    <row r="141" s="2" customFormat="1">
      <c r="A141" s="39"/>
      <c r="B141" s="40"/>
      <c r="C141" s="41"/>
      <c r="D141" s="232" t="s">
        <v>924</v>
      </c>
      <c r="E141" s="41"/>
      <c r="F141" s="233" t="s">
        <v>1041</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924</v>
      </c>
      <c r="AU141" s="18" t="s">
        <v>80</v>
      </c>
    </row>
    <row r="142" s="2" customFormat="1" ht="21.75" customHeight="1">
      <c r="A142" s="39"/>
      <c r="B142" s="40"/>
      <c r="C142" s="219" t="s">
        <v>381</v>
      </c>
      <c r="D142" s="219" t="s">
        <v>130</v>
      </c>
      <c r="E142" s="220" t="s">
        <v>1042</v>
      </c>
      <c r="F142" s="221" t="s">
        <v>1043</v>
      </c>
      <c r="G142" s="222" t="s">
        <v>331</v>
      </c>
      <c r="H142" s="223">
        <v>2</v>
      </c>
      <c r="I142" s="224"/>
      <c r="J142" s="225">
        <f>ROUND(I142*H142,2)</f>
        <v>0</v>
      </c>
      <c r="K142" s="221" t="s">
        <v>19</v>
      </c>
      <c r="L142" s="45"/>
      <c r="M142" s="226" t="s">
        <v>19</v>
      </c>
      <c r="N142" s="227" t="s">
        <v>43</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418</v>
      </c>
      <c r="AT142" s="230" t="s">
        <v>130</v>
      </c>
      <c r="AU142" s="230" t="s">
        <v>80</v>
      </c>
      <c r="AY142" s="18" t="s">
        <v>128</v>
      </c>
      <c r="BE142" s="231">
        <f>IF(N142="základní",J142,0)</f>
        <v>0</v>
      </c>
      <c r="BF142" s="231">
        <f>IF(N142="snížená",J142,0)</f>
        <v>0</v>
      </c>
      <c r="BG142" s="231">
        <f>IF(N142="zákl. přenesená",J142,0)</f>
        <v>0</v>
      </c>
      <c r="BH142" s="231">
        <f>IF(N142="sníž. přenesená",J142,0)</f>
        <v>0</v>
      </c>
      <c r="BI142" s="231">
        <f>IF(N142="nulová",J142,0)</f>
        <v>0</v>
      </c>
      <c r="BJ142" s="18" t="s">
        <v>80</v>
      </c>
      <c r="BK142" s="231">
        <f>ROUND(I142*H142,2)</f>
        <v>0</v>
      </c>
      <c r="BL142" s="18" t="s">
        <v>418</v>
      </c>
      <c r="BM142" s="230" t="s">
        <v>585</v>
      </c>
    </row>
    <row r="143" s="2" customFormat="1" ht="16.5" customHeight="1">
      <c r="A143" s="39"/>
      <c r="B143" s="40"/>
      <c r="C143" s="219" t="s">
        <v>627</v>
      </c>
      <c r="D143" s="219" t="s">
        <v>130</v>
      </c>
      <c r="E143" s="220" t="s">
        <v>1044</v>
      </c>
      <c r="F143" s="221" t="s">
        <v>1045</v>
      </c>
      <c r="G143" s="222" t="s">
        <v>331</v>
      </c>
      <c r="H143" s="223">
        <v>2</v>
      </c>
      <c r="I143" s="224"/>
      <c r="J143" s="225">
        <f>ROUND(I143*H143,2)</f>
        <v>0</v>
      </c>
      <c r="K143" s="221" t="s">
        <v>19</v>
      </c>
      <c r="L143" s="45"/>
      <c r="M143" s="226" t="s">
        <v>19</v>
      </c>
      <c r="N143" s="227" t="s">
        <v>43</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418</v>
      </c>
      <c r="AT143" s="230" t="s">
        <v>130</v>
      </c>
      <c r="AU143" s="230" t="s">
        <v>80</v>
      </c>
      <c r="AY143" s="18" t="s">
        <v>128</v>
      </c>
      <c r="BE143" s="231">
        <f>IF(N143="základní",J143,0)</f>
        <v>0</v>
      </c>
      <c r="BF143" s="231">
        <f>IF(N143="snížená",J143,0)</f>
        <v>0</v>
      </c>
      <c r="BG143" s="231">
        <f>IF(N143="zákl. přenesená",J143,0)</f>
        <v>0</v>
      </c>
      <c r="BH143" s="231">
        <f>IF(N143="sníž. přenesená",J143,0)</f>
        <v>0</v>
      </c>
      <c r="BI143" s="231">
        <f>IF(N143="nulová",J143,0)</f>
        <v>0</v>
      </c>
      <c r="BJ143" s="18" t="s">
        <v>80</v>
      </c>
      <c r="BK143" s="231">
        <f>ROUND(I143*H143,2)</f>
        <v>0</v>
      </c>
      <c r="BL143" s="18" t="s">
        <v>418</v>
      </c>
      <c r="BM143" s="230" t="s">
        <v>722</v>
      </c>
    </row>
    <row r="144" s="2" customFormat="1" ht="16.5" customHeight="1">
      <c r="A144" s="39"/>
      <c r="B144" s="40"/>
      <c r="C144" s="219" t="s">
        <v>633</v>
      </c>
      <c r="D144" s="219" t="s">
        <v>130</v>
      </c>
      <c r="E144" s="220" t="s">
        <v>1046</v>
      </c>
      <c r="F144" s="221" t="s">
        <v>1047</v>
      </c>
      <c r="G144" s="222" t="s">
        <v>331</v>
      </c>
      <c r="H144" s="223">
        <v>9</v>
      </c>
      <c r="I144" s="224"/>
      <c r="J144" s="225">
        <f>ROUND(I144*H144,2)</f>
        <v>0</v>
      </c>
      <c r="K144" s="221" t="s">
        <v>19</v>
      </c>
      <c r="L144" s="45"/>
      <c r="M144" s="226" t="s">
        <v>19</v>
      </c>
      <c r="N144" s="227" t="s">
        <v>43</v>
      </c>
      <c r="O144" s="85"/>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418</v>
      </c>
      <c r="AT144" s="230" t="s">
        <v>130</v>
      </c>
      <c r="AU144" s="230" t="s">
        <v>80</v>
      </c>
      <c r="AY144" s="18" t="s">
        <v>128</v>
      </c>
      <c r="BE144" s="231">
        <f>IF(N144="základní",J144,0)</f>
        <v>0</v>
      </c>
      <c r="BF144" s="231">
        <f>IF(N144="snížená",J144,0)</f>
        <v>0</v>
      </c>
      <c r="BG144" s="231">
        <f>IF(N144="zákl. přenesená",J144,0)</f>
        <v>0</v>
      </c>
      <c r="BH144" s="231">
        <f>IF(N144="sníž. přenesená",J144,0)</f>
        <v>0</v>
      </c>
      <c r="BI144" s="231">
        <f>IF(N144="nulová",J144,0)</f>
        <v>0</v>
      </c>
      <c r="BJ144" s="18" t="s">
        <v>80</v>
      </c>
      <c r="BK144" s="231">
        <f>ROUND(I144*H144,2)</f>
        <v>0</v>
      </c>
      <c r="BL144" s="18" t="s">
        <v>418</v>
      </c>
      <c r="BM144" s="230" t="s">
        <v>733</v>
      </c>
    </row>
    <row r="145" s="2" customFormat="1" ht="16.5" customHeight="1">
      <c r="A145" s="39"/>
      <c r="B145" s="40"/>
      <c r="C145" s="219" t="s">
        <v>638</v>
      </c>
      <c r="D145" s="219" t="s">
        <v>130</v>
      </c>
      <c r="E145" s="220" t="s">
        <v>1048</v>
      </c>
      <c r="F145" s="221" t="s">
        <v>1049</v>
      </c>
      <c r="G145" s="222" t="s">
        <v>331</v>
      </c>
      <c r="H145" s="223">
        <v>9</v>
      </c>
      <c r="I145" s="224"/>
      <c r="J145" s="225">
        <f>ROUND(I145*H145,2)</f>
        <v>0</v>
      </c>
      <c r="K145" s="221" t="s">
        <v>19</v>
      </c>
      <c r="L145" s="45"/>
      <c r="M145" s="226" t="s">
        <v>19</v>
      </c>
      <c r="N145" s="227" t="s">
        <v>43</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418</v>
      </c>
      <c r="AT145" s="230" t="s">
        <v>130</v>
      </c>
      <c r="AU145" s="230" t="s">
        <v>80</v>
      </c>
      <c r="AY145" s="18" t="s">
        <v>128</v>
      </c>
      <c r="BE145" s="231">
        <f>IF(N145="základní",J145,0)</f>
        <v>0</v>
      </c>
      <c r="BF145" s="231">
        <f>IF(N145="snížená",J145,0)</f>
        <v>0</v>
      </c>
      <c r="BG145" s="231">
        <f>IF(N145="zákl. přenesená",J145,0)</f>
        <v>0</v>
      </c>
      <c r="BH145" s="231">
        <f>IF(N145="sníž. přenesená",J145,0)</f>
        <v>0</v>
      </c>
      <c r="BI145" s="231">
        <f>IF(N145="nulová",J145,0)</f>
        <v>0</v>
      </c>
      <c r="BJ145" s="18" t="s">
        <v>80</v>
      </c>
      <c r="BK145" s="231">
        <f>ROUND(I145*H145,2)</f>
        <v>0</v>
      </c>
      <c r="BL145" s="18" t="s">
        <v>418</v>
      </c>
      <c r="BM145" s="230" t="s">
        <v>1050</v>
      </c>
    </row>
    <row r="146" s="2" customFormat="1" ht="16.5" customHeight="1">
      <c r="A146" s="39"/>
      <c r="B146" s="40"/>
      <c r="C146" s="219" t="s">
        <v>387</v>
      </c>
      <c r="D146" s="219" t="s">
        <v>130</v>
      </c>
      <c r="E146" s="220" t="s">
        <v>1051</v>
      </c>
      <c r="F146" s="221" t="s">
        <v>1052</v>
      </c>
      <c r="G146" s="222" t="s">
        <v>331</v>
      </c>
      <c r="H146" s="223">
        <v>9</v>
      </c>
      <c r="I146" s="224"/>
      <c r="J146" s="225">
        <f>ROUND(I146*H146,2)</f>
        <v>0</v>
      </c>
      <c r="K146" s="221" t="s">
        <v>19</v>
      </c>
      <c r="L146" s="45"/>
      <c r="M146" s="226" t="s">
        <v>19</v>
      </c>
      <c r="N146" s="227" t="s">
        <v>43</v>
      </c>
      <c r="O146" s="85"/>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418</v>
      </c>
      <c r="AT146" s="230" t="s">
        <v>130</v>
      </c>
      <c r="AU146" s="230" t="s">
        <v>80</v>
      </c>
      <c r="AY146" s="18" t="s">
        <v>128</v>
      </c>
      <c r="BE146" s="231">
        <f>IF(N146="základní",J146,0)</f>
        <v>0</v>
      </c>
      <c r="BF146" s="231">
        <f>IF(N146="snížená",J146,0)</f>
        <v>0</v>
      </c>
      <c r="BG146" s="231">
        <f>IF(N146="zákl. přenesená",J146,0)</f>
        <v>0</v>
      </c>
      <c r="BH146" s="231">
        <f>IF(N146="sníž. přenesená",J146,0)</f>
        <v>0</v>
      </c>
      <c r="BI146" s="231">
        <f>IF(N146="nulová",J146,0)</f>
        <v>0</v>
      </c>
      <c r="BJ146" s="18" t="s">
        <v>80</v>
      </c>
      <c r="BK146" s="231">
        <f>ROUND(I146*H146,2)</f>
        <v>0</v>
      </c>
      <c r="BL146" s="18" t="s">
        <v>418</v>
      </c>
      <c r="BM146" s="230" t="s">
        <v>1053</v>
      </c>
    </row>
    <row r="147" s="12" customFormat="1" ht="25.92" customHeight="1">
      <c r="A147" s="12"/>
      <c r="B147" s="203"/>
      <c r="C147" s="204"/>
      <c r="D147" s="205" t="s">
        <v>71</v>
      </c>
      <c r="E147" s="206" t="s">
        <v>1054</v>
      </c>
      <c r="F147" s="206" t="s">
        <v>1055</v>
      </c>
      <c r="G147" s="204"/>
      <c r="H147" s="204"/>
      <c r="I147" s="207"/>
      <c r="J147" s="208">
        <f>BK147</f>
        <v>0</v>
      </c>
      <c r="K147" s="204"/>
      <c r="L147" s="209"/>
      <c r="M147" s="210"/>
      <c r="N147" s="211"/>
      <c r="O147" s="211"/>
      <c r="P147" s="212">
        <f>P148</f>
        <v>0</v>
      </c>
      <c r="Q147" s="211"/>
      <c r="R147" s="212">
        <f>R148</f>
        <v>0</v>
      </c>
      <c r="S147" s="211"/>
      <c r="T147" s="213">
        <f>T148</f>
        <v>0</v>
      </c>
      <c r="U147" s="12"/>
      <c r="V147" s="12"/>
      <c r="W147" s="12"/>
      <c r="X147" s="12"/>
      <c r="Y147" s="12"/>
      <c r="Z147" s="12"/>
      <c r="AA147" s="12"/>
      <c r="AB147" s="12"/>
      <c r="AC147" s="12"/>
      <c r="AD147" s="12"/>
      <c r="AE147" s="12"/>
      <c r="AR147" s="214" t="s">
        <v>144</v>
      </c>
      <c r="AT147" s="215" t="s">
        <v>71</v>
      </c>
      <c r="AU147" s="215" t="s">
        <v>72</v>
      </c>
      <c r="AY147" s="214" t="s">
        <v>128</v>
      </c>
      <c r="BK147" s="216">
        <f>BK148</f>
        <v>0</v>
      </c>
    </row>
    <row r="148" s="12" customFormat="1" ht="22.8" customHeight="1">
      <c r="A148" s="12"/>
      <c r="B148" s="203"/>
      <c r="C148" s="204"/>
      <c r="D148" s="205" t="s">
        <v>71</v>
      </c>
      <c r="E148" s="217" t="s">
        <v>1056</v>
      </c>
      <c r="F148" s="217" t="s">
        <v>1057</v>
      </c>
      <c r="G148" s="204"/>
      <c r="H148" s="204"/>
      <c r="I148" s="207"/>
      <c r="J148" s="218">
        <f>BK148</f>
        <v>0</v>
      </c>
      <c r="K148" s="204"/>
      <c r="L148" s="209"/>
      <c r="M148" s="210"/>
      <c r="N148" s="211"/>
      <c r="O148" s="211"/>
      <c r="P148" s="212">
        <f>SUM(P149:P157)</f>
        <v>0</v>
      </c>
      <c r="Q148" s="211"/>
      <c r="R148" s="212">
        <f>SUM(R149:R157)</f>
        <v>0</v>
      </c>
      <c r="S148" s="211"/>
      <c r="T148" s="213">
        <f>SUM(T149:T157)</f>
        <v>0</v>
      </c>
      <c r="U148" s="12"/>
      <c r="V148" s="12"/>
      <c r="W148" s="12"/>
      <c r="X148" s="12"/>
      <c r="Y148" s="12"/>
      <c r="Z148" s="12"/>
      <c r="AA148" s="12"/>
      <c r="AB148" s="12"/>
      <c r="AC148" s="12"/>
      <c r="AD148" s="12"/>
      <c r="AE148" s="12"/>
      <c r="AR148" s="214" t="s">
        <v>144</v>
      </c>
      <c r="AT148" s="215" t="s">
        <v>71</v>
      </c>
      <c r="AU148" s="215" t="s">
        <v>80</v>
      </c>
      <c r="AY148" s="214" t="s">
        <v>128</v>
      </c>
      <c r="BK148" s="216">
        <f>SUM(BK149:BK157)</f>
        <v>0</v>
      </c>
    </row>
    <row r="149" s="2" customFormat="1" ht="16.5" customHeight="1">
      <c r="A149" s="39"/>
      <c r="B149" s="40"/>
      <c r="C149" s="219" t="s">
        <v>643</v>
      </c>
      <c r="D149" s="219" t="s">
        <v>130</v>
      </c>
      <c r="E149" s="220" t="s">
        <v>1058</v>
      </c>
      <c r="F149" s="221" t="s">
        <v>1059</v>
      </c>
      <c r="G149" s="222" t="s">
        <v>198</v>
      </c>
      <c r="H149" s="223">
        <v>273</v>
      </c>
      <c r="I149" s="224"/>
      <c r="J149" s="225">
        <f>ROUND(I149*H149,2)</f>
        <v>0</v>
      </c>
      <c r="K149" s="221" t="s">
        <v>19</v>
      </c>
      <c r="L149" s="45"/>
      <c r="M149" s="226" t="s">
        <v>19</v>
      </c>
      <c r="N149" s="227" t="s">
        <v>43</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418</v>
      </c>
      <c r="AT149" s="230" t="s">
        <v>130</v>
      </c>
      <c r="AU149" s="230" t="s">
        <v>82</v>
      </c>
      <c r="AY149" s="18" t="s">
        <v>128</v>
      </c>
      <c r="BE149" s="231">
        <f>IF(N149="základní",J149,0)</f>
        <v>0</v>
      </c>
      <c r="BF149" s="231">
        <f>IF(N149="snížená",J149,0)</f>
        <v>0</v>
      </c>
      <c r="BG149" s="231">
        <f>IF(N149="zákl. přenesená",J149,0)</f>
        <v>0</v>
      </c>
      <c r="BH149" s="231">
        <f>IF(N149="sníž. přenesená",J149,0)</f>
        <v>0</v>
      </c>
      <c r="BI149" s="231">
        <f>IF(N149="nulová",J149,0)</f>
        <v>0</v>
      </c>
      <c r="BJ149" s="18" t="s">
        <v>80</v>
      </c>
      <c r="BK149" s="231">
        <f>ROUND(I149*H149,2)</f>
        <v>0</v>
      </c>
      <c r="BL149" s="18" t="s">
        <v>418</v>
      </c>
      <c r="BM149" s="230" t="s">
        <v>1060</v>
      </c>
    </row>
    <row r="150" s="2" customFormat="1" ht="16.5" customHeight="1">
      <c r="A150" s="39"/>
      <c r="B150" s="40"/>
      <c r="C150" s="219" t="s">
        <v>649</v>
      </c>
      <c r="D150" s="219" t="s">
        <v>130</v>
      </c>
      <c r="E150" s="220" t="s">
        <v>1061</v>
      </c>
      <c r="F150" s="221" t="s">
        <v>1062</v>
      </c>
      <c r="G150" s="222" t="s">
        <v>331</v>
      </c>
      <c r="H150" s="223">
        <v>21</v>
      </c>
      <c r="I150" s="224"/>
      <c r="J150" s="225">
        <f>ROUND(I150*H150,2)</f>
        <v>0</v>
      </c>
      <c r="K150" s="221" t="s">
        <v>19</v>
      </c>
      <c r="L150" s="45"/>
      <c r="M150" s="226" t="s">
        <v>19</v>
      </c>
      <c r="N150" s="227" t="s">
        <v>43</v>
      </c>
      <c r="O150" s="85"/>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418</v>
      </c>
      <c r="AT150" s="230" t="s">
        <v>130</v>
      </c>
      <c r="AU150" s="230" t="s">
        <v>82</v>
      </c>
      <c r="AY150" s="18" t="s">
        <v>128</v>
      </c>
      <c r="BE150" s="231">
        <f>IF(N150="základní",J150,0)</f>
        <v>0</v>
      </c>
      <c r="BF150" s="231">
        <f>IF(N150="snížená",J150,0)</f>
        <v>0</v>
      </c>
      <c r="BG150" s="231">
        <f>IF(N150="zákl. přenesená",J150,0)</f>
        <v>0</v>
      </c>
      <c r="BH150" s="231">
        <f>IF(N150="sníž. přenesená",J150,0)</f>
        <v>0</v>
      </c>
      <c r="BI150" s="231">
        <f>IF(N150="nulová",J150,0)</f>
        <v>0</v>
      </c>
      <c r="BJ150" s="18" t="s">
        <v>80</v>
      </c>
      <c r="BK150" s="231">
        <f>ROUND(I150*H150,2)</f>
        <v>0</v>
      </c>
      <c r="BL150" s="18" t="s">
        <v>418</v>
      </c>
      <c r="BM150" s="230" t="s">
        <v>1063</v>
      </c>
    </row>
    <row r="151" s="2" customFormat="1" ht="16.5" customHeight="1">
      <c r="A151" s="39"/>
      <c r="B151" s="40"/>
      <c r="C151" s="219" t="s">
        <v>653</v>
      </c>
      <c r="D151" s="219" t="s">
        <v>130</v>
      </c>
      <c r="E151" s="220" t="s">
        <v>1064</v>
      </c>
      <c r="F151" s="221" t="s">
        <v>1065</v>
      </c>
      <c r="G151" s="222" t="s">
        <v>331</v>
      </c>
      <c r="H151" s="223">
        <v>1</v>
      </c>
      <c r="I151" s="224"/>
      <c r="J151" s="225">
        <f>ROUND(I151*H151,2)</f>
        <v>0</v>
      </c>
      <c r="K151" s="221" t="s">
        <v>19</v>
      </c>
      <c r="L151" s="45"/>
      <c r="M151" s="226" t="s">
        <v>19</v>
      </c>
      <c r="N151" s="227" t="s">
        <v>43</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418</v>
      </c>
      <c r="AT151" s="230" t="s">
        <v>130</v>
      </c>
      <c r="AU151" s="230" t="s">
        <v>82</v>
      </c>
      <c r="AY151" s="18" t="s">
        <v>128</v>
      </c>
      <c r="BE151" s="231">
        <f>IF(N151="základní",J151,0)</f>
        <v>0</v>
      </c>
      <c r="BF151" s="231">
        <f>IF(N151="snížená",J151,0)</f>
        <v>0</v>
      </c>
      <c r="BG151" s="231">
        <f>IF(N151="zákl. přenesená",J151,0)</f>
        <v>0</v>
      </c>
      <c r="BH151" s="231">
        <f>IF(N151="sníž. přenesená",J151,0)</f>
        <v>0</v>
      </c>
      <c r="BI151" s="231">
        <f>IF(N151="nulová",J151,0)</f>
        <v>0</v>
      </c>
      <c r="BJ151" s="18" t="s">
        <v>80</v>
      </c>
      <c r="BK151" s="231">
        <f>ROUND(I151*H151,2)</f>
        <v>0</v>
      </c>
      <c r="BL151" s="18" t="s">
        <v>418</v>
      </c>
      <c r="BM151" s="230" t="s">
        <v>1066</v>
      </c>
    </row>
    <row r="152" s="2" customFormat="1" ht="16.5" customHeight="1">
      <c r="A152" s="39"/>
      <c r="B152" s="40"/>
      <c r="C152" s="219" t="s">
        <v>659</v>
      </c>
      <c r="D152" s="219" t="s">
        <v>130</v>
      </c>
      <c r="E152" s="220" t="s">
        <v>1067</v>
      </c>
      <c r="F152" s="221" t="s">
        <v>1068</v>
      </c>
      <c r="G152" s="222" t="s">
        <v>198</v>
      </c>
      <c r="H152" s="223">
        <v>249</v>
      </c>
      <c r="I152" s="224"/>
      <c r="J152" s="225">
        <f>ROUND(I152*H152,2)</f>
        <v>0</v>
      </c>
      <c r="K152" s="221" t="s">
        <v>19</v>
      </c>
      <c r="L152" s="45"/>
      <c r="M152" s="226" t="s">
        <v>19</v>
      </c>
      <c r="N152" s="227" t="s">
        <v>43</v>
      </c>
      <c r="O152" s="85"/>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418</v>
      </c>
      <c r="AT152" s="230" t="s">
        <v>130</v>
      </c>
      <c r="AU152" s="230" t="s">
        <v>82</v>
      </c>
      <c r="AY152" s="18" t="s">
        <v>128</v>
      </c>
      <c r="BE152" s="231">
        <f>IF(N152="základní",J152,0)</f>
        <v>0</v>
      </c>
      <c r="BF152" s="231">
        <f>IF(N152="snížená",J152,0)</f>
        <v>0</v>
      </c>
      <c r="BG152" s="231">
        <f>IF(N152="zákl. přenesená",J152,0)</f>
        <v>0</v>
      </c>
      <c r="BH152" s="231">
        <f>IF(N152="sníž. přenesená",J152,0)</f>
        <v>0</v>
      </c>
      <c r="BI152" s="231">
        <f>IF(N152="nulová",J152,0)</f>
        <v>0</v>
      </c>
      <c r="BJ152" s="18" t="s">
        <v>80</v>
      </c>
      <c r="BK152" s="231">
        <f>ROUND(I152*H152,2)</f>
        <v>0</v>
      </c>
      <c r="BL152" s="18" t="s">
        <v>418</v>
      </c>
      <c r="BM152" s="230" t="s">
        <v>1069</v>
      </c>
    </row>
    <row r="153" s="2" customFormat="1" ht="16.5" customHeight="1">
      <c r="A153" s="39"/>
      <c r="B153" s="40"/>
      <c r="C153" s="219" t="s">
        <v>663</v>
      </c>
      <c r="D153" s="219" t="s">
        <v>130</v>
      </c>
      <c r="E153" s="220" t="s">
        <v>1070</v>
      </c>
      <c r="F153" s="221" t="s">
        <v>1071</v>
      </c>
      <c r="G153" s="222" t="s">
        <v>198</v>
      </c>
      <c r="H153" s="223">
        <v>250</v>
      </c>
      <c r="I153" s="224"/>
      <c r="J153" s="225">
        <f>ROUND(I153*H153,2)</f>
        <v>0</v>
      </c>
      <c r="K153" s="221" t="s">
        <v>19</v>
      </c>
      <c r="L153" s="45"/>
      <c r="M153" s="226" t="s">
        <v>19</v>
      </c>
      <c r="N153" s="227" t="s">
        <v>43</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418</v>
      </c>
      <c r="AT153" s="230" t="s">
        <v>130</v>
      </c>
      <c r="AU153" s="230" t="s">
        <v>82</v>
      </c>
      <c r="AY153" s="18" t="s">
        <v>128</v>
      </c>
      <c r="BE153" s="231">
        <f>IF(N153="základní",J153,0)</f>
        <v>0</v>
      </c>
      <c r="BF153" s="231">
        <f>IF(N153="snížená",J153,0)</f>
        <v>0</v>
      </c>
      <c r="BG153" s="231">
        <f>IF(N153="zákl. přenesená",J153,0)</f>
        <v>0</v>
      </c>
      <c r="BH153" s="231">
        <f>IF(N153="sníž. přenesená",J153,0)</f>
        <v>0</v>
      </c>
      <c r="BI153" s="231">
        <f>IF(N153="nulová",J153,0)</f>
        <v>0</v>
      </c>
      <c r="BJ153" s="18" t="s">
        <v>80</v>
      </c>
      <c r="BK153" s="231">
        <f>ROUND(I153*H153,2)</f>
        <v>0</v>
      </c>
      <c r="BL153" s="18" t="s">
        <v>418</v>
      </c>
      <c r="BM153" s="230" t="s">
        <v>1072</v>
      </c>
    </row>
    <row r="154" s="2" customFormat="1" ht="16.5" customHeight="1">
      <c r="A154" s="39"/>
      <c r="B154" s="40"/>
      <c r="C154" s="219" t="s">
        <v>667</v>
      </c>
      <c r="D154" s="219" t="s">
        <v>130</v>
      </c>
      <c r="E154" s="220" t="s">
        <v>1073</v>
      </c>
      <c r="F154" s="221" t="s">
        <v>1074</v>
      </c>
      <c r="G154" s="222" t="s">
        <v>331</v>
      </c>
      <c r="H154" s="223">
        <v>18</v>
      </c>
      <c r="I154" s="224"/>
      <c r="J154" s="225">
        <f>ROUND(I154*H154,2)</f>
        <v>0</v>
      </c>
      <c r="K154" s="221" t="s">
        <v>19</v>
      </c>
      <c r="L154" s="45"/>
      <c r="M154" s="226" t="s">
        <v>19</v>
      </c>
      <c r="N154" s="227" t="s">
        <v>43</v>
      </c>
      <c r="O154" s="85"/>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418</v>
      </c>
      <c r="AT154" s="230" t="s">
        <v>130</v>
      </c>
      <c r="AU154" s="230" t="s">
        <v>82</v>
      </c>
      <c r="AY154" s="18" t="s">
        <v>128</v>
      </c>
      <c r="BE154" s="231">
        <f>IF(N154="základní",J154,0)</f>
        <v>0</v>
      </c>
      <c r="BF154" s="231">
        <f>IF(N154="snížená",J154,0)</f>
        <v>0</v>
      </c>
      <c r="BG154" s="231">
        <f>IF(N154="zákl. přenesená",J154,0)</f>
        <v>0</v>
      </c>
      <c r="BH154" s="231">
        <f>IF(N154="sníž. přenesená",J154,0)</f>
        <v>0</v>
      </c>
      <c r="BI154" s="231">
        <f>IF(N154="nulová",J154,0)</f>
        <v>0</v>
      </c>
      <c r="BJ154" s="18" t="s">
        <v>80</v>
      </c>
      <c r="BK154" s="231">
        <f>ROUND(I154*H154,2)</f>
        <v>0</v>
      </c>
      <c r="BL154" s="18" t="s">
        <v>418</v>
      </c>
      <c r="BM154" s="230" t="s">
        <v>1075</v>
      </c>
    </row>
    <row r="155" s="2" customFormat="1" ht="16.5" customHeight="1">
      <c r="A155" s="39"/>
      <c r="B155" s="40"/>
      <c r="C155" s="219" t="s">
        <v>394</v>
      </c>
      <c r="D155" s="219" t="s">
        <v>130</v>
      </c>
      <c r="E155" s="220" t="s">
        <v>1076</v>
      </c>
      <c r="F155" s="221" t="s">
        <v>1077</v>
      </c>
      <c r="G155" s="222" t="s">
        <v>331</v>
      </c>
      <c r="H155" s="223">
        <v>18</v>
      </c>
      <c r="I155" s="224"/>
      <c r="J155" s="225">
        <f>ROUND(I155*H155,2)</f>
        <v>0</v>
      </c>
      <c r="K155" s="221" t="s">
        <v>19</v>
      </c>
      <c r="L155" s="45"/>
      <c r="M155" s="226" t="s">
        <v>19</v>
      </c>
      <c r="N155" s="227" t="s">
        <v>43</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418</v>
      </c>
      <c r="AT155" s="230" t="s">
        <v>130</v>
      </c>
      <c r="AU155" s="230" t="s">
        <v>82</v>
      </c>
      <c r="AY155" s="18" t="s">
        <v>128</v>
      </c>
      <c r="BE155" s="231">
        <f>IF(N155="základní",J155,0)</f>
        <v>0</v>
      </c>
      <c r="BF155" s="231">
        <f>IF(N155="snížená",J155,0)</f>
        <v>0</v>
      </c>
      <c r="BG155" s="231">
        <f>IF(N155="zákl. přenesená",J155,0)</f>
        <v>0</v>
      </c>
      <c r="BH155" s="231">
        <f>IF(N155="sníž. přenesená",J155,0)</f>
        <v>0</v>
      </c>
      <c r="BI155" s="231">
        <f>IF(N155="nulová",J155,0)</f>
        <v>0</v>
      </c>
      <c r="BJ155" s="18" t="s">
        <v>80</v>
      </c>
      <c r="BK155" s="231">
        <f>ROUND(I155*H155,2)</f>
        <v>0</v>
      </c>
      <c r="BL155" s="18" t="s">
        <v>418</v>
      </c>
      <c r="BM155" s="230" t="s">
        <v>1078</v>
      </c>
    </row>
    <row r="156" s="2" customFormat="1" ht="16.5" customHeight="1">
      <c r="A156" s="39"/>
      <c r="B156" s="40"/>
      <c r="C156" s="219" t="s">
        <v>400</v>
      </c>
      <c r="D156" s="219" t="s">
        <v>130</v>
      </c>
      <c r="E156" s="220" t="s">
        <v>1079</v>
      </c>
      <c r="F156" s="221" t="s">
        <v>1080</v>
      </c>
      <c r="G156" s="222" t="s">
        <v>331</v>
      </c>
      <c r="H156" s="223">
        <v>21</v>
      </c>
      <c r="I156" s="224"/>
      <c r="J156" s="225">
        <f>ROUND(I156*H156,2)</f>
        <v>0</v>
      </c>
      <c r="K156" s="221" t="s">
        <v>19</v>
      </c>
      <c r="L156" s="45"/>
      <c r="M156" s="226" t="s">
        <v>19</v>
      </c>
      <c r="N156" s="227" t="s">
        <v>43</v>
      </c>
      <c r="O156" s="85"/>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418</v>
      </c>
      <c r="AT156" s="230" t="s">
        <v>130</v>
      </c>
      <c r="AU156" s="230" t="s">
        <v>82</v>
      </c>
      <c r="AY156" s="18" t="s">
        <v>128</v>
      </c>
      <c r="BE156" s="231">
        <f>IF(N156="základní",J156,0)</f>
        <v>0</v>
      </c>
      <c r="BF156" s="231">
        <f>IF(N156="snížená",J156,0)</f>
        <v>0</v>
      </c>
      <c r="BG156" s="231">
        <f>IF(N156="zákl. přenesená",J156,0)</f>
        <v>0</v>
      </c>
      <c r="BH156" s="231">
        <f>IF(N156="sníž. přenesená",J156,0)</f>
        <v>0</v>
      </c>
      <c r="BI156" s="231">
        <f>IF(N156="nulová",J156,0)</f>
        <v>0</v>
      </c>
      <c r="BJ156" s="18" t="s">
        <v>80</v>
      </c>
      <c r="BK156" s="231">
        <f>ROUND(I156*H156,2)</f>
        <v>0</v>
      </c>
      <c r="BL156" s="18" t="s">
        <v>418</v>
      </c>
      <c r="BM156" s="230" t="s">
        <v>1081</v>
      </c>
    </row>
    <row r="157" s="2" customFormat="1" ht="16.5" customHeight="1">
      <c r="A157" s="39"/>
      <c r="B157" s="40"/>
      <c r="C157" s="219" t="s">
        <v>408</v>
      </c>
      <c r="D157" s="219" t="s">
        <v>130</v>
      </c>
      <c r="E157" s="220" t="s">
        <v>1082</v>
      </c>
      <c r="F157" s="221" t="s">
        <v>1083</v>
      </c>
      <c r="G157" s="222" t="s">
        <v>754</v>
      </c>
      <c r="H157" s="223">
        <v>10</v>
      </c>
      <c r="I157" s="224"/>
      <c r="J157" s="225">
        <f>ROUND(I157*H157,2)</f>
        <v>0</v>
      </c>
      <c r="K157" s="221" t="s">
        <v>19</v>
      </c>
      <c r="L157" s="45"/>
      <c r="M157" s="226" t="s">
        <v>19</v>
      </c>
      <c r="N157" s="227" t="s">
        <v>43</v>
      </c>
      <c r="O157" s="85"/>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418</v>
      </c>
      <c r="AT157" s="230" t="s">
        <v>130</v>
      </c>
      <c r="AU157" s="230" t="s">
        <v>82</v>
      </c>
      <c r="AY157" s="18" t="s">
        <v>128</v>
      </c>
      <c r="BE157" s="231">
        <f>IF(N157="základní",J157,0)</f>
        <v>0</v>
      </c>
      <c r="BF157" s="231">
        <f>IF(N157="snížená",J157,0)</f>
        <v>0</v>
      </c>
      <c r="BG157" s="231">
        <f>IF(N157="zákl. přenesená",J157,0)</f>
        <v>0</v>
      </c>
      <c r="BH157" s="231">
        <f>IF(N157="sníž. přenesená",J157,0)</f>
        <v>0</v>
      </c>
      <c r="BI157" s="231">
        <f>IF(N157="nulová",J157,0)</f>
        <v>0</v>
      </c>
      <c r="BJ157" s="18" t="s">
        <v>80</v>
      </c>
      <c r="BK157" s="231">
        <f>ROUND(I157*H157,2)</f>
        <v>0</v>
      </c>
      <c r="BL157" s="18" t="s">
        <v>418</v>
      </c>
      <c r="BM157" s="230" t="s">
        <v>1084</v>
      </c>
    </row>
    <row r="158" s="12" customFormat="1" ht="25.92" customHeight="1">
      <c r="A158" s="12"/>
      <c r="B158" s="203"/>
      <c r="C158" s="204"/>
      <c r="D158" s="205" t="s">
        <v>71</v>
      </c>
      <c r="E158" s="206" t="s">
        <v>1085</v>
      </c>
      <c r="F158" s="206" t="s">
        <v>1086</v>
      </c>
      <c r="G158" s="204"/>
      <c r="H158" s="204"/>
      <c r="I158" s="207"/>
      <c r="J158" s="208">
        <f>BK158</f>
        <v>0</v>
      </c>
      <c r="K158" s="204"/>
      <c r="L158" s="209"/>
      <c r="M158" s="210"/>
      <c r="N158" s="211"/>
      <c r="O158" s="211"/>
      <c r="P158" s="212">
        <f>SUM(P159:P160)</f>
        <v>0</v>
      </c>
      <c r="Q158" s="211"/>
      <c r="R158" s="212">
        <f>SUM(R159:R160)</f>
        <v>0</v>
      </c>
      <c r="S158" s="211"/>
      <c r="T158" s="213">
        <f>SUM(T159:T160)</f>
        <v>0</v>
      </c>
      <c r="U158" s="12"/>
      <c r="V158" s="12"/>
      <c r="W158" s="12"/>
      <c r="X158" s="12"/>
      <c r="Y158" s="12"/>
      <c r="Z158" s="12"/>
      <c r="AA158" s="12"/>
      <c r="AB158" s="12"/>
      <c r="AC158" s="12"/>
      <c r="AD158" s="12"/>
      <c r="AE158" s="12"/>
      <c r="AR158" s="214" t="s">
        <v>144</v>
      </c>
      <c r="AT158" s="215" t="s">
        <v>71</v>
      </c>
      <c r="AU158" s="215" t="s">
        <v>72</v>
      </c>
      <c r="AY158" s="214" t="s">
        <v>128</v>
      </c>
      <c r="BK158" s="216">
        <f>SUM(BK159:BK160)</f>
        <v>0</v>
      </c>
    </row>
    <row r="159" s="2" customFormat="1" ht="16.5" customHeight="1">
      <c r="A159" s="39"/>
      <c r="B159" s="40"/>
      <c r="C159" s="219" t="s">
        <v>413</v>
      </c>
      <c r="D159" s="219" t="s">
        <v>130</v>
      </c>
      <c r="E159" s="220" t="s">
        <v>1087</v>
      </c>
      <c r="F159" s="221" t="s">
        <v>1088</v>
      </c>
      <c r="G159" s="222" t="s">
        <v>961</v>
      </c>
      <c r="H159" s="223">
        <v>1</v>
      </c>
      <c r="I159" s="224"/>
      <c r="J159" s="225">
        <f>ROUND(I159*H159,2)</f>
        <v>0</v>
      </c>
      <c r="K159" s="221" t="s">
        <v>19</v>
      </c>
      <c r="L159" s="45"/>
      <c r="M159" s="226" t="s">
        <v>19</v>
      </c>
      <c r="N159" s="227" t="s">
        <v>43</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418</v>
      </c>
      <c r="AT159" s="230" t="s">
        <v>130</v>
      </c>
      <c r="AU159" s="230" t="s">
        <v>80</v>
      </c>
      <c r="AY159" s="18" t="s">
        <v>128</v>
      </c>
      <c r="BE159" s="231">
        <f>IF(N159="základní",J159,0)</f>
        <v>0</v>
      </c>
      <c r="BF159" s="231">
        <f>IF(N159="snížená",J159,0)</f>
        <v>0</v>
      </c>
      <c r="BG159" s="231">
        <f>IF(N159="zákl. přenesená",J159,0)</f>
        <v>0</v>
      </c>
      <c r="BH159" s="231">
        <f>IF(N159="sníž. přenesená",J159,0)</f>
        <v>0</v>
      </c>
      <c r="BI159" s="231">
        <f>IF(N159="nulová",J159,0)</f>
        <v>0</v>
      </c>
      <c r="BJ159" s="18" t="s">
        <v>80</v>
      </c>
      <c r="BK159" s="231">
        <f>ROUND(I159*H159,2)</f>
        <v>0</v>
      </c>
      <c r="BL159" s="18" t="s">
        <v>418</v>
      </c>
      <c r="BM159" s="230" t="s">
        <v>1089</v>
      </c>
    </row>
    <row r="160" s="2" customFormat="1" ht="16.5" customHeight="1">
      <c r="A160" s="39"/>
      <c r="B160" s="40"/>
      <c r="C160" s="219" t="s">
        <v>418</v>
      </c>
      <c r="D160" s="219" t="s">
        <v>130</v>
      </c>
      <c r="E160" s="220" t="s">
        <v>1090</v>
      </c>
      <c r="F160" s="221" t="s">
        <v>1091</v>
      </c>
      <c r="G160" s="222" t="s">
        <v>961</v>
      </c>
      <c r="H160" s="223">
        <v>1</v>
      </c>
      <c r="I160" s="224"/>
      <c r="J160" s="225">
        <f>ROUND(I160*H160,2)</f>
        <v>0</v>
      </c>
      <c r="K160" s="221" t="s">
        <v>19</v>
      </c>
      <c r="L160" s="45"/>
      <c r="M160" s="286" t="s">
        <v>19</v>
      </c>
      <c r="N160" s="287" t="s">
        <v>43</v>
      </c>
      <c r="O160" s="280"/>
      <c r="P160" s="288">
        <f>O160*H160</f>
        <v>0</v>
      </c>
      <c r="Q160" s="288">
        <v>0</v>
      </c>
      <c r="R160" s="288">
        <f>Q160*H160</f>
        <v>0</v>
      </c>
      <c r="S160" s="288">
        <v>0</v>
      </c>
      <c r="T160" s="289">
        <f>S160*H160</f>
        <v>0</v>
      </c>
      <c r="U160" s="39"/>
      <c r="V160" s="39"/>
      <c r="W160" s="39"/>
      <c r="X160" s="39"/>
      <c r="Y160" s="39"/>
      <c r="Z160" s="39"/>
      <c r="AA160" s="39"/>
      <c r="AB160" s="39"/>
      <c r="AC160" s="39"/>
      <c r="AD160" s="39"/>
      <c r="AE160" s="39"/>
      <c r="AR160" s="230" t="s">
        <v>418</v>
      </c>
      <c r="AT160" s="230" t="s">
        <v>130</v>
      </c>
      <c r="AU160" s="230" t="s">
        <v>80</v>
      </c>
      <c r="AY160" s="18" t="s">
        <v>128</v>
      </c>
      <c r="BE160" s="231">
        <f>IF(N160="základní",J160,0)</f>
        <v>0</v>
      </c>
      <c r="BF160" s="231">
        <f>IF(N160="snížená",J160,0)</f>
        <v>0</v>
      </c>
      <c r="BG160" s="231">
        <f>IF(N160="zákl. přenesená",J160,0)</f>
        <v>0</v>
      </c>
      <c r="BH160" s="231">
        <f>IF(N160="sníž. přenesená",J160,0)</f>
        <v>0</v>
      </c>
      <c r="BI160" s="231">
        <f>IF(N160="nulová",J160,0)</f>
        <v>0</v>
      </c>
      <c r="BJ160" s="18" t="s">
        <v>80</v>
      </c>
      <c r="BK160" s="231">
        <f>ROUND(I160*H160,2)</f>
        <v>0</v>
      </c>
      <c r="BL160" s="18" t="s">
        <v>418</v>
      </c>
      <c r="BM160" s="230" t="s">
        <v>1092</v>
      </c>
    </row>
    <row r="161" s="2" customFormat="1" ht="6.96" customHeight="1">
      <c r="A161" s="39"/>
      <c r="B161" s="60"/>
      <c r="C161" s="61"/>
      <c r="D161" s="61"/>
      <c r="E161" s="61"/>
      <c r="F161" s="61"/>
      <c r="G161" s="61"/>
      <c r="H161" s="61"/>
      <c r="I161" s="167"/>
      <c r="J161" s="61"/>
      <c r="K161" s="61"/>
      <c r="L161" s="45"/>
      <c r="M161" s="39"/>
      <c r="O161" s="39"/>
      <c r="P161" s="39"/>
      <c r="Q161" s="39"/>
      <c r="R161" s="39"/>
      <c r="S161" s="39"/>
      <c r="T161" s="39"/>
      <c r="U161" s="39"/>
      <c r="V161" s="39"/>
      <c r="W161" s="39"/>
      <c r="X161" s="39"/>
      <c r="Y161" s="39"/>
      <c r="Z161" s="39"/>
      <c r="AA161" s="39"/>
      <c r="AB161" s="39"/>
      <c r="AC161" s="39"/>
      <c r="AD161" s="39"/>
      <c r="AE161" s="39"/>
    </row>
  </sheetData>
  <sheetProtection sheet="1" autoFilter="0" formatColumns="0" formatRows="0" objects="1" scenarios="1" spinCount="100000" saltValue="t9CMImQT2cN+Dfh+Qw5KmcsVhRG/S72CBjqlM8wfgndUroow0tF4FIE+qg1Ackk1UpbdJFEk8UzcBf112r1ToA==" hashValue="IUy9zbcM6x2BpAgVw2Sr2rZUKBlb7Ok2gouZaQMvBsDrv6+mbV8TgX2zrd/+uwVjEM0WKhxqbh07NXkOPGB4uA==" algorithmName="SHA-512" password="CC35"/>
  <autoFilter ref="C85:K160"/>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94</v>
      </c>
    </row>
    <row r="3" s="1" customFormat="1" ht="6.96" customHeight="1">
      <c r="B3" s="130"/>
      <c r="C3" s="131"/>
      <c r="D3" s="131"/>
      <c r="E3" s="131"/>
      <c r="F3" s="131"/>
      <c r="G3" s="131"/>
      <c r="H3" s="131"/>
      <c r="I3" s="132"/>
      <c r="J3" s="131"/>
      <c r="K3" s="131"/>
      <c r="L3" s="21"/>
      <c r="AT3" s="18" t="s">
        <v>82</v>
      </c>
    </row>
    <row r="4" s="1" customFormat="1" ht="24.96" customHeight="1">
      <c r="B4" s="21"/>
      <c r="D4" s="133" t="s">
        <v>98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Bílina - Chodník Mostecká</v>
      </c>
      <c r="F7" s="135"/>
      <c r="G7" s="135"/>
      <c r="H7" s="135"/>
      <c r="I7" s="129"/>
      <c r="L7" s="21"/>
    </row>
    <row r="8" s="2" customFormat="1" ht="12" customHeight="1">
      <c r="A8" s="39"/>
      <c r="B8" s="45"/>
      <c r="C8" s="39"/>
      <c r="D8" s="135" t="s">
        <v>99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1093</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9. 5. 2018</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ROUND(J83,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ROUND((SUM(BE83:BE105)),  2)</f>
        <v>0</v>
      </c>
      <c r="G33" s="39"/>
      <c r="H33" s="39"/>
      <c r="I33" s="156">
        <v>0.20999999999999999</v>
      </c>
      <c r="J33" s="155">
        <f>ROUND(((SUM(BE83:BE105))*I33),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ROUND((SUM(BF83:BF105)),  2)</f>
        <v>0</v>
      </c>
      <c r="G34" s="39"/>
      <c r="H34" s="39"/>
      <c r="I34" s="156">
        <v>0.14999999999999999</v>
      </c>
      <c r="J34" s="155">
        <f>ROUND(((SUM(BF83:BF105))*I34),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ROUND((SUM(BG83:BG105)),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ROUND((SUM(BH83:BH105)),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ROUND((SUM(BI83:BI105)),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Bílina - Chodník Mostecká</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VON - Vedlejší a ostatní náklady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Bílina</v>
      </c>
      <c r="G52" s="41"/>
      <c r="H52" s="41"/>
      <c r="I52" s="141" t="s">
        <v>23</v>
      </c>
      <c r="J52" s="73" t="str">
        <f>IF(J12="","",J12)</f>
        <v>9. 5. 2018</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Bílina</v>
      </c>
      <c r="G54" s="41"/>
      <c r="H54" s="41"/>
      <c r="I54" s="141" t="s">
        <v>31</v>
      </c>
      <c r="J54" s="37" t="str">
        <f>E21</f>
        <v>AZ Consult spol. s r.o.</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Lucie Wojčiková</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102</v>
      </c>
      <c r="D57" s="173"/>
      <c r="E57" s="173"/>
      <c r="F57" s="173"/>
      <c r="G57" s="173"/>
      <c r="H57" s="173"/>
      <c r="I57" s="174"/>
      <c r="J57" s="175" t="s">
        <v>103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J83</f>
        <v>0</v>
      </c>
      <c r="K59" s="41"/>
      <c r="L59" s="138"/>
      <c r="S59" s="39"/>
      <c r="T59" s="39"/>
      <c r="U59" s="39"/>
      <c r="V59" s="39"/>
      <c r="W59" s="39"/>
      <c r="X59" s="39"/>
      <c r="Y59" s="39"/>
      <c r="Z59" s="39"/>
      <c r="AA59" s="39"/>
      <c r="AB59" s="39"/>
      <c r="AC59" s="39"/>
      <c r="AD59" s="39"/>
      <c r="AE59" s="39"/>
      <c r="AU59" s="18" t="s">
        <v>104</v>
      </c>
    </row>
    <row r="60" s="9" customFormat="1" ht="24.96" customHeight="1">
      <c r="A60" s="9"/>
      <c r="B60" s="177"/>
      <c r="C60" s="178"/>
      <c r="D60" s="179" t="s">
        <v>1094</v>
      </c>
      <c r="E60" s="180"/>
      <c r="F60" s="180"/>
      <c r="G60" s="180"/>
      <c r="H60" s="180"/>
      <c r="I60" s="181"/>
      <c r="J60" s="182">
        <f>J84</f>
        <v>0</v>
      </c>
      <c r="K60" s="178"/>
      <c r="L60" s="183"/>
      <c r="S60" s="9"/>
      <c r="T60" s="9"/>
      <c r="U60" s="9"/>
      <c r="V60" s="9"/>
      <c r="W60" s="9"/>
      <c r="X60" s="9"/>
      <c r="Y60" s="9"/>
      <c r="Z60" s="9"/>
      <c r="AA60" s="9"/>
      <c r="AB60" s="9"/>
      <c r="AC60" s="9"/>
      <c r="AD60" s="9"/>
      <c r="AE60" s="9"/>
    </row>
    <row r="61" s="10" customFormat="1" ht="19.92" customHeight="1">
      <c r="A61" s="10"/>
      <c r="B61" s="184"/>
      <c r="C61" s="185"/>
      <c r="D61" s="186" t="s">
        <v>1095</v>
      </c>
      <c r="E61" s="187"/>
      <c r="F61" s="187"/>
      <c r="G61" s="187"/>
      <c r="H61" s="187"/>
      <c r="I61" s="188"/>
      <c r="J61" s="189">
        <f>J85</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1096</v>
      </c>
      <c r="E62" s="187"/>
      <c r="F62" s="187"/>
      <c r="G62" s="187"/>
      <c r="H62" s="187"/>
      <c r="I62" s="188"/>
      <c r="J62" s="189">
        <f>J97</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1097</v>
      </c>
      <c r="E63" s="187"/>
      <c r="F63" s="187"/>
      <c r="G63" s="187"/>
      <c r="H63" s="187"/>
      <c r="I63" s="188"/>
      <c r="J63" s="189">
        <f>J102</f>
        <v>0</v>
      </c>
      <c r="K63" s="185"/>
      <c r="L63" s="190"/>
      <c r="S63" s="10"/>
      <c r="T63" s="10"/>
      <c r="U63" s="10"/>
      <c r="V63" s="10"/>
      <c r="W63" s="10"/>
      <c r="X63" s="10"/>
      <c r="Y63" s="10"/>
      <c r="Z63" s="10"/>
      <c r="AA63" s="10"/>
      <c r="AB63" s="10"/>
      <c r="AC63" s="10"/>
      <c r="AD63" s="10"/>
      <c r="AE63" s="10"/>
    </row>
    <row r="64" s="2" customFormat="1" ht="21.84" customHeight="1">
      <c r="A64" s="39"/>
      <c r="B64" s="40"/>
      <c r="C64" s="41"/>
      <c r="D64" s="41"/>
      <c r="E64" s="41"/>
      <c r="F64" s="41"/>
      <c r="G64" s="41"/>
      <c r="H64" s="41"/>
      <c r="I64" s="137"/>
      <c r="J64" s="41"/>
      <c r="K64" s="41"/>
      <c r="L64" s="138"/>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167"/>
      <c r="J65" s="61"/>
      <c r="K65" s="61"/>
      <c r="L65" s="138"/>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170"/>
      <c r="J69" s="63"/>
      <c r="K69" s="63"/>
      <c r="L69" s="138"/>
      <c r="S69" s="39"/>
      <c r="T69" s="39"/>
      <c r="U69" s="39"/>
      <c r="V69" s="39"/>
      <c r="W69" s="39"/>
      <c r="X69" s="39"/>
      <c r="Y69" s="39"/>
      <c r="Z69" s="39"/>
      <c r="AA69" s="39"/>
      <c r="AB69" s="39"/>
      <c r="AC69" s="39"/>
      <c r="AD69" s="39"/>
      <c r="AE69" s="39"/>
    </row>
    <row r="70" s="2" customFormat="1" ht="24.96" customHeight="1">
      <c r="A70" s="39"/>
      <c r="B70" s="40"/>
      <c r="C70" s="24" t="s">
        <v>113</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171" t="str">
        <f>E7</f>
        <v>Bílina - Chodník Mostecká</v>
      </c>
      <c r="F73" s="33"/>
      <c r="G73" s="33"/>
      <c r="H73" s="33"/>
      <c r="I73" s="137"/>
      <c r="J73" s="41"/>
      <c r="K73" s="41"/>
      <c r="L73" s="138"/>
      <c r="S73" s="39"/>
      <c r="T73" s="39"/>
      <c r="U73" s="39"/>
      <c r="V73" s="39"/>
      <c r="W73" s="39"/>
      <c r="X73" s="39"/>
      <c r="Y73" s="39"/>
      <c r="Z73" s="39"/>
      <c r="AA73" s="39"/>
      <c r="AB73" s="39"/>
      <c r="AC73" s="39"/>
      <c r="AD73" s="39"/>
      <c r="AE73" s="39"/>
    </row>
    <row r="74" s="2" customFormat="1" ht="12" customHeight="1">
      <c r="A74" s="39"/>
      <c r="B74" s="40"/>
      <c r="C74" s="33" t="s">
        <v>99</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70" t="str">
        <f>E9</f>
        <v>VON - Vedlejší a ostatní náklady</v>
      </c>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3" t="s">
        <v>21</v>
      </c>
      <c r="D77" s="41"/>
      <c r="E77" s="41"/>
      <c r="F77" s="28" t="str">
        <f>F12</f>
        <v>Bílina</v>
      </c>
      <c r="G77" s="41"/>
      <c r="H77" s="41"/>
      <c r="I77" s="141" t="s">
        <v>23</v>
      </c>
      <c r="J77" s="73" t="str">
        <f>IF(J12="","",J12)</f>
        <v>9. 5. 2018</v>
      </c>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25.65" customHeight="1">
      <c r="A79" s="39"/>
      <c r="B79" s="40"/>
      <c r="C79" s="33" t="s">
        <v>25</v>
      </c>
      <c r="D79" s="41"/>
      <c r="E79" s="41"/>
      <c r="F79" s="28" t="str">
        <f>E15</f>
        <v>Město Bílina</v>
      </c>
      <c r="G79" s="41"/>
      <c r="H79" s="41"/>
      <c r="I79" s="141" t="s">
        <v>31</v>
      </c>
      <c r="J79" s="37" t="str">
        <f>E21</f>
        <v>AZ Consult spol. s r.o.</v>
      </c>
      <c r="K79" s="41"/>
      <c r="L79" s="138"/>
      <c r="S79" s="39"/>
      <c r="T79" s="39"/>
      <c r="U79" s="39"/>
      <c r="V79" s="39"/>
      <c r="W79" s="39"/>
      <c r="X79" s="39"/>
      <c r="Y79" s="39"/>
      <c r="Z79" s="39"/>
      <c r="AA79" s="39"/>
      <c r="AB79" s="39"/>
      <c r="AC79" s="39"/>
      <c r="AD79" s="39"/>
      <c r="AE79" s="39"/>
    </row>
    <row r="80" s="2" customFormat="1" ht="15.15" customHeight="1">
      <c r="A80" s="39"/>
      <c r="B80" s="40"/>
      <c r="C80" s="33" t="s">
        <v>29</v>
      </c>
      <c r="D80" s="41"/>
      <c r="E80" s="41"/>
      <c r="F80" s="28" t="str">
        <f>IF(E18="","",E18)</f>
        <v>Vyplň údaj</v>
      </c>
      <c r="G80" s="41"/>
      <c r="H80" s="41"/>
      <c r="I80" s="141" t="s">
        <v>34</v>
      </c>
      <c r="J80" s="37" t="str">
        <f>E24</f>
        <v>Lucie Wojčiková</v>
      </c>
      <c r="K80" s="41"/>
      <c r="L80" s="138"/>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11" customFormat="1" ht="29.28" customHeight="1">
      <c r="A82" s="191"/>
      <c r="B82" s="192"/>
      <c r="C82" s="193" t="s">
        <v>114</v>
      </c>
      <c r="D82" s="194" t="s">
        <v>57</v>
      </c>
      <c r="E82" s="194" t="s">
        <v>53</v>
      </c>
      <c r="F82" s="194" t="s">
        <v>54</v>
      </c>
      <c r="G82" s="194" t="s">
        <v>115</v>
      </c>
      <c r="H82" s="194" t="s">
        <v>116</v>
      </c>
      <c r="I82" s="195" t="s">
        <v>117</v>
      </c>
      <c r="J82" s="194" t="s">
        <v>103</v>
      </c>
      <c r="K82" s="196" t="s">
        <v>118</v>
      </c>
      <c r="L82" s="197"/>
      <c r="M82" s="93" t="s">
        <v>19</v>
      </c>
      <c r="N82" s="94" t="s">
        <v>42</v>
      </c>
      <c r="O82" s="94" t="s">
        <v>119</v>
      </c>
      <c r="P82" s="94" t="s">
        <v>120</v>
      </c>
      <c r="Q82" s="94" t="s">
        <v>121</v>
      </c>
      <c r="R82" s="94" t="s">
        <v>122</v>
      </c>
      <c r="S82" s="94" t="s">
        <v>123</v>
      </c>
      <c r="T82" s="95" t="s">
        <v>124</v>
      </c>
      <c r="U82" s="191"/>
      <c r="V82" s="191"/>
      <c r="W82" s="191"/>
      <c r="X82" s="191"/>
      <c r="Y82" s="191"/>
      <c r="Z82" s="191"/>
      <c r="AA82" s="191"/>
      <c r="AB82" s="191"/>
      <c r="AC82" s="191"/>
      <c r="AD82" s="191"/>
      <c r="AE82" s="191"/>
    </row>
    <row r="83" s="2" customFormat="1" ht="22.8" customHeight="1">
      <c r="A83" s="39"/>
      <c r="B83" s="40"/>
      <c r="C83" s="100" t="s">
        <v>125</v>
      </c>
      <c r="D83" s="41"/>
      <c r="E83" s="41"/>
      <c r="F83" s="41"/>
      <c r="G83" s="41"/>
      <c r="H83" s="41"/>
      <c r="I83" s="137"/>
      <c r="J83" s="198">
        <f>BK83</f>
        <v>0</v>
      </c>
      <c r="K83" s="41"/>
      <c r="L83" s="45"/>
      <c r="M83" s="96"/>
      <c r="N83" s="199"/>
      <c r="O83" s="97"/>
      <c r="P83" s="200">
        <f>P84</f>
        <v>0</v>
      </c>
      <c r="Q83" s="97"/>
      <c r="R83" s="200">
        <f>R84</f>
        <v>0</v>
      </c>
      <c r="S83" s="97"/>
      <c r="T83" s="201">
        <f>T84</f>
        <v>0</v>
      </c>
      <c r="U83" s="39"/>
      <c r="V83" s="39"/>
      <c r="W83" s="39"/>
      <c r="X83" s="39"/>
      <c r="Y83" s="39"/>
      <c r="Z83" s="39"/>
      <c r="AA83" s="39"/>
      <c r="AB83" s="39"/>
      <c r="AC83" s="39"/>
      <c r="AD83" s="39"/>
      <c r="AE83" s="39"/>
      <c r="AT83" s="18" t="s">
        <v>71</v>
      </c>
      <c r="AU83" s="18" t="s">
        <v>104</v>
      </c>
      <c r="BK83" s="202">
        <f>BK84</f>
        <v>0</v>
      </c>
    </row>
    <row r="84" s="12" customFormat="1" ht="25.92" customHeight="1">
      <c r="A84" s="12"/>
      <c r="B84" s="203"/>
      <c r="C84" s="204"/>
      <c r="D84" s="205" t="s">
        <v>71</v>
      </c>
      <c r="E84" s="206" t="s">
        <v>1098</v>
      </c>
      <c r="F84" s="206" t="s">
        <v>1099</v>
      </c>
      <c r="G84" s="204"/>
      <c r="H84" s="204"/>
      <c r="I84" s="207"/>
      <c r="J84" s="208">
        <f>BK84</f>
        <v>0</v>
      </c>
      <c r="K84" s="204"/>
      <c r="L84" s="209"/>
      <c r="M84" s="210"/>
      <c r="N84" s="211"/>
      <c r="O84" s="211"/>
      <c r="P84" s="212">
        <f>P85+P97+P102</f>
        <v>0</v>
      </c>
      <c r="Q84" s="211"/>
      <c r="R84" s="212">
        <f>R85+R97+R102</f>
        <v>0</v>
      </c>
      <c r="S84" s="211"/>
      <c r="T84" s="213">
        <f>T85+T97+T102</f>
        <v>0</v>
      </c>
      <c r="U84" s="12"/>
      <c r="V84" s="12"/>
      <c r="W84" s="12"/>
      <c r="X84" s="12"/>
      <c r="Y84" s="12"/>
      <c r="Z84" s="12"/>
      <c r="AA84" s="12"/>
      <c r="AB84" s="12"/>
      <c r="AC84" s="12"/>
      <c r="AD84" s="12"/>
      <c r="AE84" s="12"/>
      <c r="AR84" s="214" t="s">
        <v>158</v>
      </c>
      <c r="AT84" s="215" t="s">
        <v>71</v>
      </c>
      <c r="AU84" s="215" t="s">
        <v>72</v>
      </c>
      <c r="AY84" s="214" t="s">
        <v>128</v>
      </c>
      <c r="BK84" s="216">
        <f>BK85+BK97+BK102</f>
        <v>0</v>
      </c>
    </row>
    <row r="85" s="12" customFormat="1" ht="22.8" customHeight="1">
      <c r="A85" s="12"/>
      <c r="B85" s="203"/>
      <c r="C85" s="204"/>
      <c r="D85" s="205" t="s">
        <v>71</v>
      </c>
      <c r="E85" s="217" t="s">
        <v>1100</v>
      </c>
      <c r="F85" s="217" t="s">
        <v>1101</v>
      </c>
      <c r="G85" s="204"/>
      <c r="H85" s="204"/>
      <c r="I85" s="207"/>
      <c r="J85" s="218">
        <f>BK85</f>
        <v>0</v>
      </c>
      <c r="K85" s="204"/>
      <c r="L85" s="209"/>
      <c r="M85" s="210"/>
      <c r="N85" s="211"/>
      <c r="O85" s="211"/>
      <c r="P85" s="212">
        <f>SUM(P86:P96)</f>
        <v>0</v>
      </c>
      <c r="Q85" s="211"/>
      <c r="R85" s="212">
        <f>SUM(R86:R96)</f>
        <v>0</v>
      </c>
      <c r="S85" s="211"/>
      <c r="T85" s="213">
        <f>SUM(T86:T96)</f>
        <v>0</v>
      </c>
      <c r="U85" s="12"/>
      <c r="V85" s="12"/>
      <c r="W85" s="12"/>
      <c r="X85" s="12"/>
      <c r="Y85" s="12"/>
      <c r="Z85" s="12"/>
      <c r="AA85" s="12"/>
      <c r="AB85" s="12"/>
      <c r="AC85" s="12"/>
      <c r="AD85" s="12"/>
      <c r="AE85" s="12"/>
      <c r="AR85" s="214" t="s">
        <v>158</v>
      </c>
      <c r="AT85" s="215" t="s">
        <v>71</v>
      </c>
      <c r="AU85" s="215" t="s">
        <v>80</v>
      </c>
      <c r="AY85" s="214" t="s">
        <v>128</v>
      </c>
      <c r="BK85" s="216">
        <f>SUM(BK86:BK96)</f>
        <v>0</v>
      </c>
    </row>
    <row r="86" s="2" customFormat="1" ht="16.5" customHeight="1">
      <c r="A86" s="39"/>
      <c r="B86" s="40"/>
      <c r="C86" s="219" t="s">
        <v>80</v>
      </c>
      <c r="D86" s="219" t="s">
        <v>130</v>
      </c>
      <c r="E86" s="220" t="s">
        <v>1102</v>
      </c>
      <c r="F86" s="221" t="s">
        <v>1103</v>
      </c>
      <c r="G86" s="222" t="s">
        <v>1104</v>
      </c>
      <c r="H86" s="223">
        <v>1</v>
      </c>
      <c r="I86" s="224"/>
      <c r="J86" s="225">
        <f>ROUND(I86*H86,2)</f>
        <v>0</v>
      </c>
      <c r="K86" s="221" t="s">
        <v>134</v>
      </c>
      <c r="L86" s="45"/>
      <c r="M86" s="226" t="s">
        <v>19</v>
      </c>
      <c r="N86" s="227" t="s">
        <v>43</v>
      </c>
      <c r="O86" s="85"/>
      <c r="P86" s="228">
        <f>O86*H86</f>
        <v>0</v>
      </c>
      <c r="Q86" s="228">
        <v>0</v>
      </c>
      <c r="R86" s="228">
        <f>Q86*H86</f>
        <v>0</v>
      </c>
      <c r="S86" s="228">
        <v>0</v>
      </c>
      <c r="T86" s="229">
        <f>S86*H86</f>
        <v>0</v>
      </c>
      <c r="U86" s="39"/>
      <c r="V86" s="39"/>
      <c r="W86" s="39"/>
      <c r="X86" s="39"/>
      <c r="Y86" s="39"/>
      <c r="Z86" s="39"/>
      <c r="AA86" s="39"/>
      <c r="AB86" s="39"/>
      <c r="AC86" s="39"/>
      <c r="AD86" s="39"/>
      <c r="AE86" s="39"/>
      <c r="AR86" s="230" t="s">
        <v>989</v>
      </c>
      <c r="AT86" s="230" t="s">
        <v>130</v>
      </c>
      <c r="AU86" s="230" t="s">
        <v>82</v>
      </c>
      <c r="AY86" s="18" t="s">
        <v>128</v>
      </c>
      <c r="BE86" s="231">
        <f>IF(N86="základní",J86,0)</f>
        <v>0</v>
      </c>
      <c r="BF86" s="231">
        <f>IF(N86="snížená",J86,0)</f>
        <v>0</v>
      </c>
      <c r="BG86" s="231">
        <f>IF(N86="zákl. přenesená",J86,0)</f>
        <v>0</v>
      </c>
      <c r="BH86" s="231">
        <f>IF(N86="sníž. přenesená",J86,0)</f>
        <v>0</v>
      </c>
      <c r="BI86" s="231">
        <f>IF(N86="nulová",J86,0)</f>
        <v>0</v>
      </c>
      <c r="BJ86" s="18" t="s">
        <v>80</v>
      </c>
      <c r="BK86" s="231">
        <f>ROUND(I86*H86,2)</f>
        <v>0</v>
      </c>
      <c r="BL86" s="18" t="s">
        <v>989</v>
      </c>
      <c r="BM86" s="230" t="s">
        <v>1105</v>
      </c>
    </row>
    <row r="87" s="15" customFormat="1">
      <c r="A87" s="15"/>
      <c r="B87" s="258"/>
      <c r="C87" s="259"/>
      <c r="D87" s="232" t="s">
        <v>153</v>
      </c>
      <c r="E87" s="260" t="s">
        <v>19</v>
      </c>
      <c r="F87" s="261" t="s">
        <v>1106</v>
      </c>
      <c r="G87" s="259"/>
      <c r="H87" s="260" t="s">
        <v>19</v>
      </c>
      <c r="I87" s="262"/>
      <c r="J87" s="259"/>
      <c r="K87" s="259"/>
      <c r="L87" s="263"/>
      <c r="M87" s="264"/>
      <c r="N87" s="265"/>
      <c r="O87" s="265"/>
      <c r="P87" s="265"/>
      <c r="Q87" s="265"/>
      <c r="R87" s="265"/>
      <c r="S87" s="265"/>
      <c r="T87" s="266"/>
      <c r="U87" s="15"/>
      <c r="V87" s="15"/>
      <c r="W87" s="15"/>
      <c r="X87" s="15"/>
      <c r="Y87" s="15"/>
      <c r="Z87" s="15"/>
      <c r="AA87" s="15"/>
      <c r="AB87" s="15"/>
      <c r="AC87" s="15"/>
      <c r="AD87" s="15"/>
      <c r="AE87" s="15"/>
      <c r="AT87" s="267" t="s">
        <v>153</v>
      </c>
      <c r="AU87" s="267" t="s">
        <v>82</v>
      </c>
      <c r="AV87" s="15" t="s">
        <v>80</v>
      </c>
      <c r="AW87" s="15" t="s">
        <v>33</v>
      </c>
      <c r="AX87" s="15" t="s">
        <v>72</v>
      </c>
      <c r="AY87" s="267" t="s">
        <v>128</v>
      </c>
    </row>
    <row r="88" s="15" customFormat="1">
      <c r="A88" s="15"/>
      <c r="B88" s="258"/>
      <c r="C88" s="259"/>
      <c r="D88" s="232" t="s">
        <v>153</v>
      </c>
      <c r="E88" s="260" t="s">
        <v>19</v>
      </c>
      <c r="F88" s="261" t="s">
        <v>1107</v>
      </c>
      <c r="G88" s="259"/>
      <c r="H88" s="260" t="s">
        <v>19</v>
      </c>
      <c r="I88" s="262"/>
      <c r="J88" s="259"/>
      <c r="K88" s="259"/>
      <c r="L88" s="263"/>
      <c r="M88" s="264"/>
      <c r="N88" s="265"/>
      <c r="O88" s="265"/>
      <c r="P88" s="265"/>
      <c r="Q88" s="265"/>
      <c r="R88" s="265"/>
      <c r="S88" s="265"/>
      <c r="T88" s="266"/>
      <c r="U88" s="15"/>
      <c r="V88" s="15"/>
      <c r="W88" s="15"/>
      <c r="X88" s="15"/>
      <c r="Y88" s="15"/>
      <c r="Z88" s="15"/>
      <c r="AA88" s="15"/>
      <c r="AB88" s="15"/>
      <c r="AC88" s="15"/>
      <c r="AD88" s="15"/>
      <c r="AE88" s="15"/>
      <c r="AT88" s="267" t="s">
        <v>153</v>
      </c>
      <c r="AU88" s="267" t="s">
        <v>82</v>
      </c>
      <c r="AV88" s="15" t="s">
        <v>80</v>
      </c>
      <c r="AW88" s="15" t="s">
        <v>33</v>
      </c>
      <c r="AX88" s="15" t="s">
        <v>72</v>
      </c>
      <c r="AY88" s="267" t="s">
        <v>128</v>
      </c>
    </row>
    <row r="89" s="13" customFormat="1">
      <c r="A89" s="13"/>
      <c r="B89" s="236"/>
      <c r="C89" s="237"/>
      <c r="D89" s="232" t="s">
        <v>153</v>
      </c>
      <c r="E89" s="238" t="s">
        <v>19</v>
      </c>
      <c r="F89" s="239" t="s">
        <v>80</v>
      </c>
      <c r="G89" s="237"/>
      <c r="H89" s="240">
        <v>1</v>
      </c>
      <c r="I89" s="241"/>
      <c r="J89" s="237"/>
      <c r="K89" s="237"/>
      <c r="L89" s="242"/>
      <c r="M89" s="243"/>
      <c r="N89" s="244"/>
      <c r="O89" s="244"/>
      <c r="P89" s="244"/>
      <c r="Q89" s="244"/>
      <c r="R89" s="244"/>
      <c r="S89" s="244"/>
      <c r="T89" s="245"/>
      <c r="U89" s="13"/>
      <c r="V89" s="13"/>
      <c r="W89" s="13"/>
      <c r="X89" s="13"/>
      <c r="Y89" s="13"/>
      <c r="Z89" s="13"/>
      <c r="AA89" s="13"/>
      <c r="AB89" s="13"/>
      <c r="AC89" s="13"/>
      <c r="AD89" s="13"/>
      <c r="AE89" s="13"/>
      <c r="AT89" s="246" t="s">
        <v>153</v>
      </c>
      <c r="AU89" s="246" t="s">
        <v>82</v>
      </c>
      <c r="AV89" s="13" t="s">
        <v>82</v>
      </c>
      <c r="AW89" s="13" t="s">
        <v>33</v>
      </c>
      <c r="AX89" s="13" t="s">
        <v>80</v>
      </c>
      <c r="AY89" s="246" t="s">
        <v>128</v>
      </c>
    </row>
    <row r="90" s="2" customFormat="1" ht="16.5" customHeight="1">
      <c r="A90" s="39"/>
      <c r="B90" s="40"/>
      <c r="C90" s="219" t="s">
        <v>82</v>
      </c>
      <c r="D90" s="219" t="s">
        <v>130</v>
      </c>
      <c r="E90" s="220" t="s">
        <v>1108</v>
      </c>
      <c r="F90" s="221" t="s">
        <v>1109</v>
      </c>
      <c r="G90" s="222" t="s">
        <v>1104</v>
      </c>
      <c r="H90" s="223">
        <v>1</v>
      </c>
      <c r="I90" s="224"/>
      <c r="J90" s="225">
        <f>ROUND(I90*H90,2)</f>
        <v>0</v>
      </c>
      <c r="K90" s="221" t="s">
        <v>134</v>
      </c>
      <c r="L90" s="45"/>
      <c r="M90" s="226" t="s">
        <v>19</v>
      </c>
      <c r="N90" s="227" t="s">
        <v>43</v>
      </c>
      <c r="O90" s="85"/>
      <c r="P90" s="228">
        <f>O90*H90</f>
        <v>0</v>
      </c>
      <c r="Q90" s="228">
        <v>0</v>
      </c>
      <c r="R90" s="228">
        <f>Q90*H90</f>
        <v>0</v>
      </c>
      <c r="S90" s="228">
        <v>0</v>
      </c>
      <c r="T90" s="229">
        <f>S90*H90</f>
        <v>0</v>
      </c>
      <c r="U90" s="39"/>
      <c r="V90" s="39"/>
      <c r="W90" s="39"/>
      <c r="X90" s="39"/>
      <c r="Y90" s="39"/>
      <c r="Z90" s="39"/>
      <c r="AA90" s="39"/>
      <c r="AB90" s="39"/>
      <c r="AC90" s="39"/>
      <c r="AD90" s="39"/>
      <c r="AE90" s="39"/>
      <c r="AR90" s="230" t="s">
        <v>989</v>
      </c>
      <c r="AT90" s="230" t="s">
        <v>130</v>
      </c>
      <c r="AU90" s="230" t="s">
        <v>82</v>
      </c>
      <c r="AY90" s="18" t="s">
        <v>128</v>
      </c>
      <c r="BE90" s="231">
        <f>IF(N90="základní",J90,0)</f>
        <v>0</v>
      </c>
      <c r="BF90" s="231">
        <f>IF(N90="snížená",J90,0)</f>
        <v>0</v>
      </c>
      <c r="BG90" s="231">
        <f>IF(N90="zákl. přenesená",J90,0)</f>
        <v>0</v>
      </c>
      <c r="BH90" s="231">
        <f>IF(N90="sníž. přenesená",J90,0)</f>
        <v>0</v>
      </c>
      <c r="BI90" s="231">
        <f>IF(N90="nulová",J90,0)</f>
        <v>0</v>
      </c>
      <c r="BJ90" s="18" t="s">
        <v>80</v>
      </c>
      <c r="BK90" s="231">
        <f>ROUND(I90*H90,2)</f>
        <v>0</v>
      </c>
      <c r="BL90" s="18" t="s">
        <v>989</v>
      </c>
      <c r="BM90" s="230" t="s">
        <v>1110</v>
      </c>
    </row>
    <row r="91" s="2" customFormat="1" ht="16.5" customHeight="1">
      <c r="A91" s="39"/>
      <c r="B91" s="40"/>
      <c r="C91" s="219" t="s">
        <v>144</v>
      </c>
      <c r="D91" s="219" t="s">
        <v>130</v>
      </c>
      <c r="E91" s="220" t="s">
        <v>1111</v>
      </c>
      <c r="F91" s="221" t="s">
        <v>1112</v>
      </c>
      <c r="G91" s="222" t="s">
        <v>1104</v>
      </c>
      <c r="H91" s="223">
        <v>1</v>
      </c>
      <c r="I91" s="224"/>
      <c r="J91" s="225">
        <f>ROUND(I91*H91,2)</f>
        <v>0</v>
      </c>
      <c r="K91" s="221" t="s">
        <v>134</v>
      </c>
      <c r="L91" s="45"/>
      <c r="M91" s="226" t="s">
        <v>19</v>
      </c>
      <c r="N91" s="227" t="s">
        <v>43</v>
      </c>
      <c r="O91" s="85"/>
      <c r="P91" s="228">
        <f>O91*H91</f>
        <v>0</v>
      </c>
      <c r="Q91" s="228">
        <v>0</v>
      </c>
      <c r="R91" s="228">
        <f>Q91*H91</f>
        <v>0</v>
      </c>
      <c r="S91" s="228">
        <v>0</v>
      </c>
      <c r="T91" s="229">
        <f>S91*H91</f>
        <v>0</v>
      </c>
      <c r="U91" s="39"/>
      <c r="V91" s="39"/>
      <c r="W91" s="39"/>
      <c r="X91" s="39"/>
      <c r="Y91" s="39"/>
      <c r="Z91" s="39"/>
      <c r="AA91" s="39"/>
      <c r="AB91" s="39"/>
      <c r="AC91" s="39"/>
      <c r="AD91" s="39"/>
      <c r="AE91" s="39"/>
      <c r="AR91" s="230" t="s">
        <v>989</v>
      </c>
      <c r="AT91" s="230" t="s">
        <v>130</v>
      </c>
      <c r="AU91" s="230" t="s">
        <v>82</v>
      </c>
      <c r="AY91" s="18" t="s">
        <v>128</v>
      </c>
      <c r="BE91" s="231">
        <f>IF(N91="základní",J91,0)</f>
        <v>0</v>
      </c>
      <c r="BF91" s="231">
        <f>IF(N91="snížená",J91,0)</f>
        <v>0</v>
      </c>
      <c r="BG91" s="231">
        <f>IF(N91="zákl. přenesená",J91,0)</f>
        <v>0</v>
      </c>
      <c r="BH91" s="231">
        <f>IF(N91="sníž. přenesená",J91,0)</f>
        <v>0</v>
      </c>
      <c r="BI91" s="231">
        <f>IF(N91="nulová",J91,0)</f>
        <v>0</v>
      </c>
      <c r="BJ91" s="18" t="s">
        <v>80</v>
      </c>
      <c r="BK91" s="231">
        <f>ROUND(I91*H91,2)</f>
        <v>0</v>
      </c>
      <c r="BL91" s="18" t="s">
        <v>989</v>
      </c>
      <c r="BM91" s="230" t="s">
        <v>1113</v>
      </c>
    </row>
    <row r="92" s="2" customFormat="1" ht="16.5" customHeight="1">
      <c r="A92" s="39"/>
      <c r="B92" s="40"/>
      <c r="C92" s="219" t="s">
        <v>135</v>
      </c>
      <c r="D92" s="219" t="s">
        <v>130</v>
      </c>
      <c r="E92" s="220" t="s">
        <v>1114</v>
      </c>
      <c r="F92" s="221" t="s">
        <v>1115</v>
      </c>
      <c r="G92" s="222" t="s">
        <v>1104</v>
      </c>
      <c r="H92" s="223">
        <v>1</v>
      </c>
      <c r="I92" s="224"/>
      <c r="J92" s="225">
        <f>ROUND(I92*H92,2)</f>
        <v>0</v>
      </c>
      <c r="K92" s="221" t="s">
        <v>19</v>
      </c>
      <c r="L92" s="45"/>
      <c r="M92" s="226" t="s">
        <v>19</v>
      </c>
      <c r="N92" s="227" t="s">
        <v>43</v>
      </c>
      <c r="O92" s="85"/>
      <c r="P92" s="228">
        <f>O92*H92</f>
        <v>0</v>
      </c>
      <c r="Q92" s="228">
        <v>0</v>
      </c>
      <c r="R92" s="228">
        <f>Q92*H92</f>
        <v>0</v>
      </c>
      <c r="S92" s="228">
        <v>0</v>
      </c>
      <c r="T92" s="229">
        <f>S92*H92</f>
        <v>0</v>
      </c>
      <c r="U92" s="39"/>
      <c r="V92" s="39"/>
      <c r="W92" s="39"/>
      <c r="X92" s="39"/>
      <c r="Y92" s="39"/>
      <c r="Z92" s="39"/>
      <c r="AA92" s="39"/>
      <c r="AB92" s="39"/>
      <c r="AC92" s="39"/>
      <c r="AD92" s="39"/>
      <c r="AE92" s="39"/>
      <c r="AR92" s="230" t="s">
        <v>989</v>
      </c>
      <c r="AT92" s="230" t="s">
        <v>130</v>
      </c>
      <c r="AU92" s="230" t="s">
        <v>82</v>
      </c>
      <c r="AY92" s="18" t="s">
        <v>128</v>
      </c>
      <c r="BE92" s="231">
        <f>IF(N92="základní",J92,0)</f>
        <v>0</v>
      </c>
      <c r="BF92" s="231">
        <f>IF(N92="snížená",J92,0)</f>
        <v>0</v>
      </c>
      <c r="BG92" s="231">
        <f>IF(N92="zákl. přenesená",J92,0)</f>
        <v>0</v>
      </c>
      <c r="BH92" s="231">
        <f>IF(N92="sníž. přenesená",J92,0)</f>
        <v>0</v>
      </c>
      <c r="BI92" s="231">
        <f>IF(N92="nulová",J92,0)</f>
        <v>0</v>
      </c>
      <c r="BJ92" s="18" t="s">
        <v>80</v>
      </c>
      <c r="BK92" s="231">
        <f>ROUND(I92*H92,2)</f>
        <v>0</v>
      </c>
      <c r="BL92" s="18" t="s">
        <v>989</v>
      </c>
      <c r="BM92" s="230" t="s">
        <v>1116</v>
      </c>
    </row>
    <row r="93" s="2" customFormat="1" ht="16.5" customHeight="1">
      <c r="A93" s="39"/>
      <c r="B93" s="40"/>
      <c r="C93" s="219" t="s">
        <v>158</v>
      </c>
      <c r="D93" s="219" t="s">
        <v>130</v>
      </c>
      <c r="E93" s="220" t="s">
        <v>1117</v>
      </c>
      <c r="F93" s="221" t="s">
        <v>1118</v>
      </c>
      <c r="G93" s="222" t="s">
        <v>1104</v>
      </c>
      <c r="H93" s="223">
        <v>1</v>
      </c>
      <c r="I93" s="224"/>
      <c r="J93" s="225">
        <f>ROUND(I93*H93,2)</f>
        <v>0</v>
      </c>
      <c r="K93" s="221" t="s">
        <v>19</v>
      </c>
      <c r="L93" s="45"/>
      <c r="M93" s="226" t="s">
        <v>19</v>
      </c>
      <c r="N93" s="227" t="s">
        <v>43</v>
      </c>
      <c r="O93" s="85"/>
      <c r="P93" s="228">
        <f>O93*H93</f>
        <v>0</v>
      </c>
      <c r="Q93" s="228">
        <v>0</v>
      </c>
      <c r="R93" s="228">
        <f>Q93*H93</f>
        <v>0</v>
      </c>
      <c r="S93" s="228">
        <v>0</v>
      </c>
      <c r="T93" s="229">
        <f>S93*H93</f>
        <v>0</v>
      </c>
      <c r="U93" s="39"/>
      <c r="V93" s="39"/>
      <c r="W93" s="39"/>
      <c r="X93" s="39"/>
      <c r="Y93" s="39"/>
      <c r="Z93" s="39"/>
      <c r="AA93" s="39"/>
      <c r="AB93" s="39"/>
      <c r="AC93" s="39"/>
      <c r="AD93" s="39"/>
      <c r="AE93" s="39"/>
      <c r="AR93" s="230" t="s">
        <v>989</v>
      </c>
      <c r="AT93" s="230" t="s">
        <v>130</v>
      </c>
      <c r="AU93" s="230" t="s">
        <v>82</v>
      </c>
      <c r="AY93" s="18" t="s">
        <v>128</v>
      </c>
      <c r="BE93" s="231">
        <f>IF(N93="základní",J93,0)</f>
        <v>0</v>
      </c>
      <c r="BF93" s="231">
        <f>IF(N93="snížená",J93,0)</f>
        <v>0</v>
      </c>
      <c r="BG93" s="231">
        <f>IF(N93="zákl. přenesená",J93,0)</f>
        <v>0</v>
      </c>
      <c r="BH93" s="231">
        <f>IF(N93="sníž. přenesená",J93,0)</f>
        <v>0</v>
      </c>
      <c r="BI93" s="231">
        <f>IF(N93="nulová",J93,0)</f>
        <v>0</v>
      </c>
      <c r="BJ93" s="18" t="s">
        <v>80</v>
      </c>
      <c r="BK93" s="231">
        <f>ROUND(I93*H93,2)</f>
        <v>0</v>
      </c>
      <c r="BL93" s="18" t="s">
        <v>989</v>
      </c>
      <c r="BM93" s="230" t="s">
        <v>1119</v>
      </c>
    </row>
    <row r="94" s="2" customFormat="1" ht="16.5" customHeight="1">
      <c r="A94" s="39"/>
      <c r="B94" s="40"/>
      <c r="C94" s="219" t="s">
        <v>165</v>
      </c>
      <c r="D94" s="219" t="s">
        <v>130</v>
      </c>
      <c r="E94" s="220" t="s">
        <v>1120</v>
      </c>
      <c r="F94" s="221" t="s">
        <v>1121</v>
      </c>
      <c r="G94" s="222" t="s">
        <v>1104</v>
      </c>
      <c r="H94" s="223">
        <v>1</v>
      </c>
      <c r="I94" s="224"/>
      <c r="J94" s="225">
        <f>ROUND(I94*H94,2)</f>
        <v>0</v>
      </c>
      <c r="K94" s="221" t="s">
        <v>134</v>
      </c>
      <c r="L94" s="45"/>
      <c r="M94" s="226" t="s">
        <v>19</v>
      </c>
      <c r="N94" s="227" t="s">
        <v>43</v>
      </c>
      <c r="O94" s="85"/>
      <c r="P94" s="228">
        <f>O94*H94</f>
        <v>0</v>
      </c>
      <c r="Q94" s="228">
        <v>0</v>
      </c>
      <c r="R94" s="228">
        <f>Q94*H94</f>
        <v>0</v>
      </c>
      <c r="S94" s="228">
        <v>0</v>
      </c>
      <c r="T94" s="229">
        <f>S94*H94</f>
        <v>0</v>
      </c>
      <c r="U94" s="39"/>
      <c r="V94" s="39"/>
      <c r="W94" s="39"/>
      <c r="X94" s="39"/>
      <c r="Y94" s="39"/>
      <c r="Z94" s="39"/>
      <c r="AA94" s="39"/>
      <c r="AB94" s="39"/>
      <c r="AC94" s="39"/>
      <c r="AD94" s="39"/>
      <c r="AE94" s="39"/>
      <c r="AR94" s="230" t="s">
        <v>989</v>
      </c>
      <c r="AT94" s="230" t="s">
        <v>130</v>
      </c>
      <c r="AU94" s="230" t="s">
        <v>82</v>
      </c>
      <c r="AY94" s="18" t="s">
        <v>128</v>
      </c>
      <c r="BE94" s="231">
        <f>IF(N94="základní",J94,0)</f>
        <v>0</v>
      </c>
      <c r="BF94" s="231">
        <f>IF(N94="snížená",J94,0)</f>
        <v>0</v>
      </c>
      <c r="BG94" s="231">
        <f>IF(N94="zákl. přenesená",J94,0)</f>
        <v>0</v>
      </c>
      <c r="BH94" s="231">
        <f>IF(N94="sníž. přenesená",J94,0)</f>
        <v>0</v>
      </c>
      <c r="BI94" s="231">
        <f>IF(N94="nulová",J94,0)</f>
        <v>0</v>
      </c>
      <c r="BJ94" s="18" t="s">
        <v>80</v>
      </c>
      <c r="BK94" s="231">
        <f>ROUND(I94*H94,2)</f>
        <v>0</v>
      </c>
      <c r="BL94" s="18" t="s">
        <v>989</v>
      </c>
      <c r="BM94" s="230" t="s">
        <v>1122</v>
      </c>
    </row>
    <row r="95" s="2" customFormat="1" ht="16.5" customHeight="1">
      <c r="A95" s="39"/>
      <c r="B95" s="40"/>
      <c r="C95" s="219" t="s">
        <v>171</v>
      </c>
      <c r="D95" s="219" t="s">
        <v>130</v>
      </c>
      <c r="E95" s="220" t="s">
        <v>1123</v>
      </c>
      <c r="F95" s="221" t="s">
        <v>1124</v>
      </c>
      <c r="G95" s="222" t="s">
        <v>1104</v>
      </c>
      <c r="H95" s="223">
        <v>1</v>
      </c>
      <c r="I95" s="224"/>
      <c r="J95" s="225">
        <f>ROUND(I95*H95,2)</f>
        <v>0</v>
      </c>
      <c r="K95" s="221" t="s">
        <v>134</v>
      </c>
      <c r="L95" s="45"/>
      <c r="M95" s="226" t="s">
        <v>19</v>
      </c>
      <c r="N95" s="227" t="s">
        <v>43</v>
      </c>
      <c r="O95" s="85"/>
      <c r="P95" s="228">
        <f>O95*H95</f>
        <v>0</v>
      </c>
      <c r="Q95" s="228">
        <v>0</v>
      </c>
      <c r="R95" s="228">
        <f>Q95*H95</f>
        <v>0</v>
      </c>
      <c r="S95" s="228">
        <v>0</v>
      </c>
      <c r="T95" s="229">
        <f>S95*H95</f>
        <v>0</v>
      </c>
      <c r="U95" s="39"/>
      <c r="V95" s="39"/>
      <c r="W95" s="39"/>
      <c r="X95" s="39"/>
      <c r="Y95" s="39"/>
      <c r="Z95" s="39"/>
      <c r="AA95" s="39"/>
      <c r="AB95" s="39"/>
      <c r="AC95" s="39"/>
      <c r="AD95" s="39"/>
      <c r="AE95" s="39"/>
      <c r="AR95" s="230" t="s">
        <v>989</v>
      </c>
      <c r="AT95" s="230" t="s">
        <v>130</v>
      </c>
      <c r="AU95" s="230" t="s">
        <v>82</v>
      </c>
      <c r="AY95" s="18" t="s">
        <v>128</v>
      </c>
      <c r="BE95" s="231">
        <f>IF(N95="základní",J95,0)</f>
        <v>0</v>
      </c>
      <c r="BF95" s="231">
        <f>IF(N95="snížená",J95,0)</f>
        <v>0</v>
      </c>
      <c r="BG95" s="231">
        <f>IF(N95="zákl. přenesená",J95,0)</f>
        <v>0</v>
      </c>
      <c r="BH95" s="231">
        <f>IF(N95="sníž. přenesená",J95,0)</f>
        <v>0</v>
      </c>
      <c r="BI95" s="231">
        <f>IF(N95="nulová",J95,0)</f>
        <v>0</v>
      </c>
      <c r="BJ95" s="18" t="s">
        <v>80</v>
      </c>
      <c r="BK95" s="231">
        <f>ROUND(I95*H95,2)</f>
        <v>0</v>
      </c>
      <c r="BL95" s="18" t="s">
        <v>989</v>
      </c>
      <c r="BM95" s="230" t="s">
        <v>1125</v>
      </c>
    </row>
    <row r="96" s="13" customFormat="1">
      <c r="A96" s="13"/>
      <c r="B96" s="236"/>
      <c r="C96" s="237"/>
      <c r="D96" s="232" t="s">
        <v>153</v>
      </c>
      <c r="E96" s="238" t="s">
        <v>19</v>
      </c>
      <c r="F96" s="239" t="s">
        <v>1126</v>
      </c>
      <c r="G96" s="237"/>
      <c r="H96" s="240">
        <v>1</v>
      </c>
      <c r="I96" s="241"/>
      <c r="J96" s="237"/>
      <c r="K96" s="237"/>
      <c r="L96" s="242"/>
      <c r="M96" s="243"/>
      <c r="N96" s="244"/>
      <c r="O96" s="244"/>
      <c r="P96" s="244"/>
      <c r="Q96" s="244"/>
      <c r="R96" s="244"/>
      <c r="S96" s="244"/>
      <c r="T96" s="245"/>
      <c r="U96" s="13"/>
      <c r="V96" s="13"/>
      <c r="W96" s="13"/>
      <c r="X96" s="13"/>
      <c r="Y96" s="13"/>
      <c r="Z96" s="13"/>
      <c r="AA96" s="13"/>
      <c r="AB96" s="13"/>
      <c r="AC96" s="13"/>
      <c r="AD96" s="13"/>
      <c r="AE96" s="13"/>
      <c r="AT96" s="246" t="s">
        <v>153</v>
      </c>
      <c r="AU96" s="246" t="s">
        <v>82</v>
      </c>
      <c r="AV96" s="13" t="s">
        <v>82</v>
      </c>
      <c r="AW96" s="13" t="s">
        <v>33</v>
      </c>
      <c r="AX96" s="13" t="s">
        <v>80</v>
      </c>
      <c r="AY96" s="246" t="s">
        <v>128</v>
      </c>
    </row>
    <row r="97" s="12" customFormat="1" ht="22.8" customHeight="1">
      <c r="A97" s="12"/>
      <c r="B97" s="203"/>
      <c r="C97" s="204"/>
      <c r="D97" s="205" t="s">
        <v>71</v>
      </c>
      <c r="E97" s="217" t="s">
        <v>1127</v>
      </c>
      <c r="F97" s="217" t="s">
        <v>1128</v>
      </c>
      <c r="G97" s="204"/>
      <c r="H97" s="204"/>
      <c r="I97" s="207"/>
      <c r="J97" s="218">
        <f>BK97</f>
        <v>0</v>
      </c>
      <c r="K97" s="204"/>
      <c r="L97" s="209"/>
      <c r="M97" s="210"/>
      <c r="N97" s="211"/>
      <c r="O97" s="211"/>
      <c r="P97" s="212">
        <f>SUM(P98:P101)</f>
        <v>0</v>
      </c>
      <c r="Q97" s="211"/>
      <c r="R97" s="212">
        <f>SUM(R98:R101)</f>
        <v>0</v>
      </c>
      <c r="S97" s="211"/>
      <c r="T97" s="213">
        <f>SUM(T98:T101)</f>
        <v>0</v>
      </c>
      <c r="U97" s="12"/>
      <c r="V97" s="12"/>
      <c r="W97" s="12"/>
      <c r="X97" s="12"/>
      <c r="Y97" s="12"/>
      <c r="Z97" s="12"/>
      <c r="AA97" s="12"/>
      <c r="AB97" s="12"/>
      <c r="AC97" s="12"/>
      <c r="AD97" s="12"/>
      <c r="AE97" s="12"/>
      <c r="AR97" s="214" t="s">
        <v>158</v>
      </c>
      <c r="AT97" s="215" t="s">
        <v>71</v>
      </c>
      <c r="AU97" s="215" t="s">
        <v>80</v>
      </c>
      <c r="AY97" s="214" t="s">
        <v>128</v>
      </c>
      <c r="BK97" s="216">
        <f>SUM(BK98:BK101)</f>
        <v>0</v>
      </c>
    </row>
    <row r="98" s="2" customFormat="1" ht="16.5" customHeight="1">
      <c r="A98" s="39"/>
      <c r="B98" s="40"/>
      <c r="C98" s="219" t="s">
        <v>181</v>
      </c>
      <c r="D98" s="219" t="s">
        <v>130</v>
      </c>
      <c r="E98" s="220" t="s">
        <v>1129</v>
      </c>
      <c r="F98" s="221" t="s">
        <v>1130</v>
      </c>
      <c r="G98" s="222" t="s">
        <v>1104</v>
      </c>
      <c r="H98" s="223">
        <v>1</v>
      </c>
      <c r="I98" s="224"/>
      <c r="J98" s="225">
        <f>ROUND(I98*H98,2)</f>
        <v>0</v>
      </c>
      <c r="K98" s="221" t="s">
        <v>134</v>
      </c>
      <c r="L98" s="45"/>
      <c r="M98" s="226" t="s">
        <v>19</v>
      </c>
      <c r="N98" s="227" t="s">
        <v>43</v>
      </c>
      <c r="O98" s="85"/>
      <c r="P98" s="228">
        <f>O98*H98</f>
        <v>0</v>
      </c>
      <c r="Q98" s="228">
        <v>0</v>
      </c>
      <c r="R98" s="228">
        <f>Q98*H98</f>
        <v>0</v>
      </c>
      <c r="S98" s="228">
        <v>0</v>
      </c>
      <c r="T98" s="229">
        <f>S98*H98</f>
        <v>0</v>
      </c>
      <c r="U98" s="39"/>
      <c r="V98" s="39"/>
      <c r="W98" s="39"/>
      <c r="X98" s="39"/>
      <c r="Y98" s="39"/>
      <c r="Z98" s="39"/>
      <c r="AA98" s="39"/>
      <c r="AB98" s="39"/>
      <c r="AC98" s="39"/>
      <c r="AD98" s="39"/>
      <c r="AE98" s="39"/>
      <c r="AR98" s="230" t="s">
        <v>989</v>
      </c>
      <c r="AT98" s="230" t="s">
        <v>130</v>
      </c>
      <c r="AU98" s="230" t="s">
        <v>82</v>
      </c>
      <c r="AY98" s="18" t="s">
        <v>128</v>
      </c>
      <c r="BE98" s="231">
        <f>IF(N98="základní",J98,0)</f>
        <v>0</v>
      </c>
      <c r="BF98" s="231">
        <f>IF(N98="snížená",J98,0)</f>
        <v>0</v>
      </c>
      <c r="BG98" s="231">
        <f>IF(N98="zákl. přenesená",J98,0)</f>
        <v>0</v>
      </c>
      <c r="BH98" s="231">
        <f>IF(N98="sníž. přenesená",J98,0)</f>
        <v>0</v>
      </c>
      <c r="BI98" s="231">
        <f>IF(N98="nulová",J98,0)</f>
        <v>0</v>
      </c>
      <c r="BJ98" s="18" t="s">
        <v>80</v>
      </c>
      <c r="BK98" s="231">
        <f>ROUND(I98*H98,2)</f>
        <v>0</v>
      </c>
      <c r="BL98" s="18" t="s">
        <v>989</v>
      </c>
      <c r="BM98" s="230" t="s">
        <v>1131</v>
      </c>
    </row>
    <row r="99" s="15" customFormat="1">
      <c r="A99" s="15"/>
      <c r="B99" s="258"/>
      <c r="C99" s="259"/>
      <c r="D99" s="232" t="s">
        <v>153</v>
      </c>
      <c r="E99" s="260" t="s">
        <v>19</v>
      </c>
      <c r="F99" s="261" t="s">
        <v>1132</v>
      </c>
      <c r="G99" s="259"/>
      <c r="H99" s="260" t="s">
        <v>19</v>
      </c>
      <c r="I99" s="262"/>
      <c r="J99" s="259"/>
      <c r="K99" s="259"/>
      <c r="L99" s="263"/>
      <c r="M99" s="264"/>
      <c r="N99" s="265"/>
      <c r="O99" s="265"/>
      <c r="P99" s="265"/>
      <c r="Q99" s="265"/>
      <c r="R99" s="265"/>
      <c r="S99" s="265"/>
      <c r="T99" s="266"/>
      <c r="U99" s="15"/>
      <c r="V99" s="15"/>
      <c r="W99" s="15"/>
      <c r="X99" s="15"/>
      <c r="Y99" s="15"/>
      <c r="Z99" s="15"/>
      <c r="AA99" s="15"/>
      <c r="AB99" s="15"/>
      <c r="AC99" s="15"/>
      <c r="AD99" s="15"/>
      <c r="AE99" s="15"/>
      <c r="AT99" s="267" t="s">
        <v>153</v>
      </c>
      <c r="AU99" s="267" t="s">
        <v>82</v>
      </c>
      <c r="AV99" s="15" t="s">
        <v>80</v>
      </c>
      <c r="AW99" s="15" t="s">
        <v>33</v>
      </c>
      <c r="AX99" s="15" t="s">
        <v>72</v>
      </c>
      <c r="AY99" s="267" t="s">
        <v>128</v>
      </c>
    </row>
    <row r="100" s="15" customFormat="1">
      <c r="A100" s="15"/>
      <c r="B100" s="258"/>
      <c r="C100" s="259"/>
      <c r="D100" s="232" t="s">
        <v>153</v>
      </c>
      <c r="E100" s="260" t="s">
        <v>19</v>
      </c>
      <c r="F100" s="261" t="s">
        <v>1133</v>
      </c>
      <c r="G100" s="259"/>
      <c r="H100" s="260" t="s">
        <v>19</v>
      </c>
      <c r="I100" s="262"/>
      <c r="J100" s="259"/>
      <c r="K100" s="259"/>
      <c r="L100" s="263"/>
      <c r="M100" s="264"/>
      <c r="N100" s="265"/>
      <c r="O100" s="265"/>
      <c r="P100" s="265"/>
      <c r="Q100" s="265"/>
      <c r="R100" s="265"/>
      <c r="S100" s="265"/>
      <c r="T100" s="266"/>
      <c r="U100" s="15"/>
      <c r="V100" s="15"/>
      <c r="W100" s="15"/>
      <c r="X100" s="15"/>
      <c r="Y100" s="15"/>
      <c r="Z100" s="15"/>
      <c r="AA100" s="15"/>
      <c r="AB100" s="15"/>
      <c r="AC100" s="15"/>
      <c r="AD100" s="15"/>
      <c r="AE100" s="15"/>
      <c r="AT100" s="267" t="s">
        <v>153</v>
      </c>
      <c r="AU100" s="267" t="s">
        <v>82</v>
      </c>
      <c r="AV100" s="15" t="s">
        <v>80</v>
      </c>
      <c r="AW100" s="15" t="s">
        <v>33</v>
      </c>
      <c r="AX100" s="15" t="s">
        <v>72</v>
      </c>
      <c r="AY100" s="267" t="s">
        <v>128</v>
      </c>
    </row>
    <row r="101" s="13" customFormat="1">
      <c r="A101" s="13"/>
      <c r="B101" s="236"/>
      <c r="C101" s="237"/>
      <c r="D101" s="232" t="s">
        <v>153</v>
      </c>
      <c r="E101" s="238" t="s">
        <v>19</v>
      </c>
      <c r="F101" s="239" t="s">
        <v>80</v>
      </c>
      <c r="G101" s="237"/>
      <c r="H101" s="240">
        <v>1</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153</v>
      </c>
      <c r="AU101" s="246" t="s">
        <v>82</v>
      </c>
      <c r="AV101" s="13" t="s">
        <v>82</v>
      </c>
      <c r="AW101" s="13" t="s">
        <v>33</v>
      </c>
      <c r="AX101" s="13" t="s">
        <v>80</v>
      </c>
      <c r="AY101" s="246" t="s">
        <v>128</v>
      </c>
    </row>
    <row r="102" s="12" customFormat="1" ht="22.8" customHeight="1">
      <c r="A102" s="12"/>
      <c r="B102" s="203"/>
      <c r="C102" s="204"/>
      <c r="D102" s="205" t="s">
        <v>71</v>
      </c>
      <c r="E102" s="217" t="s">
        <v>1134</v>
      </c>
      <c r="F102" s="217" t="s">
        <v>1135</v>
      </c>
      <c r="G102" s="204"/>
      <c r="H102" s="204"/>
      <c r="I102" s="207"/>
      <c r="J102" s="218">
        <f>BK102</f>
        <v>0</v>
      </c>
      <c r="K102" s="204"/>
      <c r="L102" s="209"/>
      <c r="M102" s="210"/>
      <c r="N102" s="211"/>
      <c r="O102" s="211"/>
      <c r="P102" s="212">
        <f>SUM(P103:P105)</f>
        <v>0</v>
      </c>
      <c r="Q102" s="211"/>
      <c r="R102" s="212">
        <f>SUM(R103:R105)</f>
        <v>0</v>
      </c>
      <c r="S102" s="211"/>
      <c r="T102" s="213">
        <f>SUM(T103:T105)</f>
        <v>0</v>
      </c>
      <c r="U102" s="12"/>
      <c r="V102" s="12"/>
      <c r="W102" s="12"/>
      <c r="X102" s="12"/>
      <c r="Y102" s="12"/>
      <c r="Z102" s="12"/>
      <c r="AA102" s="12"/>
      <c r="AB102" s="12"/>
      <c r="AC102" s="12"/>
      <c r="AD102" s="12"/>
      <c r="AE102" s="12"/>
      <c r="AR102" s="214" t="s">
        <v>158</v>
      </c>
      <c r="AT102" s="215" t="s">
        <v>71</v>
      </c>
      <c r="AU102" s="215" t="s">
        <v>80</v>
      </c>
      <c r="AY102" s="214" t="s">
        <v>128</v>
      </c>
      <c r="BK102" s="216">
        <f>SUM(BK103:BK105)</f>
        <v>0</v>
      </c>
    </row>
    <row r="103" s="2" customFormat="1" ht="16.5" customHeight="1">
      <c r="A103" s="39"/>
      <c r="B103" s="40"/>
      <c r="C103" s="219" t="s">
        <v>186</v>
      </c>
      <c r="D103" s="219" t="s">
        <v>130</v>
      </c>
      <c r="E103" s="220" t="s">
        <v>1136</v>
      </c>
      <c r="F103" s="221" t="s">
        <v>1137</v>
      </c>
      <c r="G103" s="222" t="s">
        <v>1104</v>
      </c>
      <c r="H103" s="223">
        <v>1</v>
      </c>
      <c r="I103" s="224"/>
      <c r="J103" s="225">
        <f>ROUND(I103*H103,2)</f>
        <v>0</v>
      </c>
      <c r="K103" s="221" t="s">
        <v>134</v>
      </c>
      <c r="L103" s="45"/>
      <c r="M103" s="226" t="s">
        <v>19</v>
      </c>
      <c r="N103" s="227" t="s">
        <v>43</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989</v>
      </c>
      <c r="AT103" s="230" t="s">
        <v>130</v>
      </c>
      <c r="AU103" s="230" t="s">
        <v>82</v>
      </c>
      <c r="AY103" s="18" t="s">
        <v>128</v>
      </c>
      <c r="BE103" s="231">
        <f>IF(N103="základní",J103,0)</f>
        <v>0</v>
      </c>
      <c r="BF103" s="231">
        <f>IF(N103="snížená",J103,0)</f>
        <v>0</v>
      </c>
      <c r="BG103" s="231">
        <f>IF(N103="zákl. přenesená",J103,0)</f>
        <v>0</v>
      </c>
      <c r="BH103" s="231">
        <f>IF(N103="sníž. přenesená",J103,0)</f>
        <v>0</v>
      </c>
      <c r="BI103" s="231">
        <f>IF(N103="nulová",J103,0)</f>
        <v>0</v>
      </c>
      <c r="BJ103" s="18" t="s">
        <v>80</v>
      </c>
      <c r="BK103" s="231">
        <f>ROUND(I103*H103,2)</f>
        <v>0</v>
      </c>
      <c r="BL103" s="18" t="s">
        <v>989</v>
      </c>
      <c r="BM103" s="230" t="s">
        <v>1138</v>
      </c>
    </row>
    <row r="104" s="15" customFormat="1">
      <c r="A104" s="15"/>
      <c r="B104" s="258"/>
      <c r="C104" s="259"/>
      <c r="D104" s="232" t="s">
        <v>153</v>
      </c>
      <c r="E104" s="260" t="s">
        <v>19</v>
      </c>
      <c r="F104" s="261" t="s">
        <v>1139</v>
      </c>
      <c r="G104" s="259"/>
      <c r="H104" s="260" t="s">
        <v>19</v>
      </c>
      <c r="I104" s="262"/>
      <c r="J104" s="259"/>
      <c r="K104" s="259"/>
      <c r="L104" s="263"/>
      <c r="M104" s="264"/>
      <c r="N104" s="265"/>
      <c r="O104" s="265"/>
      <c r="P104" s="265"/>
      <c r="Q104" s="265"/>
      <c r="R104" s="265"/>
      <c r="S104" s="265"/>
      <c r="T104" s="266"/>
      <c r="U104" s="15"/>
      <c r="V104" s="15"/>
      <c r="W104" s="15"/>
      <c r="X104" s="15"/>
      <c r="Y104" s="15"/>
      <c r="Z104" s="15"/>
      <c r="AA104" s="15"/>
      <c r="AB104" s="15"/>
      <c r="AC104" s="15"/>
      <c r="AD104" s="15"/>
      <c r="AE104" s="15"/>
      <c r="AT104" s="267" t="s">
        <v>153</v>
      </c>
      <c r="AU104" s="267" t="s">
        <v>82</v>
      </c>
      <c r="AV104" s="15" t="s">
        <v>80</v>
      </c>
      <c r="AW104" s="15" t="s">
        <v>33</v>
      </c>
      <c r="AX104" s="15" t="s">
        <v>72</v>
      </c>
      <c r="AY104" s="267" t="s">
        <v>128</v>
      </c>
    </row>
    <row r="105" s="13" customFormat="1">
      <c r="A105" s="13"/>
      <c r="B105" s="236"/>
      <c r="C105" s="237"/>
      <c r="D105" s="232" t="s">
        <v>153</v>
      </c>
      <c r="E105" s="238" t="s">
        <v>19</v>
      </c>
      <c r="F105" s="239" t="s">
        <v>80</v>
      </c>
      <c r="G105" s="237"/>
      <c r="H105" s="240">
        <v>1</v>
      </c>
      <c r="I105" s="241"/>
      <c r="J105" s="237"/>
      <c r="K105" s="237"/>
      <c r="L105" s="242"/>
      <c r="M105" s="283"/>
      <c r="N105" s="284"/>
      <c r="O105" s="284"/>
      <c r="P105" s="284"/>
      <c r="Q105" s="284"/>
      <c r="R105" s="284"/>
      <c r="S105" s="284"/>
      <c r="T105" s="285"/>
      <c r="U105" s="13"/>
      <c r="V105" s="13"/>
      <c r="W105" s="13"/>
      <c r="X105" s="13"/>
      <c r="Y105" s="13"/>
      <c r="Z105" s="13"/>
      <c r="AA105" s="13"/>
      <c r="AB105" s="13"/>
      <c r="AC105" s="13"/>
      <c r="AD105" s="13"/>
      <c r="AE105" s="13"/>
      <c r="AT105" s="246" t="s">
        <v>153</v>
      </c>
      <c r="AU105" s="246" t="s">
        <v>82</v>
      </c>
      <c r="AV105" s="13" t="s">
        <v>82</v>
      </c>
      <c r="AW105" s="13" t="s">
        <v>33</v>
      </c>
      <c r="AX105" s="13" t="s">
        <v>80</v>
      </c>
      <c r="AY105" s="246" t="s">
        <v>128</v>
      </c>
    </row>
    <row r="106" s="2" customFormat="1" ht="6.96" customHeight="1">
      <c r="A106" s="39"/>
      <c r="B106" s="60"/>
      <c r="C106" s="61"/>
      <c r="D106" s="61"/>
      <c r="E106" s="61"/>
      <c r="F106" s="61"/>
      <c r="G106" s="61"/>
      <c r="H106" s="61"/>
      <c r="I106" s="167"/>
      <c r="J106" s="61"/>
      <c r="K106" s="61"/>
      <c r="L106" s="45"/>
      <c r="M106" s="39"/>
      <c r="O106" s="39"/>
      <c r="P106" s="39"/>
      <c r="Q106" s="39"/>
      <c r="R106" s="39"/>
      <c r="S106" s="39"/>
      <c r="T106" s="39"/>
      <c r="U106" s="39"/>
      <c r="V106" s="39"/>
      <c r="W106" s="39"/>
      <c r="X106" s="39"/>
      <c r="Y106" s="39"/>
      <c r="Z106" s="39"/>
      <c r="AA106" s="39"/>
      <c r="AB106" s="39"/>
      <c r="AC106" s="39"/>
      <c r="AD106" s="39"/>
      <c r="AE106" s="39"/>
    </row>
  </sheetData>
  <sheetProtection sheet="1" autoFilter="0" formatColumns="0" formatRows="0" objects="1" scenarios="1" spinCount="100000" saltValue="ytL9G9h0+12NwCVh2r+YOoW+VuLAKeiSgsb1SwaLBnQ7eC4zpMd47Cdai+YG2LdArGtvNfIboMMajCGgoaQmiw==" hashValue="zFdLUQwIq3AnG2x2Wei3piF3/YS0iQOtTVQrjC0510VaswIBoTy29VI010rUu1c/euIChSbbjsMGhDBvcQbMDw==" algorithmName="SHA-512" password="CC35"/>
  <autoFilter ref="C82:K105"/>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97</v>
      </c>
    </row>
    <row r="3" s="1" customFormat="1" ht="6.96" customHeight="1">
      <c r="B3" s="130"/>
      <c r="C3" s="131"/>
      <c r="D3" s="131"/>
      <c r="E3" s="131"/>
      <c r="F3" s="131"/>
      <c r="G3" s="131"/>
      <c r="H3" s="131"/>
      <c r="I3" s="132"/>
      <c r="J3" s="131"/>
      <c r="K3" s="131"/>
      <c r="L3" s="21"/>
      <c r="AT3" s="18" t="s">
        <v>82</v>
      </c>
    </row>
    <row r="4" s="1" customFormat="1" ht="24.96" customHeight="1">
      <c r="B4" s="21"/>
      <c r="D4" s="133" t="s">
        <v>98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Bílina - Chodník Mostecká</v>
      </c>
      <c r="F7" s="135"/>
      <c r="G7" s="135"/>
      <c r="H7" s="135"/>
      <c r="I7" s="129"/>
      <c r="L7" s="21"/>
    </row>
    <row r="8" s="2" customFormat="1" ht="12" customHeight="1">
      <c r="A8" s="39"/>
      <c r="B8" s="45"/>
      <c r="C8" s="39"/>
      <c r="D8" s="135" t="s">
        <v>99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1140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9. 5. 2018</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ROUND(J81,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ROUND((SUM(BE81:BE88)),  2)</f>
        <v>0</v>
      </c>
      <c r="G33" s="39"/>
      <c r="H33" s="39"/>
      <c r="I33" s="156">
        <v>0.20999999999999999</v>
      </c>
      <c r="J33" s="155">
        <f>ROUND(((SUM(BE81:BE88))*I33),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ROUND((SUM(BF81:BF88)),  2)</f>
        <v>0</v>
      </c>
      <c r="G34" s="39"/>
      <c r="H34" s="39"/>
      <c r="I34" s="156">
        <v>0.14999999999999999</v>
      </c>
      <c r="J34" s="155">
        <f>ROUND(((SUM(BF81:BF88))*I34),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ROUND((SUM(BG81:BG88)),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ROUND((SUM(BH81:BH88)),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ROUND((SUM(BI81:BI88)),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Bílina - Chodník Mostecká</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VON_N - Vedlejší a ostatní náklady - nezpůsobilé výdaje</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Bílina</v>
      </c>
      <c r="G52" s="41"/>
      <c r="H52" s="41"/>
      <c r="I52" s="141" t="s">
        <v>23</v>
      </c>
      <c r="J52" s="73" t="str">
        <f>IF(J12="","",J12)</f>
        <v>9. 5. 2018</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Bílina</v>
      </c>
      <c r="G54" s="41"/>
      <c r="H54" s="41"/>
      <c r="I54" s="141" t="s">
        <v>31</v>
      </c>
      <c r="J54" s="37" t="str">
        <f>E21</f>
        <v>AZ Consult spol. s r.o.</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Lucie Wojčiková</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102</v>
      </c>
      <c r="D57" s="173"/>
      <c r="E57" s="173"/>
      <c r="F57" s="173"/>
      <c r="G57" s="173"/>
      <c r="H57" s="173"/>
      <c r="I57" s="174"/>
      <c r="J57" s="175" t="s">
        <v>103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J81</f>
        <v>0</v>
      </c>
      <c r="K59" s="41"/>
      <c r="L59" s="138"/>
      <c r="S59" s="39"/>
      <c r="T59" s="39"/>
      <c r="U59" s="39"/>
      <c r="V59" s="39"/>
      <c r="W59" s="39"/>
      <c r="X59" s="39"/>
      <c r="Y59" s="39"/>
      <c r="Z59" s="39"/>
      <c r="AA59" s="39"/>
      <c r="AB59" s="39"/>
      <c r="AC59" s="39"/>
      <c r="AD59" s="39"/>
      <c r="AE59" s="39"/>
      <c r="AU59" s="18" t="s">
        <v>104</v>
      </c>
    </row>
    <row r="60" s="9" customFormat="1" ht="24.96" customHeight="1">
      <c r="A60" s="9"/>
      <c r="B60" s="177"/>
      <c r="C60" s="178"/>
      <c r="D60" s="179" t="s">
        <v>1094</v>
      </c>
      <c r="E60" s="180"/>
      <c r="F60" s="180"/>
      <c r="G60" s="180"/>
      <c r="H60" s="180"/>
      <c r="I60" s="181"/>
      <c r="J60" s="182">
        <f>J82</f>
        <v>0</v>
      </c>
      <c r="K60" s="178"/>
      <c r="L60" s="183"/>
      <c r="S60" s="9"/>
      <c r="T60" s="9"/>
      <c r="U60" s="9"/>
      <c r="V60" s="9"/>
      <c r="W60" s="9"/>
      <c r="X60" s="9"/>
      <c r="Y60" s="9"/>
      <c r="Z60" s="9"/>
      <c r="AA60" s="9"/>
      <c r="AB60" s="9"/>
      <c r="AC60" s="9"/>
      <c r="AD60" s="9"/>
      <c r="AE60" s="9"/>
    </row>
    <row r="61" s="10" customFormat="1" ht="19.92" customHeight="1">
      <c r="A61" s="10"/>
      <c r="B61" s="184"/>
      <c r="C61" s="185"/>
      <c r="D61" s="186" t="s">
        <v>1096</v>
      </c>
      <c r="E61" s="187"/>
      <c r="F61" s="187"/>
      <c r="G61" s="187"/>
      <c r="H61" s="187"/>
      <c r="I61" s="188"/>
      <c r="J61" s="189">
        <f>J83</f>
        <v>0</v>
      </c>
      <c r="K61" s="185"/>
      <c r="L61" s="190"/>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137"/>
      <c r="J62" s="41"/>
      <c r="K62" s="41"/>
      <c r="L62" s="13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167"/>
      <c r="J63" s="61"/>
      <c r="K63" s="61"/>
      <c r="L63" s="13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170"/>
      <c r="J67" s="63"/>
      <c r="K67" s="63"/>
      <c r="L67" s="138"/>
      <c r="S67" s="39"/>
      <c r="T67" s="39"/>
      <c r="U67" s="39"/>
      <c r="V67" s="39"/>
      <c r="W67" s="39"/>
      <c r="X67" s="39"/>
      <c r="Y67" s="39"/>
      <c r="Z67" s="39"/>
      <c r="AA67" s="39"/>
      <c r="AB67" s="39"/>
      <c r="AC67" s="39"/>
      <c r="AD67" s="39"/>
      <c r="AE67" s="39"/>
    </row>
    <row r="68" s="2" customFormat="1" ht="24.96" customHeight="1">
      <c r="A68" s="39"/>
      <c r="B68" s="40"/>
      <c r="C68" s="24" t="s">
        <v>113</v>
      </c>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6.5" customHeight="1">
      <c r="A71" s="39"/>
      <c r="B71" s="40"/>
      <c r="C71" s="41"/>
      <c r="D71" s="41"/>
      <c r="E71" s="171" t="str">
        <f>E7</f>
        <v>Bílina - Chodník Mostecká</v>
      </c>
      <c r="F71" s="33"/>
      <c r="G71" s="33"/>
      <c r="H71" s="33"/>
      <c r="I71" s="137"/>
      <c r="J71" s="41"/>
      <c r="K71" s="41"/>
      <c r="L71" s="138"/>
      <c r="S71" s="39"/>
      <c r="T71" s="39"/>
      <c r="U71" s="39"/>
      <c r="V71" s="39"/>
      <c r="W71" s="39"/>
      <c r="X71" s="39"/>
      <c r="Y71" s="39"/>
      <c r="Z71" s="39"/>
      <c r="AA71" s="39"/>
      <c r="AB71" s="39"/>
      <c r="AC71" s="39"/>
      <c r="AD71" s="39"/>
      <c r="AE71" s="39"/>
    </row>
    <row r="72" s="2" customFormat="1" ht="12" customHeight="1">
      <c r="A72" s="39"/>
      <c r="B72" s="40"/>
      <c r="C72" s="33" t="s">
        <v>99</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70" t="str">
        <f>E9</f>
        <v>VON_N - Vedlejší a ostatní náklady - nezpůsobilé výdaje</v>
      </c>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Bílina</v>
      </c>
      <c r="G75" s="41"/>
      <c r="H75" s="41"/>
      <c r="I75" s="141" t="s">
        <v>23</v>
      </c>
      <c r="J75" s="73" t="str">
        <f>IF(J12="","",J12)</f>
        <v>9. 5. 2018</v>
      </c>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25.65" customHeight="1">
      <c r="A77" s="39"/>
      <c r="B77" s="40"/>
      <c r="C77" s="33" t="s">
        <v>25</v>
      </c>
      <c r="D77" s="41"/>
      <c r="E77" s="41"/>
      <c r="F77" s="28" t="str">
        <f>E15</f>
        <v>Město Bílina</v>
      </c>
      <c r="G77" s="41"/>
      <c r="H77" s="41"/>
      <c r="I77" s="141" t="s">
        <v>31</v>
      </c>
      <c r="J77" s="37" t="str">
        <f>E21</f>
        <v>AZ Consult spol. s r.o.</v>
      </c>
      <c r="K77" s="41"/>
      <c r="L77" s="138"/>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141" t="s">
        <v>34</v>
      </c>
      <c r="J78" s="37" t="str">
        <f>E24</f>
        <v>Lucie Wojčiková</v>
      </c>
      <c r="K78" s="41"/>
      <c r="L78" s="13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11" customFormat="1" ht="29.28" customHeight="1">
      <c r="A80" s="191"/>
      <c r="B80" s="192"/>
      <c r="C80" s="193" t="s">
        <v>114</v>
      </c>
      <c r="D80" s="194" t="s">
        <v>57</v>
      </c>
      <c r="E80" s="194" t="s">
        <v>53</v>
      </c>
      <c r="F80" s="194" t="s">
        <v>54</v>
      </c>
      <c r="G80" s="194" t="s">
        <v>115</v>
      </c>
      <c r="H80" s="194" t="s">
        <v>116</v>
      </c>
      <c r="I80" s="195" t="s">
        <v>117</v>
      </c>
      <c r="J80" s="194" t="s">
        <v>103</v>
      </c>
      <c r="K80" s="196" t="s">
        <v>118</v>
      </c>
      <c r="L80" s="197"/>
      <c r="M80" s="93" t="s">
        <v>19</v>
      </c>
      <c r="N80" s="94" t="s">
        <v>42</v>
      </c>
      <c r="O80" s="94" t="s">
        <v>119</v>
      </c>
      <c r="P80" s="94" t="s">
        <v>120</v>
      </c>
      <c r="Q80" s="94" t="s">
        <v>121</v>
      </c>
      <c r="R80" s="94" t="s">
        <v>122</v>
      </c>
      <c r="S80" s="94" t="s">
        <v>123</v>
      </c>
      <c r="T80" s="95" t="s">
        <v>124</v>
      </c>
      <c r="U80" s="191"/>
      <c r="V80" s="191"/>
      <c r="W80" s="191"/>
      <c r="X80" s="191"/>
      <c r="Y80" s="191"/>
      <c r="Z80" s="191"/>
      <c r="AA80" s="191"/>
      <c r="AB80" s="191"/>
      <c r="AC80" s="191"/>
      <c r="AD80" s="191"/>
      <c r="AE80" s="191"/>
    </row>
    <row r="81" s="2" customFormat="1" ht="22.8" customHeight="1">
      <c r="A81" s="39"/>
      <c r="B81" s="40"/>
      <c r="C81" s="100" t="s">
        <v>125</v>
      </c>
      <c r="D81" s="41"/>
      <c r="E81" s="41"/>
      <c r="F81" s="41"/>
      <c r="G81" s="41"/>
      <c r="H81" s="41"/>
      <c r="I81" s="137"/>
      <c r="J81" s="198">
        <f>BK81</f>
        <v>0</v>
      </c>
      <c r="K81" s="41"/>
      <c r="L81" s="45"/>
      <c r="M81" s="96"/>
      <c r="N81" s="199"/>
      <c r="O81" s="97"/>
      <c r="P81" s="200">
        <f>P82</f>
        <v>0</v>
      </c>
      <c r="Q81" s="97"/>
      <c r="R81" s="200">
        <f>R82</f>
        <v>0</v>
      </c>
      <c r="S81" s="97"/>
      <c r="T81" s="201">
        <f>T82</f>
        <v>0</v>
      </c>
      <c r="U81" s="39"/>
      <c r="V81" s="39"/>
      <c r="W81" s="39"/>
      <c r="X81" s="39"/>
      <c r="Y81" s="39"/>
      <c r="Z81" s="39"/>
      <c r="AA81" s="39"/>
      <c r="AB81" s="39"/>
      <c r="AC81" s="39"/>
      <c r="AD81" s="39"/>
      <c r="AE81" s="39"/>
      <c r="AT81" s="18" t="s">
        <v>71</v>
      </c>
      <c r="AU81" s="18" t="s">
        <v>104</v>
      </c>
      <c r="BK81" s="202">
        <f>BK82</f>
        <v>0</v>
      </c>
    </row>
    <row r="82" s="12" customFormat="1" ht="25.92" customHeight="1">
      <c r="A82" s="12"/>
      <c r="B82" s="203"/>
      <c r="C82" s="204"/>
      <c r="D82" s="205" t="s">
        <v>71</v>
      </c>
      <c r="E82" s="206" t="s">
        <v>1098</v>
      </c>
      <c r="F82" s="206" t="s">
        <v>1099</v>
      </c>
      <c r="G82" s="204"/>
      <c r="H82" s="204"/>
      <c r="I82" s="207"/>
      <c r="J82" s="208">
        <f>BK82</f>
        <v>0</v>
      </c>
      <c r="K82" s="204"/>
      <c r="L82" s="209"/>
      <c r="M82" s="210"/>
      <c r="N82" s="211"/>
      <c r="O82" s="211"/>
      <c r="P82" s="212">
        <f>P83</f>
        <v>0</v>
      </c>
      <c r="Q82" s="211"/>
      <c r="R82" s="212">
        <f>R83</f>
        <v>0</v>
      </c>
      <c r="S82" s="211"/>
      <c r="T82" s="213">
        <f>T83</f>
        <v>0</v>
      </c>
      <c r="U82" s="12"/>
      <c r="V82" s="12"/>
      <c r="W82" s="12"/>
      <c r="X82" s="12"/>
      <c r="Y82" s="12"/>
      <c r="Z82" s="12"/>
      <c r="AA82" s="12"/>
      <c r="AB82" s="12"/>
      <c r="AC82" s="12"/>
      <c r="AD82" s="12"/>
      <c r="AE82" s="12"/>
      <c r="AR82" s="214" t="s">
        <v>158</v>
      </c>
      <c r="AT82" s="215" t="s">
        <v>71</v>
      </c>
      <c r="AU82" s="215" t="s">
        <v>72</v>
      </c>
      <c r="AY82" s="214" t="s">
        <v>128</v>
      </c>
      <c r="BK82" s="216">
        <f>BK83</f>
        <v>0</v>
      </c>
    </row>
    <row r="83" s="12" customFormat="1" ht="22.8" customHeight="1">
      <c r="A83" s="12"/>
      <c r="B83" s="203"/>
      <c r="C83" s="204"/>
      <c r="D83" s="205" t="s">
        <v>71</v>
      </c>
      <c r="E83" s="217" t="s">
        <v>1127</v>
      </c>
      <c r="F83" s="217" t="s">
        <v>1128</v>
      </c>
      <c r="G83" s="204"/>
      <c r="H83" s="204"/>
      <c r="I83" s="207"/>
      <c r="J83" s="218">
        <f>BK83</f>
        <v>0</v>
      </c>
      <c r="K83" s="204"/>
      <c r="L83" s="209"/>
      <c r="M83" s="210"/>
      <c r="N83" s="211"/>
      <c r="O83" s="211"/>
      <c r="P83" s="212">
        <f>SUM(P84:P88)</f>
        <v>0</v>
      </c>
      <c r="Q83" s="211"/>
      <c r="R83" s="212">
        <f>SUM(R84:R88)</f>
        <v>0</v>
      </c>
      <c r="S83" s="211"/>
      <c r="T83" s="213">
        <f>SUM(T84:T88)</f>
        <v>0</v>
      </c>
      <c r="U83" s="12"/>
      <c r="V83" s="12"/>
      <c r="W83" s="12"/>
      <c r="X83" s="12"/>
      <c r="Y83" s="12"/>
      <c r="Z83" s="12"/>
      <c r="AA83" s="12"/>
      <c r="AB83" s="12"/>
      <c r="AC83" s="12"/>
      <c r="AD83" s="12"/>
      <c r="AE83" s="12"/>
      <c r="AR83" s="214" t="s">
        <v>158</v>
      </c>
      <c r="AT83" s="215" t="s">
        <v>71</v>
      </c>
      <c r="AU83" s="215" t="s">
        <v>80</v>
      </c>
      <c r="AY83" s="214" t="s">
        <v>128</v>
      </c>
      <c r="BK83" s="216">
        <f>SUM(BK84:BK88)</f>
        <v>0</v>
      </c>
    </row>
    <row r="84" s="2" customFormat="1" ht="16.5" customHeight="1">
      <c r="A84" s="39"/>
      <c r="B84" s="40"/>
      <c r="C84" s="219" t="s">
        <v>176</v>
      </c>
      <c r="D84" s="219" t="s">
        <v>130</v>
      </c>
      <c r="E84" s="220" t="s">
        <v>1141</v>
      </c>
      <c r="F84" s="221" t="s">
        <v>1128</v>
      </c>
      <c r="G84" s="222" t="s">
        <v>1104</v>
      </c>
      <c r="H84" s="223">
        <v>1</v>
      </c>
      <c r="I84" s="224"/>
      <c r="J84" s="225">
        <f>ROUND(I84*H84,2)</f>
        <v>0</v>
      </c>
      <c r="K84" s="221" t="s">
        <v>134</v>
      </c>
      <c r="L84" s="45"/>
      <c r="M84" s="226" t="s">
        <v>19</v>
      </c>
      <c r="N84" s="227" t="s">
        <v>43</v>
      </c>
      <c r="O84" s="85"/>
      <c r="P84" s="228">
        <f>O84*H84</f>
        <v>0</v>
      </c>
      <c r="Q84" s="228">
        <v>0</v>
      </c>
      <c r="R84" s="228">
        <f>Q84*H84</f>
        <v>0</v>
      </c>
      <c r="S84" s="228">
        <v>0</v>
      </c>
      <c r="T84" s="229">
        <f>S84*H84</f>
        <v>0</v>
      </c>
      <c r="U84" s="39"/>
      <c r="V84" s="39"/>
      <c r="W84" s="39"/>
      <c r="X84" s="39"/>
      <c r="Y84" s="39"/>
      <c r="Z84" s="39"/>
      <c r="AA84" s="39"/>
      <c r="AB84" s="39"/>
      <c r="AC84" s="39"/>
      <c r="AD84" s="39"/>
      <c r="AE84" s="39"/>
      <c r="AR84" s="230" t="s">
        <v>989</v>
      </c>
      <c r="AT84" s="230" t="s">
        <v>130</v>
      </c>
      <c r="AU84" s="230" t="s">
        <v>82</v>
      </c>
      <c r="AY84" s="18" t="s">
        <v>128</v>
      </c>
      <c r="BE84" s="231">
        <f>IF(N84="základní",J84,0)</f>
        <v>0</v>
      </c>
      <c r="BF84" s="231">
        <f>IF(N84="snížená",J84,0)</f>
        <v>0</v>
      </c>
      <c r="BG84" s="231">
        <f>IF(N84="zákl. přenesená",J84,0)</f>
        <v>0</v>
      </c>
      <c r="BH84" s="231">
        <f>IF(N84="sníž. přenesená",J84,0)</f>
        <v>0</v>
      </c>
      <c r="BI84" s="231">
        <f>IF(N84="nulová",J84,0)</f>
        <v>0</v>
      </c>
      <c r="BJ84" s="18" t="s">
        <v>80</v>
      </c>
      <c r="BK84" s="231">
        <f>ROUND(I84*H84,2)</f>
        <v>0</v>
      </c>
      <c r="BL84" s="18" t="s">
        <v>989</v>
      </c>
      <c r="BM84" s="230" t="s">
        <v>1142</v>
      </c>
    </row>
    <row r="85" s="15" customFormat="1">
      <c r="A85" s="15"/>
      <c r="B85" s="258"/>
      <c r="C85" s="259"/>
      <c r="D85" s="232" t="s">
        <v>153</v>
      </c>
      <c r="E85" s="260" t="s">
        <v>19</v>
      </c>
      <c r="F85" s="261" t="s">
        <v>1143</v>
      </c>
      <c r="G85" s="259"/>
      <c r="H85" s="260" t="s">
        <v>19</v>
      </c>
      <c r="I85" s="262"/>
      <c r="J85" s="259"/>
      <c r="K85" s="259"/>
      <c r="L85" s="263"/>
      <c r="M85" s="264"/>
      <c r="N85" s="265"/>
      <c r="O85" s="265"/>
      <c r="P85" s="265"/>
      <c r="Q85" s="265"/>
      <c r="R85" s="265"/>
      <c r="S85" s="265"/>
      <c r="T85" s="266"/>
      <c r="U85" s="15"/>
      <c r="V85" s="15"/>
      <c r="W85" s="15"/>
      <c r="X85" s="15"/>
      <c r="Y85" s="15"/>
      <c r="Z85" s="15"/>
      <c r="AA85" s="15"/>
      <c r="AB85" s="15"/>
      <c r="AC85" s="15"/>
      <c r="AD85" s="15"/>
      <c r="AE85" s="15"/>
      <c r="AT85" s="267" t="s">
        <v>153</v>
      </c>
      <c r="AU85" s="267" t="s">
        <v>82</v>
      </c>
      <c r="AV85" s="15" t="s">
        <v>80</v>
      </c>
      <c r="AW85" s="15" t="s">
        <v>33</v>
      </c>
      <c r="AX85" s="15" t="s">
        <v>72</v>
      </c>
      <c r="AY85" s="267" t="s">
        <v>128</v>
      </c>
    </row>
    <row r="86" s="15" customFormat="1">
      <c r="A86" s="15"/>
      <c r="B86" s="258"/>
      <c r="C86" s="259"/>
      <c r="D86" s="232" t="s">
        <v>153</v>
      </c>
      <c r="E86" s="260" t="s">
        <v>19</v>
      </c>
      <c r="F86" s="261" t="s">
        <v>1144</v>
      </c>
      <c r="G86" s="259"/>
      <c r="H86" s="260" t="s">
        <v>19</v>
      </c>
      <c r="I86" s="262"/>
      <c r="J86" s="259"/>
      <c r="K86" s="259"/>
      <c r="L86" s="263"/>
      <c r="M86" s="264"/>
      <c r="N86" s="265"/>
      <c r="O86" s="265"/>
      <c r="P86" s="265"/>
      <c r="Q86" s="265"/>
      <c r="R86" s="265"/>
      <c r="S86" s="265"/>
      <c r="T86" s="266"/>
      <c r="U86" s="15"/>
      <c r="V86" s="15"/>
      <c r="W86" s="15"/>
      <c r="X86" s="15"/>
      <c r="Y86" s="15"/>
      <c r="Z86" s="15"/>
      <c r="AA86" s="15"/>
      <c r="AB86" s="15"/>
      <c r="AC86" s="15"/>
      <c r="AD86" s="15"/>
      <c r="AE86" s="15"/>
      <c r="AT86" s="267" t="s">
        <v>153</v>
      </c>
      <c r="AU86" s="267" t="s">
        <v>82</v>
      </c>
      <c r="AV86" s="15" t="s">
        <v>80</v>
      </c>
      <c r="AW86" s="15" t="s">
        <v>33</v>
      </c>
      <c r="AX86" s="15" t="s">
        <v>72</v>
      </c>
      <c r="AY86" s="267" t="s">
        <v>128</v>
      </c>
    </row>
    <row r="87" s="15" customFormat="1">
      <c r="A87" s="15"/>
      <c r="B87" s="258"/>
      <c r="C87" s="259"/>
      <c r="D87" s="232" t="s">
        <v>153</v>
      </c>
      <c r="E87" s="260" t="s">
        <v>19</v>
      </c>
      <c r="F87" s="261" t="s">
        <v>1145</v>
      </c>
      <c r="G87" s="259"/>
      <c r="H87" s="260" t="s">
        <v>19</v>
      </c>
      <c r="I87" s="262"/>
      <c r="J87" s="259"/>
      <c r="K87" s="259"/>
      <c r="L87" s="263"/>
      <c r="M87" s="264"/>
      <c r="N87" s="265"/>
      <c r="O87" s="265"/>
      <c r="P87" s="265"/>
      <c r="Q87" s="265"/>
      <c r="R87" s="265"/>
      <c r="S87" s="265"/>
      <c r="T87" s="266"/>
      <c r="U87" s="15"/>
      <c r="V87" s="15"/>
      <c r="W87" s="15"/>
      <c r="X87" s="15"/>
      <c r="Y87" s="15"/>
      <c r="Z87" s="15"/>
      <c r="AA87" s="15"/>
      <c r="AB87" s="15"/>
      <c r="AC87" s="15"/>
      <c r="AD87" s="15"/>
      <c r="AE87" s="15"/>
      <c r="AT87" s="267" t="s">
        <v>153</v>
      </c>
      <c r="AU87" s="267" t="s">
        <v>82</v>
      </c>
      <c r="AV87" s="15" t="s">
        <v>80</v>
      </c>
      <c r="AW87" s="15" t="s">
        <v>33</v>
      </c>
      <c r="AX87" s="15" t="s">
        <v>72</v>
      </c>
      <c r="AY87" s="267" t="s">
        <v>128</v>
      </c>
    </row>
    <row r="88" s="13" customFormat="1">
      <c r="A88" s="13"/>
      <c r="B88" s="236"/>
      <c r="C88" s="237"/>
      <c r="D88" s="232" t="s">
        <v>153</v>
      </c>
      <c r="E88" s="238" t="s">
        <v>19</v>
      </c>
      <c r="F88" s="239" t="s">
        <v>80</v>
      </c>
      <c r="G88" s="237"/>
      <c r="H88" s="240">
        <v>1</v>
      </c>
      <c r="I88" s="241"/>
      <c r="J88" s="237"/>
      <c r="K88" s="237"/>
      <c r="L88" s="242"/>
      <c r="M88" s="283"/>
      <c r="N88" s="284"/>
      <c r="O88" s="284"/>
      <c r="P88" s="284"/>
      <c r="Q88" s="284"/>
      <c r="R88" s="284"/>
      <c r="S88" s="284"/>
      <c r="T88" s="285"/>
      <c r="U88" s="13"/>
      <c r="V88" s="13"/>
      <c r="W88" s="13"/>
      <c r="X88" s="13"/>
      <c r="Y88" s="13"/>
      <c r="Z88" s="13"/>
      <c r="AA88" s="13"/>
      <c r="AB88" s="13"/>
      <c r="AC88" s="13"/>
      <c r="AD88" s="13"/>
      <c r="AE88" s="13"/>
      <c r="AT88" s="246" t="s">
        <v>153</v>
      </c>
      <c r="AU88" s="246" t="s">
        <v>82</v>
      </c>
      <c r="AV88" s="13" t="s">
        <v>82</v>
      </c>
      <c r="AW88" s="13" t="s">
        <v>33</v>
      </c>
      <c r="AX88" s="13" t="s">
        <v>80</v>
      </c>
      <c r="AY88" s="246" t="s">
        <v>128</v>
      </c>
    </row>
    <row r="89" s="2" customFormat="1" ht="6.96" customHeight="1">
      <c r="A89" s="39"/>
      <c r="B89" s="60"/>
      <c r="C89" s="61"/>
      <c r="D89" s="61"/>
      <c r="E89" s="61"/>
      <c r="F89" s="61"/>
      <c r="G89" s="61"/>
      <c r="H89" s="61"/>
      <c r="I89" s="167"/>
      <c r="J89" s="61"/>
      <c r="K89" s="61"/>
      <c r="L89" s="45"/>
      <c r="M89" s="39"/>
      <c r="O89" s="39"/>
      <c r="P89" s="39"/>
      <c r="Q89" s="39"/>
      <c r="R89" s="39"/>
      <c r="S89" s="39"/>
      <c r="T89" s="39"/>
      <c r="U89" s="39"/>
      <c r="V89" s="39"/>
      <c r="W89" s="39"/>
      <c r="X89" s="39"/>
      <c r="Y89" s="39"/>
      <c r="Z89" s="39"/>
      <c r="AA89" s="39"/>
      <c r="AB89" s="39"/>
      <c r="AC89" s="39"/>
      <c r="AD89" s="39"/>
      <c r="AE89" s="39"/>
    </row>
  </sheetData>
  <sheetProtection sheet="1" autoFilter="0" formatColumns="0" formatRows="0" objects="1" scenarios="1" spinCount="100000" saltValue="ZHAU7QsdecTkZf/pjyBzdJiitST9SpnH0WfWV27h00lo67Tkic+jBoP2w/XcorsOH9Sh4AssqFU/P/3jg4qVhg==" hashValue="QmwisOIcpwZrTf8GssYzzrd42jYvhvcQu1LDl83WRsFIy+4Qvg9GZF01u5CiextFSEYU16d4lwV/HrVU9H7j/A==" algorithmName="SHA-512" password="CC35"/>
  <autoFilter ref="C80:K88"/>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0"/>
      <c r="C3" s="131"/>
      <c r="D3" s="131"/>
      <c r="E3" s="131"/>
      <c r="F3" s="131"/>
      <c r="G3" s="131"/>
      <c r="H3" s="21"/>
    </row>
    <row r="4" s="1" customFormat="1" ht="24.96" customHeight="1">
      <c r="B4" s="21"/>
      <c r="C4" s="133" t="s">
        <v>1146</v>
      </c>
      <c r="H4" s="21"/>
    </row>
    <row r="5" s="1" customFormat="1" ht="12" customHeight="1">
      <c r="B5" s="21"/>
      <c r="C5" s="290" t="s">
        <v>13</v>
      </c>
      <c r="D5" s="145" t="s">
        <v>14</v>
      </c>
      <c r="E5" s="1"/>
      <c r="F5" s="1"/>
      <c r="H5" s="21"/>
    </row>
    <row r="6" s="1" customFormat="1" ht="36.96" customHeight="1">
      <c r="B6" s="21"/>
      <c r="C6" s="291" t="s">
        <v>16</v>
      </c>
      <c r="D6" s="292" t="s">
        <v>17</v>
      </c>
      <c r="E6" s="1"/>
      <c r="F6" s="1"/>
      <c r="H6" s="21"/>
    </row>
    <row r="7" s="1" customFormat="1" ht="16.5" customHeight="1">
      <c r="B7" s="21"/>
      <c r="C7" s="135" t="s">
        <v>23</v>
      </c>
      <c r="D7" s="142" t="str">
        <f>'Rekapitulace stavby'!AN8</f>
        <v>9. 5. 2018</v>
      </c>
      <c r="H7" s="21"/>
    </row>
    <row r="8" s="2" customFormat="1" ht="10.8" customHeight="1">
      <c r="A8" s="39"/>
      <c r="B8" s="45"/>
      <c r="C8" s="39"/>
      <c r="D8" s="39"/>
      <c r="E8" s="39"/>
      <c r="F8" s="39"/>
      <c r="G8" s="39"/>
      <c r="H8" s="45"/>
    </row>
    <row r="9" s="11" customFormat="1" ht="29.28" customHeight="1">
      <c r="A9" s="191"/>
      <c r="B9" s="293"/>
      <c r="C9" s="294" t="s">
        <v>53</v>
      </c>
      <c r="D9" s="295" t="s">
        <v>54</v>
      </c>
      <c r="E9" s="295" t="s">
        <v>115</v>
      </c>
      <c r="F9" s="296" t="s">
        <v>1147</v>
      </c>
      <c r="G9" s="191"/>
      <c r="H9" s="293"/>
    </row>
    <row r="10" s="2" customFormat="1" ht="26.4" customHeight="1">
      <c r="A10" s="39"/>
      <c r="B10" s="45"/>
      <c r="C10" s="297" t="s">
        <v>1148</v>
      </c>
      <c r="D10" s="297" t="s">
        <v>87</v>
      </c>
      <c r="E10" s="39"/>
      <c r="F10" s="39"/>
      <c r="G10" s="39"/>
      <c r="H10" s="45"/>
    </row>
    <row r="11" s="2" customFormat="1" ht="16.8" customHeight="1">
      <c r="A11" s="39"/>
      <c r="B11" s="45"/>
      <c r="C11" s="298" t="s">
        <v>738</v>
      </c>
      <c r="D11" s="299" t="s">
        <v>739</v>
      </c>
      <c r="E11" s="300" t="s">
        <v>204</v>
      </c>
      <c r="F11" s="301">
        <v>3.2999999999999998</v>
      </c>
      <c r="G11" s="39"/>
      <c r="H11" s="45"/>
    </row>
    <row r="12" s="2" customFormat="1" ht="16.8" customHeight="1">
      <c r="A12" s="39"/>
      <c r="B12" s="45"/>
      <c r="C12" s="302" t="s">
        <v>19</v>
      </c>
      <c r="D12" s="302" t="s">
        <v>843</v>
      </c>
      <c r="E12" s="18" t="s">
        <v>19</v>
      </c>
      <c r="F12" s="303">
        <v>3.2999999999999998</v>
      </c>
      <c r="G12" s="39"/>
      <c r="H12" s="45"/>
    </row>
    <row r="13" s="2" customFormat="1" ht="16.8" customHeight="1">
      <c r="A13" s="39"/>
      <c r="B13" s="45"/>
      <c r="C13" s="302" t="s">
        <v>738</v>
      </c>
      <c r="D13" s="302" t="s">
        <v>157</v>
      </c>
      <c r="E13" s="18" t="s">
        <v>19</v>
      </c>
      <c r="F13" s="303">
        <v>3.2999999999999998</v>
      </c>
      <c r="G13" s="39"/>
      <c r="H13" s="45"/>
    </row>
    <row r="14" s="2" customFormat="1" ht="16.8" customHeight="1">
      <c r="A14" s="39"/>
      <c r="B14" s="45"/>
      <c r="C14" s="304" t="s">
        <v>1149</v>
      </c>
      <c r="D14" s="39"/>
      <c r="E14" s="39"/>
      <c r="F14" s="39"/>
      <c r="G14" s="39"/>
      <c r="H14" s="45"/>
    </row>
    <row r="15" s="2" customFormat="1" ht="16.8" customHeight="1">
      <c r="A15" s="39"/>
      <c r="B15" s="45"/>
      <c r="C15" s="302" t="s">
        <v>839</v>
      </c>
      <c r="D15" s="302" t="s">
        <v>1150</v>
      </c>
      <c r="E15" s="18" t="s">
        <v>204</v>
      </c>
      <c r="F15" s="303">
        <v>3.2999999999999998</v>
      </c>
      <c r="G15" s="39"/>
      <c r="H15" s="45"/>
    </row>
    <row r="16" s="2" customFormat="1" ht="16.8" customHeight="1">
      <c r="A16" s="39"/>
      <c r="B16" s="45"/>
      <c r="C16" s="302" t="s">
        <v>803</v>
      </c>
      <c r="D16" s="302" t="s">
        <v>1151</v>
      </c>
      <c r="E16" s="18" t="s">
        <v>204</v>
      </c>
      <c r="F16" s="303">
        <v>15.18</v>
      </c>
      <c r="G16" s="39"/>
      <c r="H16" s="45"/>
    </row>
    <row r="17" s="2" customFormat="1" ht="16.8" customHeight="1">
      <c r="A17" s="39"/>
      <c r="B17" s="45"/>
      <c r="C17" s="302" t="s">
        <v>810</v>
      </c>
      <c r="D17" s="302" t="s">
        <v>1152</v>
      </c>
      <c r="E17" s="18" t="s">
        <v>204</v>
      </c>
      <c r="F17" s="303">
        <v>15.18</v>
      </c>
      <c r="G17" s="39"/>
      <c r="H17" s="45"/>
    </row>
    <row r="18" s="2" customFormat="1" ht="16.8" customHeight="1">
      <c r="A18" s="39"/>
      <c r="B18" s="45"/>
      <c r="C18" s="302" t="s">
        <v>814</v>
      </c>
      <c r="D18" s="302" t="s">
        <v>815</v>
      </c>
      <c r="E18" s="18" t="s">
        <v>204</v>
      </c>
      <c r="F18" s="303">
        <v>15.18</v>
      </c>
      <c r="G18" s="39"/>
      <c r="H18" s="45"/>
    </row>
    <row r="19" s="2" customFormat="1" ht="16.8" customHeight="1">
      <c r="A19" s="39"/>
      <c r="B19" s="45"/>
      <c r="C19" s="302" t="s">
        <v>288</v>
      </c>
      <c r="D19" s="302" t="s">
        <v>1153</v>
      </c>
      <c r="E19" s="18" t="s">
        <v>204</v>
      </c>
      <c r="F19" s="303">
        <v>20.010000000000002</v>
      </c>
      <c r="G19" s="39"/>
      <c r="H19" s="45"/>
    </row>
    <row r="20" s="2" customFormat="1" ht="16.8" customHeight="1">
      <c r="A20" s="39"/>
      <c r="B20" s="45"/>
      <c r="C20" s="298" t="s">
        <v>741</v>
      </c>
      <c r="D20" s="299" t="s">
        <v>742</v>
      </c>
      <c r="E20" s="300" t="s">
        <v>204</v>
      </c>
      <c r="F20" s="301">
        <v>11.880000000000001</v>
      </c>
      <c r="G20" s="39"/>
      <c r="H20" s="45"/>
    </row>
    <row r="21" s="2" customFormat="1" ht="16.8" customHeight="1">
      <c r="A21" s="39"/>
      <c r="B21" s="45"/>
      <c r="C21" s="302" t="s">
        <v>19</v>
      </c>
      <c r="D21" s="302" t="s">
        <v>831</v>
      </c>
      <c r="E21" s="18" t="s">
        <v>19</v>
      </c>
      <c r="F21" s="303">
        <v>11.880000000000001</v>
      </c>
      <c r="G21" s="39"/>
      <c r="H21" s="45"/>
    </row>
    <row r="22" s="2" customFormat="1" ht="16.8" customHeight="1">
      <c r="A22" s="39"/>
      <c r="B22" s="45"/>
      <c r="C22" s="302" t="s">
        <v>741</v>
      </c>
      <c r="D22" s="302" t="s">
        <v>157</v>
      </c>
      <c r="E22" s="18" t="s">
        <v>19</v>
      </c>
      <c r="F22" s="303">
        <v>11.880000000000001</v>
      </c>
      <c r="G22" s="39"/>
      <c r="H22" s="45"/>
    </row>
    <row r="23" s="2" customFormat="1" ht="16.8" customHeight="1">
      <c r="A23" s="39"/>
      <c r="B23" s="45"/>
      <c r="C23" s="304" t="s">
        <v>1149</v>
      </c>
      <c r="D23" s="39"/>
      <c r="E23" s="39"/>
      <c r="F23" s="39"/>
      <c r="G23" s="39"/>
      <c r="H23" s="45"/>
    </row>
    <row r="24" s="2" customFormat="1" ht="16.8" customHeight="1">
      <c r="A24" s="39"/>
      <c r="B24" s="45"/>
      <c r="C24" s="302" t="s">
        <v>827</v>
      </c>
      <c r="D24" s="302" t="s">
        <v>1154</v>
      </c>
      <c r="E24" s="18" t="s">
        <v>204</v>
      </c>
      <c r="F24" s="303">
        <v>11.880000000000001</v>
      </c>
      <c r="G24" s="39"/>
      <c r="H24" s="45"/>
    </row>
    <row r="25" s="2" customFormat="1" ht="16.8" customHeight="1">
      <c r="A25" s="39"/>
      <c r="B25" s="45"/>
      <c r="C25" s="302" t="s">
        <v>803</v>
      </c>
      <c r="D25" s="302" t="s">
        <v>1151</v>
      </c>
      <c r="E25" s="18" t="s">
        <v>204</v>
      </c>
      <c r="F25" s="303">
        <v>15.18</v>
      </c>
      <c r="G25" s="39"/>
      <c r="H25" s="45"/>
    </row>
    <row r="26" s="2" customFormat="1" ht="16.8" customHeight="1">
      <c r="A26" s="39"/>
      <c r="B26" s="45"/>
      <c r="C26" s="302" t="s">
        <v>810</v>
      </c>
      <c r="D26" s="302" t="s">
        <v>1152</v>
      </c>
      <c r="E26" s="18" t="s">
        <v>204</v>
      </c>
      <c r="F26" s="303">
        <v>15.18</v>
      </c>
      <c r="G26" s="39"/>
      <c r="H26" s="45"/>
    </row>
    <row r="27" s="2" customFormat="1" ht="16.8" customHeight="1">
      <c r="A27" s="39"/>
      <c r="B27" s="45"/>
      <c r="C27" s="302" t="s">
        <v>814</v>
      </c>
      <c r="D27" s="302" t="s">
        <v>815</v>
      </c>
      <c r="E27" s="18" t="s">
        <v>204</v>
      </c>
      <c r="F27" s="303">
        <v>15.18</v>
      </c>
      <c r="G27" s="39"/>
      <c r="H27" s="45"/>
    </row>
    <row r="28" s="2" customFormat="1" ht="16.8" customHeight="1">
      <c r="A28" s="39"/>
      <c r="B28" s="45"/>
      <c r="C28" s="302" t="s">
        <v>288</v>
      </c>
      <c r="D28" s="302" t="s">
        <v>1153</v>
      </c>
      <c r="E28" s="18" t="s">
        <v>204</v>
      </c>
      <c r="F28" s="303">
        <v>20.010000000000002</v>
      </c>
      <c r="G28" s="39"/>
      <c r="H28" s="45"/>
    </row>
    <row r="29" s="2" customFormat="1" ht="16.8" customHeight="1">
      <c r="A29" s="39"/>
      <c r="B29" s="45"/>
      <c r="C29" s="302" t="s">
        <v>832</v>
      </c>
      <c r="D29" s="302" t="s">
        <v>833</v>
      </c>
      <c r="E29" s="18" t="s">
        <v>283</v>
      </c>
      <c r="F29" s="303">
        <v>21.384</v>
      </c>
      <c r="G29" s="39"/>
      <c r="H29" s="45"/>
    </row>
    <row r="30" s="2" customFormat="1" ht="16.8" customHeight="1">
      <c r="A30" s="39"/>
      <c r="B30" s="45"/>
      <c r="C30" s="298" t="s">
        <v>49</v>
      </c>
      <c r="D30" s="299" t="s">
        <v>744</v>
      </c>
      <c r="E30" s="300" t="s">
        <v>204</v>
      </c>
      <c r="F30" s="301">
        <v>35.189999999999998</v>
      </c>
      <c r="G30" s="39"/>
      <c r="H30" s="45"/>
    </row>
    <row r="31" s="2" customFormat="1" ht="16.8" customHeight="1">
      <c r="A31" s="39"/>
      <c r="B31" s="45"/>
      <c r="C31" s="302" t="s">
        <v>19</v>
      </c>
      <c r="D31" s="302" t="s">
        <v>783</v>
      </c>
      <c r="E31" s="18" t="s">
        <v>19</v>
      </c>
      <c r="F31" s="303">
        <v>44.549999999999997</v>
      </c>
      <c r="G31" s="39"/>
      <c r="H31" s="45"/>
    </row>
    <row r="32" s="2" customFormat="1" ht="16.8" customHeight="1">
      <c r="A32" s="39"/>
      <c r="B32" s="45"/>
      <c r="C32" s="302" t="s">
        <v>19</v>
      </c>
      <c r="D32" s="302" t="s">
        <v>784</v>
      </c>
      <c r="E32" s="18" t="s">
        <v>19</v>
      </c>
      <c r="F32" s="303">
        <v>4.5</v>
      </c>
      <c r="G32" s="39"/>
      <c r="H32" s="45"/>
    </row>
    <row r="33" s="2" customFormat="1" ht="16.8" customHeight="1">
      <c r="A33" s="39"/>
      <c r="B33" s="45"/>
      <c r="C33" s="302" t="s">
        <v>19</v>
      </c>
      <c r="D33" s="302" t="s">
        <v>785</v>
      </c>
      <c r="E33" s="18" t="s">
        <v>19</v>
      </c>
      <c r="F33" s="303">
        <v>0</v>
      </c>
      <c r="G33" s="39"/>
      <c r="H33" s="45"/>
    </row>
    <row r="34" s="2" customFormat="1" ht="16.8" customHeight="1">
      <c r="A34" s="39"/>
      <c r="B34" s="45"/>
      <c r="C34" s="302" t="s">
        <v>19</v>
      </c>
      <c r="D34" s="302" t="s">
        <v>786</v>
      </c>
      <c r="E34" s="18" t="s">
        <v>19</v>
      </c>
      <c r="F34" s="303">
        <v>-13.859999999999999</v>
      </c>
      <c r="G34" s="39"/>
      <c r="H34" s="45"/>
    </row>
    <row r="35" s="2" customFormat="1" ht="16.8" customHeight="1">
      <c r="A35" s="39"/>
      <c r="B35" s="45"/>
      <c r="C35" s="302" t="s">
        <v>49</v>
      </c>
      <c r="D35" s="302" t="s">
        <v>157</v>
      </c>
      <c r="E35" s="18" t="s">
        <v>19</v>
      </c>
      <c r="F35" s="303">
        <v>35.189999999999998</v>
      </c>
      <c r="G35" s="39"/>
      <c r="H35" s="45"/>
    </row>
    <row r="36" s="2" customFormat="1" ht="16.8" customHeight="1">
      <c r="A36" s="39"/>
      <c r="B36" s="45"/>
      <c r="C36" s="304" t="s">
        <v>1149</v>
      </c>
      <c r="D36" s="39"/>
      <c r="E36" s="39"/>
      <c r="F36" s="39"/>
      <c r="G36" s="39"/>
      <c r="H36" s="45"/>
    </row>
    <row r="37" s="2" customFormat="1" ht="16.8" customHeight="1">
      <c r="A37" s="39"/>
      <c r="B37" s="45"/>
      <c r="C37" s="302" t="s">
        <v>779</v>
      </c>
      <c r="D37" s="302" t="s">
        <v>1155</v>
      </c>
      <c r="E37" s="18" t="s">
        <v>204</v>
      </c>
      <c r="F37" s="303">
        <v>35.189999999999998</v>
      </c>
      <c r="G37" s="39"/>
      <c r="H37" s="45"/>
    </row>
    <row r="38" s="2" customFormat="1" ht="16.8" customHeight="1">
      <c r="A38" s="39"/>
      <c r="B38" s="45"/>
      <c r="C38" s="302" t="s">
        <v>787</v>
      </c>
      <c r="D38" s="302" t="s">
        <v>1156</v>
      </c>
      <c r="E38" s="18" t="s">
        <v>204</v>
      </c>
      <c r="F38" s="303">
        <v>10.557</v>
      </c>
      <c r="G38" s="39"/>
      <c r="H38" s="45"/>
    </row>
    <row r="39" s="2" customFormat="1" ht="16.8" customHeight="1">
      <c r="A39" s="39"/>
      <c r="B39" s="45"/>
      <c r="C39" s="302" t="s">
        <v>799</v>
      </c>
      <c r="D39" s="302" t="s">
        <v>1157</v>
      </c>
      <c r="E39" s="18" t="s">
        <v>204</v>
      </c>
      <c r="F39" s="303">
        <v>35.189999999999998</v>
      </c>
      <c r="G39" s="39"/>
      <c r="H39" s="45"/>
    </row>
    <row r="40" s="2" customFormat="1" ht="16.8" customHeight="1">
      <c r="A40" s="39"/>
      <c r="B40" s="45"/>
      <c r="C40" s="302" t="s">
        <v>263</v>
      </c>
      <c r="D40" s="302" t="s">
        <v>1158</v>
      </c>
      <c r="E40" s="18" t="s">
        <v>204</v>
      </c>
      <c r="F40" s="303">
        <v>35.189999999999998</v>
      </c>
      <c r="G40" s="39"/>
      <c r="H40" s="45"/>
    </row>
    <row r="41" s="2" customFormat="1" ht="16.8" customHeight="1">
      <c r="A41" s="39"/>
      <c r="B41" s="45"/>
      <c r="C41" s="302" t="s">
        <v>270</v>
      </c>
      <c r="D41" s="302" t="s">
        <v>1159</v>
      </c>
      <c r="E41" s="18" t="s">
        <v>204</v>
      </c>
      <c r="F41" s="303">
        <v>351.89999999999998</v>
      </c>
      <c r="G41" s="39"/>
      <c r="H41" s="45"/>
    </row>
    <row r="42" s="2" customFormat="1" ht="16.8" customHeight="1">
      <c r="A42" s="39"/>
      <c r="B42" s="45"/>
      <c r="C42" s="302" t="s">
        <v>818</v>
      </c>
      <c r="D42" s="302" t="s">
        <v>1160</v>
      </c>
      <c r="E42" s="18" t="s">
        <v>283</v>
      </c>
      <c r="F42" s="303">
        <v>63.341999999999999</v>
      </c>
      <c r="G42" s="39"/>
      <c r="H42" s="45"/>
    </row>
    <row r="43" s="2" customFormat="1" ht="16.8" customHeight="1">
      <c r="A43" s="39"/>
      <c r="B43" s="45"/>
      <c r="C43" s="302" t="s">
        <v>288</v>
      </c>
      <c r="D43" s="302" t="s">
        <v>1153</v>
      </c>
      <c r="E43" s="18" t="s">
        <v>204</v>
      </c>
      <c r="F43" s="303">
        <v>20.010000000000002</v>
      </c>
      <c r="G43" s="39"/>
      <c r="H43" s="45"/>
    </row>
    <row r="44" s="2" customFormat="1" ht="16.8" customHeight="1">
      <c r="A44" s="39"/>
      <c r="B44" s="45"/>
      <c r="C44" s="298" t="s">
        <v>746</v>
      </c>
      <c r="D44" s="299" t="s">
        <v>747</v>
      </c>
      <c r="E44" s="300" t="s">
        <v>204</v>
      </c>
      <c r="F44" s="301">
        <v>20.010000000000002</v>
      </c>
      <c r="G44" s="39"/>
      <c r="H44" s="45"/>
    </row>
    <row r="45" s="2" customFormat="1" ht="16.8" customHeight="1">
      <c r="A45" s="39"/>
      <c r="B45" s="45"/>
      <c r="C45" s="302" t="s">
        <v>746</v>
      </c>
      <c r="D45" s="302" t="s">
        <v>822</v>
      </c>
      <c r="E45" s="18" t="s">
        <v>19</v>
      </c>
      <c r="F45" s="303">
        <v>20.010000000000002</v>
      </c>
      <c r="G45" s="39"/>
      <c r="H45" s="45"/>
    </row>
    <row r="46" s="2" customFormat="1" ht="16.8" customHeight="1">
      <c r="A46" s="39"/>
      <c r="B46" s="45"/>
      <c r="C46" s="304" t="s">
        <v>1149</v>
      </c>
      <c r="D46" s="39"/>
      <c r="E46" s="39"/>
      <c r="F46" s="39"/>
      <c r="G46" s="39"/>
      <c r="H46" s="45"/>
    </row>
    <row r="47" s="2" customFormat="1" ht="16.8" customHeight="1">
      <c r="A47" s="39"/>
      <c r="B47" s="45"/>
      <c r="C47" s="302" t="s">
        <v>288</v>
      </c>
      <c r="D47" s="302" t="s">
        <v>1153</v>
      </c>
      <c r="E47" s="18" t="s">
        <v>204</v>
      </c>
      <c r="F47" s="303">
        <v>20.010000000000002</v>
      </c>
      <c r="G47" s="39"/>
      <c r="H47" s="45"/>
    </row>
    <row r="48" s="2" customFormat="1" ht="16.8" customHeight="1">
      <c r="A48" s="39"/>
      <c r="B48" s="45"/>
      <c r="C48" s="302" t="s">
        <v>823</v>
      </c>
      <c r="D48" s="302" t="s">
        <v>824</v>
      </c>
      <c r="E48" s="18" t="s">
        <v>283</v>
      </c>
      <c r="F48" s="303">
        <v>36.018000000000001</v>
      </c>
      <c r="G48" s="39"/>
      <c r="H48" s="45"/>
    </row>
    <row r="49" s="2" customFormat="1" ht="7.44" customHeight="1">
      <c r="A49" s="39"/>
      <c r="B49" s="165"/>
      <c r="C49" s="166"/>
      <c r="D49" s="166"/>
      <c r="E49" s="166"/>
      <c r="F49" s="166"/>
      <c r="G49" s="166"/>
      <c r="H49" s="45"/>
    </row>
    <row r="50" s="2" customFormat="1">
      <c r="A50" s="39"/>
      <c r="B50" s="39"/>
      <c r="C50" s="39"/>
      <c r="D50" s="39"/>
      <c r="E50" s="39"/>
      <c r="F50" s="39"/>
      <c r="G50" s="39"/>
      <c r="H50" s="39"/>
    </row>
  </sheetData>
  <sheetProtection sheet="1" formatColumns="0" formatRows="0" objects="1" scenarios="1" spinCount="100000" saltValue="r3w6Cd9La0bjkD7aaddr3/FomB9TYCZHTYGJ7RtduST+nRWx3ZHoXyqqR1B7JrewMZ19P9hsoLboRNpj1YIz5w==" hashValue="5RNMdiLwTqQtbGnOe5mIgV59yvTG5btScPmEOrco7Sj/gb9T42DdNrM+x/aKwZIrDbSEXDcZFCT5/PawtctYMA=="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5" customWidth="1"/>
    <col min="2" max="2" width="1.667969" style="305" customWidth="1"/>
    <col min="3" max="4" width="5" style="305" customWidth="1"/>
    <col min="5" max="5" width="11.66016" style="305" customWidth="1"/>
    <col min="6" max="6" width="9.160156" style="305" customWidth="1"/>
    <col min="7" max="7" width="5" style="305" customWidth="1"/>
    <col min="8" max="8" width="77.83203" style="305" customWidth="1"/>
    <col min="9" max="10" width="20" style="305" customWidth="1"/>
    <col min="11" max="11" width="1.667969" style="305" customWidth="1"/>
  </cols>
  <sheetData>
    <row r="1" s="1" customFormat="1" ht="37.5" customHeight="1"/>
    <row r="2" s="1" customFormat="1" ht="7.5" customHeight="1">
      <c r="B2" s="306"/>
      <c r="C2" s="307"/>
      <c r="D2" s="307"/>
      <c r="E2" s="307"/>
      <c r="F2" s="307"/>
      <c r="G2" s="307"/>
      <c r="H2" s="307"/>
      <c r="I2" s="307"/>
      <c r="J2" s="307"/>
      <c r="K2" s="308"/>
    </row>
    <row r="3" s="16" customFormat="1" ht="45" customHeight="1">
      <c r="B3" s="309"/>
      <c r="C3" s="310" t="s">
        <v>1161</v>
      </c>
      <c r="D3" s="310"/>
      <c r="E3" s="310"/>
      <c r="F3" s="310"/>
      <c r="G3" s="310"/>
      <c r="H3" s="310"/>
      <c r="I3" s="310"/>
      <c r="J3" s="310"/>
      <c r="K3" s="311"/>
    </row>
    <row r="4" s="1" customFormat="1" ht="25.5" customHeight="1">
      <c r="B4" s="312"/>
      <c r="C4" s="313" t="s">
        <v>1162</v>
      </c>
      <c r="D4" s="313"/>
      <c r="E4" s="313"/>
      <c r="F4" s="313"/>
      <c r="G4" s="313"/>
      <c r="H4" s="313"/>
      <c r="I4" s="313"/>
      <c r="J4" s="313"/>
      <c r="K4" s="314"/>
    </row>
    <row r="5" s="1" customFormat="1" ht="5.25" customHeight="1">
      <c r="B5" s="312"/>
      <c r="C5" s="315"/>
      <c r="D5" s="315"/>
      <c r="E5" s="315"/>
      <c r="F5" s="315"/>
      <c r="G5" s="315"/>
      <c r="H5" s="315"/>
      <c r="I5" s="315"/>
      <c r="J5" s="315"/>
      <c r="K5" s="314"/>
    </row>
    <row r="6" s="1" customFormat="1" ht="15" customHeight="1">
      <c r="B6" s="312"/>
      <c r="C6" s="316" t="s">
        <v>1163</v>
      </c>
      <c r="D6" s="316"/>
      <c r="E6" s="316"/>
      <c r="F6" s="316"/>
      <c r="G6" s="316"/>
      <c r="H6" s="316"/>
      <c r="I6" s="316"/>
      <c r="J6" s="316"/>
      <c r="K6" s="314"/>
    </row>
    <row r="7" s="1" customFormat="1" ht="15" customHeight="1">
      <c r="B7" s="317"/>
      <c r="C7" s="316" t="s">
        <v>1164</v>
      </c>
      <c r="D7" s="316"/>
      <c r="E7" s="316"/>
      <c r="F7" s="316"/>
      <c r="G7" s="316"/>
      <c r="H7" s="316"/>
      <c r="I7" s="316"/>
      <c r="J7" s="316"/>
      <c r="K7" s="314"/>
    </row>
    <row r="8" s="1" customFormat="1" ht="12.75" customHeight="1">
      <c r="B8" s="317"/>
      <c r="C8" s="316"/>
      <c r="D8" s="316"/>
      <c r="E8" s="316"/>
      <c r="F8" s="316"/>
      <c r="G8" s="316"/>
      <c r="H8" s="316"/>
      <c r="I8" s="316"/>
      <c r="J8" s="316"/>
      <c r="K8" s="314"/>
    </row>
    <row r="9" s="1" customFormat="1" ht="15" customHeight="1">
      <c r="B9" s="317"/>
      <c r="C9" s="316" t="s">
        <v>1165</v>
      </c>
      <c r="D9" s="316"/>
      <c r="E9" s="316"/>
      <c r="F9" s="316"/>
      <c r="G9" s="316"/>
      <c r="H9" s="316"/>
      <c r="I9" s="316"/>
      <c r="J9" s="316"/>
      <c r="K9" s="314"/>
    </row>
    <row r="10" s="1" customFormat="1" ht="15" customHeight="1">
      <c r="B10" s="317"/>
      <c r="C10" s="316"/>
      <c r="D10" s="316" t="s">
        <v>1166</v>
      </c>
      <c r="E10" s="316"/>
      <c r="F10" s="316"/>
      <c r="G10" s="316"/>
      <c r="H10" s="316"/>
      <c r="I10" s="316"/>
      <c r="J10" s="316"/>
      <c r="K10" s="314"/>
    </row>
    <row r="11" s="1" customFormat="1" ht="15" customHeight="1">
      <c r="B11" s="317"/>
      <c r="C11" s="318"/>
      <c r="D11" s="316" t="s">
        <v>1167</v>
      </c>
      <c r="E11" s="316"/>
      <c r="F11" s="316"/>
      <c r="G11" s="316"/>
      <c r="H11" s="316"/>
      <c r="I11" s="316"/>
      <c r="J11" s="316"/>
      <c r="K11" s="314"/>
    </row>
    <row r="12" s="1" customFormat="1" ht="15" customHeight="1">
      <c r="B12" s="317"/>
      <c r="C12" s="318"/>
      <c r="D12" s="316"/>
      <c r="E12" s="316"/>
      <c r="F12" s="316"/>
      <c r="G12" s="316"/>
      <c r="H12" s="316"/>
      <c r="I12" s="316"/>
      <c r="J12" s="316"/>
      <c r="K12" s="314"/>
    </row>
    <row r="13" s="1" customFormat="1" ht="15" customHeight="1">
      <c r="B13" s="317"/>
      <c r="C13" s="318"/>
      <c r="D13" s="319" t="s">
        <v>1168</v>
      </c>
      <c r="E13" s="316"/>
      <c r="F13" s="316"/>
      <c r="G13" s="316"/>
      <c r="H13" s="316"/>
      <c r="I13" s="316"/>
      <c r="J13" s="316"/>
      <c r="K13" s="314"/>
    </row>
    <row r="14" s="1" customFormat="1" ht="12.75" customHeight="1">
      <c r="B14" s="317"/>
      <c r="C14" s="318"/>
      <c r="D14" s="318"/>
      <c r="E14" s="318"/>
      <c r="F14" s="318"/>
      <c r="G14" s="318"/>
      <c r="H14" s="318"/>
      <c r="I14" s="318"/>
      <c r="J14" s="318"/>
      <c r="K14" s="314"/>
    </row>
    <row r="15" s="1" customFormat="1" ht="15" customHeight="1">
      <c r="B15" s="317"/>
      <c r="C15" s="318"/>
      <c r="D15" s="316" t="s">
        <v>1169</v>
      </c>
      <c r="E15" s="316"/>
      <c r="F15" s="316"/>
      <c r="G15" s="316"/>
      <c r="H15" s="316"/>
      <c r="I15" s="316"/>
      <c r="J15" s="316"/>
      <c r="K15" s="314"/>
    </row>
    <row r="16" s="1" customFormat="1" ht="15" customHeight="1">
      <c r="B16" s="317"/>
      <c r="C16" s="318"/>
      <c r="D16" s="316" t="s">
        <v>1170</v>
      </c>
      <c r="E16" s="316"/>
      <c r="F16" s="316"/>
      <c r="G16" s="316"/>
      <c r="H16" s="316"/>
      <c r="I16" s="316"/>
      <c r="J16" s="316"/>
      <c r="K16" s="314"/>
    </row>
    <row r="17" s="1" customFormat="1" ht="15" customHeight="1">
      <c r="B17" s="317"/>
      <c r="C17" s="318"/>
      <c r="D17" s="316" t="s">
        <v>1171</v>
      </c>
      <c r="E17" s="316"/>
      <c r="F17" s="316"/>
      <c r="G17" s="316"/>
      <c r="H17" s="316"/>
      <c r="I17" s="316"/>
      <c r="J17" s="316"/>
      <c r="K17" s="314"/>
    </row>
    <row r="18" s="1" customFormat="1" ht="15" customHeight="1">
      <c r="B18" s="317"/>
      <c r="C18" s="318"/>
      <c r="D18" s="318"/>
      <c r="E18" s="320" t="s">
        <v>79</v>
      </c>
      <c r="F18" s="316" t="s">
        <v>1172</v>
      </c>
      <c r="G18" s="316"/>
      <c r="H18" s="316"/>
      <c r="I18" s="316"/>
      <c r="J18" s="316"/>
      <c r="K18" s="314"/>
    </row>
    <row r="19" s="1" customFormat="1" ht="15" customHeight="1">
      <c r="B19" s="317"/>
      <c r="C19" s="318"/>
      <c r="D19" s="318"/>
      <c r="E19" s="320" t="s">
        <v>1173</v>
      </c>
      <c r="F19" s="316" t="s">
        <v>1174</v>
      </c>
      <c r="G19" s="316"/>
      <c r="H19" s="316"/>
      <c r="I19" s="316"/>
      <c r="J19" s="316"/>
      <c r="K19" s="314"/>
    </row>
    <row r="20" s="1" customFormat="1" ht="15" customHeight="1">
      <c r="B20" s="317"/>
      <c r="C20" s="318"/>
      <c r="D20" s="318"/>
      <c r="E20" s="320" t="s">
        <v>1175</v>
      </c>
      <c r="F20" s="316" t="s">
        <v>1176</v>
      </c>
      <c r="G20" s="316"/>
      <c r="H20" s="316"/>
      <c r="I20" s="316"/>
      <c r="J20" s="316"/>
      <c r="K20" s="314"/>
    </row>
    <row r="21" s="1" customFormat="1" ht="15" customHeight="1">
      <c r="B21" s="317"/>
      <c r="C21" s="318"/>
      <c r="D21" s="318"/>
      <c r="E21" s="320" t="s">
        <v>92</v>
      </c>
      <c r="F21" s="316" t="s">
        <v>93</v>
      </c>
      <c r="G21" s="316"/>
      <c r="H21" s="316"/>
      <c r="I21" s="316"/>
      <c r="J21" s="316"/>
      <c r="K21" s="314"/>
    </row>
    <row r="22" s="1" customFormat="1" ht="15" customHeight="1">
      <c r="B22" s="317"/>
      <c r="C22" s="318"/>
      <c r="D22" s="318"/>
      <c r="E22" s="320" t="s">
        <v>1177</v>
      </c>
      <c r="F22" s="316" t="s">
        <v>1178</v>
      </c>
      <c r="G22" s="316"/>
      <c r="H22" s="316"/>
      <c r="I22" s="316"/>
      <c r="J22" s="316"/>
      <c r="K22" s="314"/>
    </row>
    <row r="23" s="1" customFormat="1" ht="15" customHeight="1">
      <c r="B23" s="317"/>
      <c r="C23" s="318"/>
      <c r="D23" s="318"/>
      <c r="E23" s="320" t="s">
        <v>1179</v>
      </c>
      <c r="F23" s="316" t="s">
        <v>1180</v>
      </c>
      <c r="G23" s="316"/>
      <c r="H23" s="316"/>
      <c r="I23" s="316"/>
      <c r="J23" s="316"/>
      <c r="K23" s="314"/>
    </row>
    <row r="24" s="1" customFormat="1" ht="12.75" customHeight="1">
      <c r="B24" s="317"/>
      <c r="C24" s="318"/>
      <c r="D24" s="318"/>
      <c r="E24" s="318"/>
      <c r="F24" s="318"/>
      <c r="G24" s="318"/>
      <c r="H24" s="318"/>
      <c r="I24" s="318"/>
      <c r="J24" s="318"/>
      <c r="K24" s="314"/>
    </row>
    <row r="25" s="1" customFormat="1" ht="15" customHeight="1">
      <c r="B25" s="317"/>
      <c r="C25" s="316" t="s">
        <v>1181</v>
      </c>
      <c r="D25" s="316"/>
      <c r="E25" s="316"/>
      <c r="F25" s="316"/>
      <c r="G25" s="316"/>
      <c r="H25" s="316"/>
      <c r="I25" s="316"/>
      <c r="J25" s="316"/>
      <c r="K25" s="314"/>
    </row>
    <row r="26" s="1" customFormat="1" ht="15" customHeight="1">
      <c r="B26" s="317"/>
      <c r="C26" s="316" t="s">
        <v>1182</v>
      </c>
      <c r="D26" s="316"/>
      <c r="E26" s="316"/>
      <c r="F26" s="316"/>
      <c r="G26" s="316"/>
      <c r="H26" s="316"/>
      <c r="I26" s="316"/>
      <c r="J26" s="316"/>
      <c r="K26" s="314"/>
    </row>
    <row r="27" s="1" customFormat="1" ht="15" customHeight="1">
      <c r="B27" s="317"/>
      <c r="C27" s="316"/>
      <c r="D27" s="316" t="s">
        <v>1183</v>
      </c>
      <c r="E27" s="316"/>
      <c r="F27" s="316"/>
      <c r="G27" s="316"/>
      <c r="H27" s="316"/>
      <c r="I27" s="316"/>
      <c r="J27" s="316"/>
      <c r="K27" s="314"/>
    </row>
    <row r="28" s="1" customFormat="1" ht="15" customHeight="1">
      <c r="B28" s="317"/>
      <c r="C28" s="318"/>
      <c r="D28" s="316" t="s">
        <v>1184</v>
      </c>
      <c r="E28" s="316"/>
      <c r="F28" s="316"/>
      <c r="G28" s="316"/>
      <c r="H28" s="316"/>
      <c r="I28" s="316"/>
      <c r="J28" s="316"/>
      <c r="K28" s="314"/>
    </row>
    <row r="29" s="1" customFormat="1" ht="12.75" customHeight="1">
      <c r="B29" s="317"/>
      <c r="C29" s="318"/>
      <c r="D29" s="318"/>
      <c r="E29" s="318"/>
      <c r="F29" s="318"/>
      <c r="G29" s="318"/>
      <c r="H29" s="318"/>
      <c r="I29" s="318"/>
      <c r="J29" s="318"/>
      <c r="K29" s="314"/>
    </row>
    <row r="30" s="1" customFormat="1" ht="15" customHeight="1">
      <c r="B30" s="317"/>
      <c r="C30" s="318"/>
      <c r="D30" s="316" t="s">
        <v>1185</v>
      </c>
      <c r="E30" s="316"/>
      <c r="F30" s="316"/>
      <c r="G30" s="316"/>
      <c r="H30" s="316"/>
      <c r="I30" s="316"/>
      <c r="J30" s="316"/>
      <c r="K30" s="314"/>
    </row>
    <row r="31" s="1" customFormat="1" ht="15" customHeight="1">
      <c r="B31" s="317"/>
      <c r="C31" s="318"/>
      <c r="D31" s="316" t="s">
        <v>1186</v>
      </c>
      <c r="E31" s="316"/>
      <c r="F31" s="316"/>
      <c r="G31" s="316"/>
      <c r="H31" s="316"/>
      <c r="I31" s="316"/>
      <c r="J31" s="316"/>
      <c r="K31" s="314"/>
    </row>
    <row r="32" s="1" customFormat="1" ht="12.75" customHeight="1">
      <c r="B32" s="317"/>
      <c r="C32" s="318"/>
      <c r="D32" s="318"/>
      <c r="E32" s="318"/>
      <c r="F32" s="318"/>
      <c r="G32" s="318"/>
      <c r="H32" s="318"/>
      <c r="I32" s="318"/>
      <c r="J32" s="318"/>
      <c r="K32" s="314"/>
    </row>
    <row r="33" s="1" customFormat="1" ht="15" customHeight="1">
      <c r="B33" s="317"/>
      <c r="C33" s="318"/>
      <c r="D33" s="316" t="s">
        <v>1187</v>
      </c>
      <c r="E33" s="316"/>
      <c r="F33" s="316"/>
      <c r="G33" s="316"/>
      <c r="H33" s="316"/>
      <c r="I33" s="316"/>
      <c r="J33" s="316"/>
      <c r="K33" s="314"/>
    </row>
    <row r="34" s="1" customFormat="1" ht="15" customHeight="1">
      <c r="B34" s="317"/>
      <c r="C34" s="318"/>
      <c r="D34" s="316" t="s">
        <v>1188</v>
      </c>
      <c r="E34" s="316"/>
      <c r="F34" s="316"/>
      <c r="G34" s="316"/>
      <c r="H34" s="316"/>
      <c r="I34" s="316"/>
      <c r="J34" s="316"/>
      <c r="K34" s="314"/>
    </row>
    <row r="35" s="1" customFormat="1" ht="15" customHeight="1">
      <c r="B35" s="317"/>
      <c r="C35" s="318"/>
      <c r="D35" s="316" t="s">
        <v>1189</v>
      </c>
      <c r="E35" s="316"/>
      <c r="F35" s="316"/>
      <c r="G35" s="316"/>
      <c r="H35" s="316"/>
      <c r="I35" s="316"/>
      <c r="J35" s="316"/>
      <c r="K35" s="314"/>
    </row>
    <row r="36" s="1" customFormat="1" ht="15" customHeight="1">
      <c r="B36" s="317"/>
      <c r="C36" s="318"/>
      <c r="D36" s="316"/>
      <c r="E36" s="319" t="s">
        <v>114</v>
      </c>
      <c r="F36" s="316"/>
      <c r="G36" s="316" t="s">
        <v>1190</v>
      </c>
      <c r="H36" s="316"/>
      <c r="I36" s="316"/>
      <c r="J36" s="316"/>
      <c r="K36" s="314"/>
    </row>
    <row r="37" s="1" customFormat="1" ht="30.75" customHeight="1">
      <c r="B37" s="317"/>
      <c r="C37" s="318"/>
      <c r="D37" s="316"/>
      <c r="E37" s="319" t="s">
        <v>1191</v>
      </c>
      <c r="F37" s="316"/>
      <c r="G37" s="316" t="s">
        <v>1192</v>
      </c>
      <c r="H37" s="316"/>
      <c r="I37" s="316"/>
      <c r="J37" s="316"/>
      <c r="K37" s="314"/>
    </row>
    <row r="38" s="1" customFormat="1" ht="15" customHeight="1">
      <c r="B38" s="317"/>
      <c r="C38" s="318"/>
      <c r="D38" s="316"/>
      <c r="E38" s="319" t="s">
        <v>53</v>
      </c>
      <c r="F38" s="316"/>
      <c r="G38" s="316" t="s">
        <v>1193</v>
      </c>
      <c r="H38" s="316"/>
      <c r="I38" s="316"/>
      <c r="J38" s="316"/>
      <c r="K38" s="314"/>
    </row>
    <row r="39" s="1" customFormat="1" ht="15" customHeight="1">
      <c r="B39" s="317"/>
      <c r="C39" s="318"/>
      <c r="D39" s="316"/>
      <c r="E39" s="319" t="s">
        <v>54</v>
      </c>
      <c r="F39" s="316"/>
      <c r="G39" s="316" t="s">
        <v>1194</v>
      </c>
      <c r="H39" s="316"/>
      <c r="I39" s="316"/>
      <c r="J39" s="316"/>
      <c r="K39" s="314"/>
    </row>
    <row r="40" s="1" customFormat="1" ht="15" customHeight="1">
      <c r="B40" s="317"/>
      <c r="C40" s="318"/>
      <c r="D40" s="316"/>
      <c r="E40" s="319" t="s">
        <v>115</v>
      </c>
      <c r="F40" s="316"/>
      <c r="G40" s="316" t="s">
        <v>1195</v>
      </c>
      <c r="H40" s="316"/>
      <c r="I40" s="316"/>
      <c r="J40" s="316"/>
      <c r="K40" s="314"/>
    </row>
    <row r="41" s="1" customFormat="1" ht="15" customHeight="1">
      <c r="B41" s="317"/>
      <c r="C41" s="318"/>
      <c r="D41" s="316"/>
      <c r="E41" s="319" t="s">
        <v>116</v>
      </c>
      <c r="F41" s="316"/>
      <c r="G41" s="316" t="s">
        <v>1196</v>
      </c>
      <c r="H41" s="316"/>
      <c r="I41" s="316"/>
      <c r="J41" s="316"/>
      <c r="K41" s="314"/>
    </row>
    <row r="42" s="1" customFormat="1" ht="15" customHeight="1">
      <c r="B42" s="317"/>
      <c r="C42" s="318"/>
      <c r="D42" s="316"/>
      <c r="E42" s="319" t="s">
        <v>1197</v>
      </c>
      <c r="F42" s="316"/>
      <c r="G42" s="316" t="s">
        <v>1198</v>
      </c>
      <c r="H42" s="316"/>
      <c r="I42" s="316"/>
      <c r="J42" s="316"/>
      <c r="K42" s="314"/>
    </row>
    <row r="43" s="1" customFormat="1" ht="15" customHeight="1">
      <c r="B43" s="317"/>
      <c r="C43" s="318"/>
      <c r="D43" s="316"/>
      <c r="E43" s="319"/>
      <c r="F43" s="316"/>
      <c r="G43" s="316" t="s">
        <v>1199</v>
      </c>
      <c r="H43" s="316"/>
      <c r="I43" s="316"/>
      <c r="J43" s="316"/>
      <c r="K43" s="314"/>
    </row>
    <row r="44" s="1" customFormat="1" ht="15" customHeight="1">
      <c r="B44" s="317"/>
      <c r="C44" s="318"/>
      <c r="D44" s="316"/>
      <c r="E44" s="319" t="s">
        <v>1200</v>
      </c>
      <c r="F44" s="316"/>
      <c r="G44" s="316" t="s">
        <v>1201</v>
      </c>
      <c r="H44" s="316"/>
      <c r="I44" s="316"/>
      <c r="J44" s="316"/>
      <c r="K44" s="314"/>
    </row>
    <row r="45" s="1" customFormat="1" ht="15" customHeight="1">
      <c r="B45" s="317"/>
      <c r="C45" s="318"/>
      <c r="D45" s="316"/>
      <c r="E45" s="319" t="s">
        <v>118</v>
      </c>
      <c r="F45" s="316"/>
      <c r="G45" s="316" t="s">
        <v>1202</v>
      </c>
      <c r="H45" s="316"/>
      <c r="I45" s="316"/>
      <c r="J45" s="316"/>
      <c r="K45" s="314"/>
    </row>
    <row r="46" s="1" customFormat="1" ht="12.75" customHeight="1">
      <c r="B46" s="317"/>
      <c r="C46" s="318"/>
      <c r="D46" s="316"/>
      <c r="E46" s="316"/>
      <c r="F46" s="316"/>
      <c r="G46" s="316"/>
      <c r="H46" s="316"/>
      <c r="I46" s="316"/>
      <c r="J46" s="316"/>
      <c r="K46" s="314"/>
    </row>
    <row r="47" s="1" customFormat="1" ht="15" customHeight="1">
      <c r="B47" s="317"/>
      <c r="C47" s="318"/>
      <c r="D47" s="316" t="s">
        <v>1203</v>
      </c>
      <c r="E47" s="316"/>
      <c r="F47" s="316"/>
      <c r="G47" s="316"/>
      <c r="H47" s="316"/>
      <c r="I47" s="316"/>
      <c r="J47" s="316"/>
      <c r="K47" s="314"/>
    </row>
    <row r="48" s="1" customFormat="1" ht="15" customHeight="1">
      <c r="B48" s="317"/>
      <c r="C48" s="318"/>
      <c r="D48" s="318"/>
      <c r="E48" s="316" t="s">
        <v>1204</v>
      </c>
      <c r="F48" s="316"/>
      <c r="G48" s="316"/>
      <c r="H48" s="316"/>
      <c r="I48" s="316"/>
      <c r="J48" s="316"/>
      <c r="K48" s="314"/>
    </row>
    <row r="49" s="1" customFormat="1" ht="15" customHeight="1">
      <c r="B49" s="317"/>
      <c r="C49" s="318"/>
      <c r="D49" s="318"/>
      <c r="E49" s="316" t="s">
        <v>1205</v>
      </c>
      <c r="F49" s="316"/>
      <c r="G49" s="316"/>
      <c r="H49" s="316"/>
      <c r="I49" s="316"/>
      <c r="J49" s="316"/>
      <c r="K49" s="314"/>
    </row>
    <row r="50" s="1" customFormat="1" ht="15" customHeight="1">
      <c r="B50" s="317"/>
      <c r="C50" s="318"/>
      <c r="D50" s="318"/>
      <c r="E50" s="316" t="s">
        <v>1206</v>
      </c>
      <c r="F50" s="316"/>
      <c r="G50" s="316"/>
      <c r="H50" s="316"/>
      <c r="I50" s="316"/>
      <c r="J50" s="316"/>
      <c r="K50" s="314"/>
    </row>
    <row r="51" s="1" customFormat="1" ht="15" customHeight="1">
      <c r="B51" s="317"/>
      <c r="C51" s="318"/>
      <c r="D51" s="316" t="s">
        <v>1207</v>
      </c>
      <c r="E51" s="316"/>
      <c r="F51" s="316"/>
      <c r="G51" s="316"/>
      <c r="H51" s="316"/>
      <c r="I51" s="316"/>
      <c r="J51" s="316"/>
      <c r="K51" s="314"/>
    </row>
    <row r="52" s="1" customFormat="1" ht="25.5" customHeight="1">
      <c r="B52" s="312"/>
      <c r="C52" s="313" t="s">
        <v>1208</v>
      </c>
      <c r="D52" s="313"/>
      <c r="E52" s="313"/>
      <c r="F52" s="313"/>
      <c r="G52" s="313"/>
      <c r="H52" s="313"/>
      <c r="I52" s="313"/>
      <c r="J52" s="313"/>
      <c r="K52" s="314"/>
    </row>
    <row r="53" s="1" customFormat="1" ht="5.25" customHeight="1">
      <c r="B53" s="312"/>
      <c r="C53" s="315"/>
      <c r="D53" s="315"/>
      <c r="E53" s="315"/>
      <c r="F53" s="315"/>
      <c r="G53" s="315"/>
      <c r="H53" s="315"/>
      <c r="I53" s="315"/>
      <c r="J53" s="315"/>
      <c r="K53" s="314"/>
    </row>
    <row r="54" s="1" customFormat="1" ht="15" customHeight="1">
      <c r="B54" s="312"/>
      <c r="C54" s="316" t="s">
        <v>1209</v>
      </c>
      <c r="D54" s="316"/>
      <c r="E54" s="316"/>
      <c r="F54" s="316"/>
      <c r="G54" s="316"/>
      <c r="H54" s="316"/>
      <c r="I54" s="316"/>
      <c r="J54" s="316"/>
      <c r="K54" s="314"/>
    </row>
    <row r="55" s="1" customFormat="1" ht="15" customHeight="1">
      <c r="B55" s="312"/>
      <c r="C55" s="316" t="s">
        <v>1210</v>
      </c>
      <c r="D55" s="316"/>
      <c r="E55" s="316"/>
      <c r="F55" s="316"/>
      <c r="G55" s="316"/>
      <c r="H55" s="316"/>
      <c r="I55" s="316"/>
      <c r="J55" s="316"/>
      <c r="K55" s="314"/>
    </row>
    <row r="56" s="1" customFormat="1" ht="12.75" customHeight="1">
      <c r="B56" s="312"/>
      <c r="C56" s="316"/>
      <c r="D56" s="316"/>
      <c r="E56" s="316"/>
      <c r="F56" s="316"/>
      <c r="G56" s="316"/>
      <c r="H56" s="316"/>
      <c r="I56" s="316"/>
      <c r="J56" s="316"/>
      <c r="K56" s="314"/>
    </row>
    <row r="57" s="1" customFormat="1" ht="15" customHeight="1">
      <c r="B57" s="312"/>
      <c r="C57" s="316" t="s">
        <v>1211</v>
      </c>
      <c r="D57" s="316"/>
      <c r="E57" s="316"/>
      <c r="F57" s="316"/>
      <c r="G57" s="316"/>
      <c r="H57" s="316"/>
      <c r="I57" s="316"/>
      <c r="J57" s="316"/>
      <c r="K57" s="314"/>
    </row>
    <row r="58" s="1" customFormat="1" ht="15" customHeight="1">
      <c r="B58" s="312"/>
      <c r="C58" s="318"/>
      <c r="D58" s="316" t="s">
        <v>1212</v>
      </c>
      <c r="E58" s="316"/>
      <c r="F58" s="316"/>
      <c r="G58" s="316"/>
      <c r="H58" s="316"/>
      <c r="I58" s="316"/>
      <c r="J58" s="316"/>
      <c r="K58" s="314"/>
    </row>
    <row r="59" s="1" customFormat="1" ht="15" customHeight="1">
      <c r="B59" s="312"/>
      <c r="C59" s="318"/>
      <c r="D59" s="316" t="s">
        <v>1213</v>
      </c>
      <c r="E59" s="316"/>
      <c r="F59" s="316"/>
      <c r="G59" s="316"/>
      <c r="H59" s="316"/>
      <c r="I59" s="316"/>
      <c r="J59" s="316"/>
      <c r="K59" s="314"/>
    </row>
    <row r="60" s="1" customFormat="1" ht="15" customHeight="1">
      <c r="B60" s="312"/>
      <c r="C60" s="318"/>
      <c r="D60" s="316" t="s">
        <v>1214</v>
      </c>
      <c r="E60" s="316"/>
      <c r="F60" s="316"/>
      <c r="G60" s="316"/>
      <c r="H60" s="316"/>
      <c r="I60" s="316"/>
      <c r="J60" s="316"/>
      <c r="K60" s="314"/>
    </row>
    <row r="61" s="1" customFormat="1" ht="15" customHeight="1">
      <c r="B61" s="312"/>
      <c r="C61" s="318"/>
      <c r="D61" s="316" t="s">
        <v>1215</v>
      </c>
      <c r="E61" s="316"/>
      <c r="F61" s="316"/>
      <c r="G61" s="316"/>
      <c r="H61" s="316"/>
      <c r="I61" s="316"/>
      <c r="J61" s="316"/>
      <c r="K61" s="314"/>
    </row>
    <row r="62" s="1" customFormat="1" ht="15" customHeight="1">
      <c r="B62" s="312"/>
      <c r="C62" s="318"/>
      <c r="D62" s="321" t="s">
        <v>1216</v>
      </c>
      <c r="E62" s="321"/>
      <c r="F62" s="321"/>
      <c r="G62" s="321"/>
      <c r="H62" s="321"/>
      <c r="I62" s="321"/>
      <c r="J62" s="321"/>
      <c r="K62" s="314"/>
    </row>
    <row r="63" s="1" customFormat="1" ht="15" customHeight="1">
      <c r="B63" s="312"/>
      <c r="C63" s="318"/>
      <c r="D63" s="316" t="s">
        <v>1217</v>
      </c>
      <c r="E63" s="316"/>
      <c r="F63" s="316"/>
      <c r="G63" s="316"/>
      <c r="H63" s="316"/>
      <c r="I63" s="316"/>
      <c r="J63" s="316"/>
      <c r="K63" s="314"/>
    </row>
    <row r="64" s="1" customFormat="1" ht="12.75" customHeight="1">
      <c r="B64" s="312"/>
      <c r="C64" s="318"/>
      <c r="D64" s="318"/>
      <c r="E64" s="322"/>
      <c r="F64" s="318"/>
      <c r="G64" s="318"/>
      <c r="H64" s="318"/>
      <c r="I64" s="318"/>
      <c r="J64" s="318"/>
      <c r="K64" s="314"/>
    </row>
    <row r="65" s="1" customFormat="1" ht="15" customHeight="1">
      <c r="B65" s="312"/>
      <c r="C65" s="318"/>
      <c r="D65" s="316" t="s">
        <v>1218</v>
      </c>
      <c r="E65" s="316"/>
      <c r="F65" s="316"/>
      <c r="G65" s="316"/>
      <c r="H65" s="316"/>
      <c r="I65" s="316"/>
      <c r="J65" s="316"/>
      <c r="K65" s="314"/>
    </row>
    <row r="66" s="1" customFormat="1" ht="15" customHeight="1">
      <c r="B66" s="312"/>
      <c r="C66" s="318"/>
      <c r="D66" s="321" t="s">
        <v>1219</v>
      </c>
      <c r="E66" s="321"/>
      <c r="F66" s="321"/>
      <c r="G66" s="321"/>
      <c r="H66" s="321"/>
      <c r="I66" s="321"/>
      <c r="J66" s="321"/>
      <c r="K66" s="314"/>
    </row>
    <row r="67" s="1" customFormat="1" ht="15" customHeight="1">
      <c r="B67" s="312"/>
      <c r="C67" s="318"/>
      <c r="D67" s="316" t="s">
        <v>1220</v>
      </c>
      <c r="E67" s="316"/>
      <c r="F67" s="316"/>
      <c r="G67" s="316"/>
      <c r="H67" s="316"/>
      <c r="I67" s="316"/>
      <c r="J67" s="316"/>
      <c r="K67" s="314"/>
    </row>
    <row r="68" s="1" customFormat="1" ht="15" customHeight="1">
      <c r="B68" s="312"/>
      <c r="C68" s="318"/>
      <c r="D68" s="316" t="s">
        <v>1221</v>
      </c>
      <c r="E68" s="316"/>
      <c r="F68" s="316"/>
      <c r="G68" s="316"/>
      <c r="H68" s="316"/>
      <c r="I68" s="316"/>
      <c r="J68" s="316"/>
      <c r="K68" s="314"/>
    </row>
    <row r="69" s="1" customFormat="1" ht="15" customHeight="1">
      <c r="B69" s="312"/>
      <c r="C69" s="318"/>
      <c r="D69" s="316" t="s">
        <v>1222</v>
      </c>
      <c r="E69" s="316"/>
      <c r="F69" s="316"/>
      <c r="G69" s="316"/>
      <c r="H69" s="316"/>
      <c r="I69" s="316"/>
      <c r="J69" s="316"/>
      <c r="K69" s="314"/>
    </row>
    <row r="70" s="1" customFormat="1" ht="15" customHeight="1">
      <c r="B70" s="312"/>
      <c r="C70" s="318"/>
      <c r="D70" s="316" t="s">
        <v>1223</v>
      </c>
      <c r="E70" s="316"/>
      <c r="F70" s="316"/>
      <c r="G70" s="316"/>
      <c r="H70" s="316"/>
      <c r="I70" s="316"/>
      <c r="J70" s="316"/>
      <c r="K70" s="314"/>
    </row>
    <row r="71" s="1" customFormat="1" ht="12.75" customHeight="1">
      <c r="B71" s="323"/>
      <c r="C71" s="324"/>
      <c r="D71" s="324"/>
      <c r="E71" s="324"/>
      <c r="F71" s="324"/>
      <c r="G71" s="324"/>
      <c r="H71" s="324"/>
      <c r="I71" s="324"/>
      <c r="J71" s="324"/>
      <c r="K71" s="325"/>
    </row>
    <row r="72" s="1" customFormat="1" ht="18.75" customHeight="1">
      <c r="B72" s="326"/>
      <c r="C72" s="326"/>
      <c r="D72" s="326"/>
      <c r="E72" s="326"/>
      <c r="F72" s="326"/>
      <c r="G72" s="326"/>
      <c r="H72" s="326"/>
      <c r="I72" s="326"/>
      <c r="J72" s="326"/>
      <c r="K72" s="327"/>
    </row>
    <row r="73" s="1" customFormat="1" ht="18.75" customHeight="1">
      <c r="B73" s="327"/>
      <c r="C73" s="327"/>
      <c r="D73" s="327"/>
      <c r="E73" s="327"/>
      <c r="F73" s="327"/>
      <c r="G73" s="327"/>
      <c r="H73" s="327"/>
      <c r="I73" s="327"/>
      <c r="J73" s="327"/>
      <c r="K73" s="327"/>
    </row>
    <row r="74" s="1" customFormat="1" ht="7.5" customHeight="1">
      <c r="B74" s="328"/>
      <c r="C74" s="329"/>
      <c r="D74" s="329"/>
      <c r="E74" s="329"/>
      <c r="F74" s="329"/>
      <c r="G74" s="329"/>
      <c r="H74" s="329"/>
      <c r="I74" s="329"/>
      <c r="J74" s="329"/>
      <c r="K74" s="330"/>
    </row>
    <row r="75" s="1" customFormat="1" ht="45" customHeight="1">
      <c r="B75" s="331"/>
      <c r="C75" s="332" t="s">
        <v>1224</v>
      </c>
      <c r="D75" s="332"/>
      <c r="E75" s="332"/>
      <c r="F75" s="332"/>
      <c r="G75" s="332"/>
      <c r="H75" s="332"/>
      <c r="I75" s="332"/>
      <c r="J75" s="332"/>
      <c r="K75" s="333"/>
    </row>
    <row r="76" s="1" customFormat="1" ht="17.25" customHeight="1">
      <c r="B76" s="331"/>
      <c r="C76" s="334" t="s">
        <v>1225</v>
      </c>
      <c r="D76" s="334"/>
      <c r="E76" s="334"/>
      <c r="F76" s="334" t="s">
        <v>1226</v>
      </c>
      <c r="G76" s="335"/>
      <c r="H76" s="334" t="s">
        <v>54</v>
      </c>
      <c r="I76" s="334" t="s">
        <v>57</v>
      </c>
      <c r="J76" s="334" t="s">
        <v>1227</v>
      </c>
      <c r="K76" s="333"/>
    </row>
    <row r="77" s="1" customFormat="1" ht="17.25" customHeight="1">
      <c r="B77" s="331"/>
      <c r="C77" s="336" t="s">
        <v>1228</v>
      </c>
      <c r="D77" s="336"/>
      <c r="E77" s="336"/>
      <c r="F77" s="337" t="s">
        <v>1229</v>
      </c>
      <c r="G77" s="338"/>
      <c r="H77" s="336"/>
      <c r="I77" s="336"/>
      <c r="J77" s="336" t="s">
        <v>1230</v>
      </c>
      <c r="K77" s="333"/>
    </row>
    <row r="78" s="1" customFormat="1" ht="5.25" customHeight="1">
      <c r="B78" s="331"/>
      <c r="C78" s="339"/>
      <c r="D78" s="339"/>
      <c r="E78" s="339"/>
      <c r="F78" s="339"/>
      <c r="G78" s="340"/>
      <c r="H78" s="339"/>
      <c r="I78" s="339"/>
      <c r="J78" s="339"/>
      <c r="K78" s="333"/>
    </row>
    <row r="79" s="1" customFormat="1" ht="15" customHeight="1">
      <c r="B79" s="331"/>
      <c r="C79" s="319" t="s">
        <v>53</v>
      </c>
      <c r="D79" s="339"/>
      <c r="E79" s="339"/>
      <c r="F79" s="341" t="s">
        <v>1231</v>
      </c>
      <c r="G79" s="340"/>
      <c r="H79" s="319" t="s">
        <v>1232</v>
      </c>
      <c r="I79" s="319" t="s">
        <v>1233</v>
      </c>
      <c r="J79" s="319">
        <v>20</v>
      </c>
      <c r="K79" s="333"/>
    </row>
    <row r="80" s="1" customFormat="1" ht="15" customHeight="1">
      <c r="B80" s="331"/>
      <c r="C80" s="319" t="s">
        <v>1234</v>
      </c>
      <c r="D80" s="319"/>
      <c r="E80" s="319"/>
      <c r="F80" s="341" t="s">
        <v>1231</v>
      </c>
      <c r="G80" s="340"/>
      <c r="H80" s="319" t="s">
        <v>1235</v>
      </c>
      <c r="I80" s="319" t="s">
        <v>1233</v>
      </c>
      <c r="J80" s="319">
        <v>120</v>
      </c>
      <c r="K80" s="333"/>
    </row>
    <row r="81" s="1" customFormat="1" ht="15" customHeight="1">
      <c r="B81" s="342"/>
      <c r="C81" s="319" t="s">
        <v>1236</v>
      </c>
      <c r="D81" s="319"/>
      <c r="E81" s="319"/>
      <c r="F81" s="341" t="s">
        <v>1237</v>
      </c>
      <c r="G81" s="340"/>
      <c r="H81" s="319" t="s">
        <v>1238</v>
      </c>
      <c r="I81" s="319" t="s">
        <v>1233</v>
      </c>
      <c r="J81" s="319">
        <v>50</v>
      </c>
      <c r="K81" s="333"/>
    </row>
    <row r="82" s="1" customFormat="1" ht="15" customHeight="1">
      <c r="B82" s="342"/>
      <c r="C82" s="319" t="s">
        <v>1239</v>
      </c>
      <c r="D82" s="319"/>
      <c r="E82" s="319"/>
      <c r="F82" s="341" t="s">
        <v>1231</v>
      </c>
      <c r="G82" s="340"/>
      <c r="H82" s="319" t="s">
        <v>1240</v>
      </c>
      <c r="I82" s="319" t="s">
        <v>1241</v>
      </c>
      <c r="J82" s="319"/>
      <c r="K82" s="333"/>
    </row>
    <row r="83" s="1" customFormat="1" ht="15" customHeight="1">
      <c r="B83" s="342"/>
      <c r="C83" s="343" t="s">
        <v>1242</v>
      </c>
      <c r="D83" s="343"/>
      <c r="E83" s="343"/>
      <c r="F83" s="344" t="s">
        <v>1237</v>
      </c>
      <c r="G83" s="343"/>
      <c r="H83" s="343" t="s">
        <v>1243</v>
      </c>
      <c r="I83" s="343" t="s">
        <v>1233</v>
      </c>
      <c r="J83" s="343">
        <v>15</v>
      </c>
      <c r="K83" s="333"/>
    </row>
    <row r="84" s="1" customFormat="1" ht="15" customHeight="1">
      <c r="B84" s="342"/>
      <c r="C84" s="343" t="s">
        <v>1244</v>
      </c>
      <c r="D84" s="343"/>
      <c r="E84" s="343"/>
      <c r="F84" s="344" t="s">
        <v>1237</v>
      </c>
      <c r="G84" s="343"/>
      <c r="H84" s="343" t="s">
        <v>1245</v>
      </c>
      <c r="I84" s="343" t="s">
        <v>1233</v>
      </c>
      <c r="J84" s="343">
        <v>15</v>
      </c>
      <c r="K84" s="333"/>
    </row>
    <row r="85" s="1" customFormat="1" ht="15" customHeight="1">
      <c r="B85" s="342"/>
      <c r="C85" s="343" t="s">
        <v>1246</v>
      </c>
      <c r="D85" s="343"/>
      <c r="E85" s="343"/>
      <c r="F85" s="344" t="s">
        <v>1237</v>
      </c>
      <c r="G85" s="343"/>
      <c r="H85" s="343" t="s">
        <v>1247</v>
      </c>
      <c r="I85" s="343" t="s">
        <v>1233</v>
      </c>
      <c r="J85" s="343">
        <v>20</v>
      </c>
      <c r="K85" s="333"/>
    </row>
    <row r="86" s="1" customFormat="1" ht="15" customHeight="1">
      <c r="B86" s="342"/>
      <c r="C86" s="343" t="s">
        <v>1248</v>
      </c>
      <c r="D86" s="343"/>
      <c r="E86" s="343"/>
      <c r="F86" s="344" t="s">
        <v>1237</v>
      </c>
      <c r="G86" s="343"/>
      <c r="H86" s="343" t="s">
        <v>1249</v>
      </c>
      <c r="I86" s="343" t="s">
        <v>1233</v>
      </c>
      <c r="J86" s="343">
        <v>20</v>
      </c>
      <c r="K86" s="333"/>
    </row>
    <row r="87" s="1" customFormat="1" ht="15" customHeight="1">
      <c r="B87" s="342"/>
      <c r="C87" s="319" t="s">
        <v>1250</v>
      </c>
      <c r="D87" s="319"/>
      <c r="E87" s="319"/>
      <c r="F87" s="341" t="s">
        <v>1237</v>
      </c>
      <c r="G87" s="340"/>
      <c r="H87" s="319" t="s">
        <v>1251</v>
      </c>
      <c r="I87" s="319" t="s">
        <v>1233</v>
      </c>
      <c r="J87" s="319">
        <v>50</v>
      </c>
      <c r="K87" s="333"/>
    </row>
    <row r="88" s="1" customFormat="1" ht="15" customHeight="1">
      <c r="B88" s="342"/>
      <c r="C88" s="319" t="s">
        <v>1252</v>
      </c>
      <c r="D88" s="319"/>
      <c r="E88" s="319"/>
      <c r="F88" s="341" t="s">
        <v>1237</v>
      </c>
      <c r="G88" s="340"/>
      <c r="H88" s="319" t="s">
        <v>1253</v>
      </c>
      <c r="I88" s="319" t="s">
        <v>1233</v>
      </c>
      <c r="J88" s="319">
        <v>20</v>
      </c>
      <c r="K88" s="333"/>
    </row>
    <row r="89" s="1" customFormat="1" ht="15" customHeight="1">
      <c r="B89" s="342"/>
      <c r="C89" s="319" t="s">
        <v>1254</v>
      </c>
      <c r="D89" s="319"/>
      <c r="E89" s="319"/>
      <c r="F89" s="341" t="s">
        <v>1237</v>
      </c>
      <c r="G89" s="340"/>
      <c r="H89" s="319" t="s">
        <v>1255</v>
      </c>
      <c r="I89" s="319" t="s">
        <v>1233</v>
      </c>
      <c r="J89" s="319">
        <v>20</v>
      </c>
      <c r="K89" s="333"/>
    </row>
    <row r="90" s="1" customFormat="1" ht="15" customHeight="1">
      <c r="B90" s="342"/>
      <c r="C90" s="319" t="s">
        <v>1256</v>
      </c>
      <c r="D90" s="319"/>
      <c r="E90" s="319"/>
      <c r="F90" s="341" t="s">
        <v>1237</v>
      </c>
      <c r="G90" s="340"/>
      <c r="H90" s="319" t="s">
        <v>1257</v>
      </c>
      <c r="I90" s="319" t="s">
        <v>1233</v>
      </c>
      <c r="J90" s="319">
        <v>50</v>
      </c>
      <c r="K90" s="333"/>
    </row>
    <row r="91" s="1" customFormat="1" ht="15" customHeight="1">
      <c r="B91" s="342"/>
      <c r="C91" s="319" t="s">
        <v>1258</v>
      </c>
      <c r="D91" s="319"/>
      <c r="E91" s="319"/>
      <c r="F91" s="341" t="s">
        <v>1237</v>
      </c>
      <c r="G91" s="340"/>
      <c r="H91" s="319" t="s">
        <v>1258</v>
      </c>
      <c r="I91" s="319" t="s">
        <v>1233</v>
      </c>
      <c r="J91" s="319">
        <v>50</v>
      </c>
      <c r="K91" s="333"/>
    </row>
    <row r="92" s="1" customFormat="1" ht="15" customHeight="1">
      <c r="B92" s="342"/>
      <c r="C92" s="319" t="s">
        <v>1259</v>
      </c>
      <c r="D92" s="319"/>
      <c r="E92" s="319"/>
      <c r="F92" s="341" t="s">
        <v>1237</v>
      </c>
      <c r="G92" s="340"/>
      <c r="H92" s="319" t="s">
        <v>1260</v>
      </c>
      <c r="I92" s="319" t="s">
        <v>1233</v>
      </c>
      <c r="J92" s="319">
        <v>255</v>
      </c>
      <c r="K92" s="333"/>
    </row>
    <row r="93" s="1" customFormat="1" ht="15" customHeight="1">
      <c r="B93" s="342"/>
      <c r="C93" s="319" t="s">
        <v>1261</v>
      </c>
      <c r="D93" s="319"/>
      <c r="E93" s="319"/>
      <c r="F93" s="341" t="s">
        <v>1231</v>
      </c>
      <c r="G93" s="340"/>
      <c r="H93" s="319" t="s">
        <v>1262</v>
      </c>
      <c r="I93" s="319" t="s">
        <v>1263</v>
      </c>
      <c r="J93" s="319"/>
      <c r="K93" s="333"/>
    </row>
    <row r="94" s="1" customFormat="1" ht="15" customHeight="1">
      <c r="B94" s="342"/>
      <c r="C94" s="319" t="s">
        <v>1264</v>
      </c>
      <c r="D94" s="319"/>
      <c r="E94" s="319"/>
      <c r="F94" s="341" t="s">
        <v>1231</v>
      </c>
      <c r="G94" s="340"/>
      <c r="H94" s="319" t="s">
        <v>1265</v>
      </c>
      <c r="I94" s="319" t="s">
        <v>1266</v>
      </c>
      <c r="J94" s="319"/>
      <c r="K94" s="333"/>
    </row>
    <row r="95" s="1" customFormat="1" ht="15" customHeight="1">
      <c r="B95" s="342"/>
      <c r="C95" s="319" t="s">
        <v>1267</v>
      </c>
      <c r="D95" s="319"/>
      <c r="E95" s="319"/>
      <c r="F95" s="341" t="s">
        <v>1231</v>
      </c>
      <c r="G95" s="340"/>
      <c r="H95" s="319" t="s">
        <v>1267</v>
      </c>
      <c r="I95" s="319" t="s">
        <v>1266</v>
      </c>
      <c r="J95" s="319"/>
      <c r="K95" s="333"/>
    </row>
    <row r="96" s="1" customFormat="1" ht="15" customHeight="1">
      <c r="B96" s="342"/>
      <c r="C96" s="319" t="s">
        <v>38</v>
      </c>
      <c r="D96" s="319"/>
      <c r="E96" s="319"/>
      <c r="F96" s="341" t="s">
        <v>1231</v>
      </c>
      <c r="G96" s="340"/>
      <c r="H96" s="319" t="s">
        <v>1268</v>
      </c>
      <c r="I96" s="319" t="s">
        <v>1266</v>
      </c>
      <c r="J96" s="319"/>
      <c r="K96" s="333"/>
    </row>
    <row r="97" s="1" customFormat="1" ht="15" customHeight="1">
      <c r="B97" s="342"/>
      <c r="C97" s="319" t="s">
        <v>48</v>
      </c>
      <c r="D97" s="319"/>
      <c r="E97" s="319"/>
      <c r="F97" s="341" t="s">
        <v>1231</v>
      </c>
      <c r="G97" s="340"/>
      <c r="H97" s="319" t="s">
        <v>1269</v>
      </c>
      <c r="I97" s="319" t="s">
        <v>1266</v>
      </c>
      <c r="J97" s="319"/>
      <c r="K97" s="333"/>
    </row>
    <row r="98" s="1" customFormat="1" ht="15" customHeight="1">
      <c r="B98" s="345"/>
      <c r="C98" s="346"/>
      <c r="D98" s="346"/>
      <c r="E98" s="346"/>
      <c r="F98" s="346"/>
      <c r="G98" s="346"/>
      <c r="H98" s="346"/>
      <c r="I98" s="346"/>
      <c r="J98" s="346"/>
      <c r="K98" s="347"/>
    </row>
    <row r="99" s="1" customFormat="1" ht="18.75" customHeight="1">
      <c r="B99" s="348"/>
      <c r="C99" s="349"/>
      <c r="D99" s="349"/>
      <c r="E99" s="349"/>
      <c r="F99" s="349"/>
      <c r="G99" s="349"/>
      <c r="H99" s="349"/>
      <c r="I99" s="349"/>
      <c r="J99" s="349"/>
      <c r="K99" s="348"/>
    </row>
    <row r="100" s="1" customFormat="1" ht="18.75" customHeight="1">
      <c r="B100" s="327"/>
      <c r="C100" s="327"/>
      <c r="D100" s="327"/>
      <c r="E100" s="327"/>
      <c r="F100" s="327"/>
      <c r="G100" s="327"/>
      <c r="H100" s="327"/>
      <c r="I100" s="327"/>
      <c r="J100" s="327"/>
      <c r="K100" s="327"/>
    </row>
    <row r="101" s="1" customFormat="1" ht="7.5" customHeight="1">
      <c r="B101" s="328"/>
      <c r="C101" s="329"/>
      <c r="D101" s="329"/>
      <c r="E101" s="329"/>
      <c r="F101" s="329"/>
      <c r="G101" s="329"/>
      <c r="H101" s="329"/>
      <c r="I101" s="329"/>
      <c r="J101" s="329"/>
      <c r="K101" s="330"/>
    </row>
    <row r="102" s="1" customFormat="1" ht="45" customHeight="1">
      <c r="B102" s="331"/>
      <c r="C102" s="332" t="s">
        <v>1270</v>
      </c>
      <c r="D102" s="332"/>
      <c r="E102" s="332"/>
      <c r="F102" s="332"/>
      <c r="G102" s="332"/>
      <c r="H102" s="332"/>
      <c r="I102" s="332"/>
      <c r="J102" s="332"/>
      <c r="K102" s="333"/>
    </row>
    <row r="103" s="1" customFormat="1" ht="17.25" customHeight="1">
      <c r="B103" s="331"/>
      <c r="C103" s="334" t="s">
        <v>1225</v>
      </c>
      <c r="D103" s="334"/>
      <c r="E103" s="334"/>
      <c r="F103" s="334" t="s">
        <v>1226</v>
      </c>
      <c r="G103" s="335"/>
      <c r="H103" s="334" t="s">
        <v>54</v>
      </c>
      <c r="I103" s="334" t="s">
        <v>57</v>
      </c>
      <c r="J103" s="334" t="s">
        <v>1227</v>
      </c>
      <c r="K103" s="333"/>
    </row>
    <row r="104" s="1" customFormat="1" ht="17.25" customHeight="1">
      <c r="B104" s="331"/>
      <c r="C104" s="336" t="s">
        <v>1228</v>
      </c>
      <c r="D104" s="336"/>
      <c r="E104" s="336"/>
      <c r="F104" s="337" t="s">
        <v>1229</v>
      </c>
      <c r="G104" s="338"/>
      <c r="H104" s="336"/>
      <c r="I104" s="336"/>
      <c r="J104" s="336" t="s">
        <v>1230</v>
      </c>
      <c r="K104" s="333"/>
    </row>
    <row r="105" s="1" customFormat="1" ht="5.25" customHeight="1">
      <c r="B105" s="331"/>
      <c r="C105" s="334"/>
      <c r="D105" s="334"/>
      <c r="E105" s="334"/>
      <c r="F105" s="334"/>
      <c r="G105" s="350"/>
      <c r="H105" s="334"/>
      <c r="I105" s="334"/>
      <c r="J105" s="334"/>
      <c r="K105" s="333"/>
    </row>
    <row r="106" s="1" customFormat="1" ht="15" customHeight="1">
      <c r="B106" s="331"/>
      <c r="C106" s="319" t="s">
        <v>53</v>
      </c>
      <c r="D106" s="339"/>
      <c r="E106" s="339"/>
      <c r="F106" s="341" t="s">
        <v>1231</v>
      </c>
      <c r="G106" s="350"/>
      <c r="H106" s="319" t="s">
        <v>1271</v>
      </c>
      <c r="I106" s="319" t="s">
        <v>1233</v>
      </c>
      <c r="J106" s="319">
        <v>20</v>
      </c>
      <c r="K106" s="333"/>
    </row>
    <row r="107" s="1" customFormat="1" ht="15" customHeight="1">
      <c r="B107" s="331"/>
      <c r="C107" s="319" t="s">
        <v>1234</v>
      </c>
      <c r="D107" s="319"/>
      <c r="E107" s="319"/>
      <c r="F107" s="341" t="s">
        <v>1231</v>
      </c>
      <c r="G107" s="319"/>
      <c r="H107" s="319" t="s">
        <v>1271</v>
      </c>
      <c r="I107" s="319" t="s">
        <v>1233</v>
      </c>
      <c r="J107" s="319">
        <v>120</v>
      </c>
      <c r="K107" s="333"/>
    </row>
    <row r="108" s="1" customFormat="1" ht="15" customHeight="1">
      <c r="B108" s="342"/>
      <c r="C108" s="319" t="s">
        <v>1236</v>
      </c>
      <c r="D108" s="319"/>
      <c r="E108" s="319"/>
      <c r="F108" s="341" t="s">
        <v>1237</v>
      </c>
      <c r="G108" s="319"/>
      <c r="H108" s="319" t="s">
        <v>1271</v>
      </c>
      <c r="I108" s="319" t="s">
        <v>1233</v>
      </c>
      <c r="J108" s="319">
        <v>50</v>
      </c>
      <c r="K108" s="333"/>
    </row>
    <row r="109" s="1" customFormat="1" ht="15" customHeight="1">
      <c r="B109" s="342"/>
      <c r="C109" s="319" t="s">
        <v>1239</v>
      </c>
      <c r="D109" s="319"/>
      <c r="E109" s="319"/>
      <c r="F109" s="341" t="s">
        <v>1231</v>
      </c>
      <c r="G109" s="319"/>
      <c r="H109" s="319" t="s">
        <v>1271</v>
      </c>
      <c r="I109" s="319" t="s">
        <v>1241</v>
      </c>
      <c r="J109" s="319"/>
      <c r="K109" s="333"/>
    </row>
    <row r="110" s="1" customFormat="1" ht="15" customHeight="1">
      <c r="B110" s="342"/>
      <c r="C110" s="319" t="s">
        <v>1250</v>
      </c>
      <c r="D110" s="319"/>
      <c r="E110" s="319"/>
      <c r="F110" s="341" t="s">
        <v>1237</v>
      </c>
      <c r="G110" s="319"/>
      <c r="H110" s="319" t="s">
        <v>1271</v>
      </c>
      <c r="I110" s="319" t="s">
        <v>1233</v>
      </c>
      <c r="J110" s="319">
        <v>50</v>
      </c>
      <c r="K110" s="333"/>
    </row>
    <row r="111" s="1" customFormat="1" ht="15" customHeight="1">
      <c r="B111" s="342"/>
      <c r="C111" s="319" t="s">
        <v>1258</v>
      </c>
      <c r="D111" s="319"/>
      <c r="E111" s="319"/>
      <c r="F111" s="341" t="s">
        <v>1237</v>
      </c>
      <c r="G111" s="319"/>
      <c r="H111" s="319" t="s">
        <v>1271</v>
      </c>
      <c r="I111" s="319" t="s">
        <v>1233</v>
      </c>
      <c r="J111" s="319">
        <v>50</v>
      </c>
      <c r="K111" s="333"/>
    </row>
    <row r="112" s="1" customFormat="1" ht="15" customHeight="1">
      <c r="B112" s="342"/>
      <c r="C112" s="319" t="s">
        <v>1256</v>
      </c>
      <c r="D112" s="319"/>
      <c r="E112" s="319"/>
      <c r="F112" s="341" t="s">
        <v>1237</v>
      </c>
      <c r="G112" s="319"/>
      <c r="H112" s="319" t="s">
        <v>1271</v>
      </c>
      <c r="I112" s="319" t="s">
        <v>1233</v>
      </c>
      <c r="J112" s="319">
        <v>50</v>
      </c>
      <c r="K112" s="333"/>
    </row>
    <row r="113" s="1" customFormat="1" ht="15" customHeight="1">
      <c r="B113" s="342"/>
      <c r="C113" s="319" t="s">
        <v>53</v>
      </c>
      <c r="D113" s="319"/>
      <c r="E113" s="319"/>
      <c r="F113" s="341" t="s">
        <v>1231</v>
      </c>
      <c r="G113" s="319"/>
      <c r="H113" s="319" t="s">
        <v>1272</v>
      </c>
      <c r="I113" s="319" t="s">
        <v>1233</v>
      </c>
      <c r="J113" s="319">
        <v>20</v>
      </c>
      <c r="K113" s="333"/>
    </row>
    <row r="114" s="1" customFormat="1" ht="15" customHeight="1">
      <c r="B114" s="342"/>
      <c r="C114" s="319" t="s">
        <v>1273</v>
      </c>
      <c r="D114" s="319"/>
      <c r="E114" s="319"/>
      <c r="F114" s="341" t="s">
        <v>1231</v>
      </c>
      <c r="G114" s="319"/>
      <c r="H114" s="319" t="s">
        <v>1274</v>
      </c>
      <c r="I114" s="319" t="s">
        <v>1233</v>
      </c>
      <c r="J114" s="319">
        <v>120</v>
      </c>
      <c r="K114" s="333"/>
    </row>
    <row r="115" s="1" customFormat="1" ht="15" customHeight="1">
      <c r="B115" s="342"/>
      <c r="C115" s="319" t="s">
        <v>38</v>
      </c>
      <c r="D115" s="319"/>
      <c r="E115" s="319"/>
      <c r="F115" s="341" t="s">
        <v>1231</v>
      </c>
      <c r="G115" s="319"/>
      <c r="H115" s="319" t="s">
        <v>1275</v>
      </c>
      <c r="I115" s="319" t="s">
        <v>1266</v>
      </c>
      <c r="J115" s="319"/>
      <c r="K115" s="333"/>
    </row>
    <row r="116" s="1" customFormat="1" ht="15" customHeight="1">
      <c r="B116" s="342"/>
      <c r="C116" s="319" t="s">
        <v>48</v>
      </c>
      <c r="D116" s="319"/>
      <c r="E116" s="319"/>
      <c r="F116" s="341" t="s">
        <v>1231</v>
      </c>
      <c r="G116" s="319"/>
      <c r="H116" s="319" t="s">
        <v>1276</v>
      </c>
      <c r="I116" s="319" t="s">
        <v>1266</v>
      </c>
      <c r="J116" s="319"/>
      <c r="K116" s="333"/>
    </row>
    <row r="117" s="1" customFormat="1" ht="15" customHeight="1">
      <c r="B117" s="342"/>
      <c r="C117" s="319" t="s">
        <v>57</v>
      </c>
      <c r="D117" s="319"/>
      <c r="E117" s="319"/>
      <c r="F117" s="341" t="s">
        <v>1231</v>
      </c>
      <c r="G117" s="319"/>
      <c r="H117" s="319" t="s">
        <v>1277</v>
      </c>
      <c r="I117" s="319" t="s">
        <v>1278</v>
      </c>
      <c r="J117" s="319"/>
      <c r="K117" s="333"/>
    </row>
    <row r="118" s="1" customFormat="1" ht="15" customHeight="1">
      <c r="B118" s="345"/>
      <c r="C118" s="351"/>
      <c r="D118" s="351"/>
      <c r="E118" s="351"/>
      <c r="F118" s="351"/>
      <c r="G118" s="351"/>
      <c r="H118" s="351"/>
      <c r="I118" s="351"/>
      <c r="J118" s="351"/>
      <c r="K118" s="347"/>
    </row>
    <row r="119" s="1" customFormat="1" ht="18.75" customHeight="1">
      <c r="B119" s="352"/>
      <c r="C119" s="316"/>
      <c r="D119" s="316"/>
      <c r="E119" s="316"/>
      <c r="F119" s="353"/>
      <c r="G119" s="316"/>
      <c r="H119" s="316"/>
      <c r="I119" s="316"/>
      <c r="J119" s="316"/>
      <c r="K119" s="352"/>
    </row>
    <row r="120" s="1" customFormat="1" ht="18.75" customHeight="1">
      <c r="B120" s="327"/>
      <c r="C120" s="327"/>
      <c r="D120" s="327"/>
      <c r="E120" s="327"/>
      <c r="F120" s="327"/>
      <c r="G120" s="327"/>
      <c r="H120" s="327"/>
      <c r="I120" s="327"/>
      <c r="J120" s="327"/>
      <c r="K120" s="327"/>
    </row>
    <row r="121" s="1" customFormat="1" ht="7.5" customHeight="1">
      <c r="B121" s="354"/>
      <c r="C121" s="355"/>
      <c r="D121" s="355"/>
      <c r="E121" s="355"/>
      <c r="F121" s="355"/>
      <c r="G121" s="355"/>
      <c r="H121" s="355"/>
      <c r="I121" s="355"/>
      <c r="J121" s="355"/>
      <c r="K121" s="356"/>
    </row>
    <row r="122" s="1" customFormat="1" ht="45" customHeight="1">
      <c r="B122" s="357"/>
      <c r="C122" s="310" t="s">
        <v>1279</v>
      </c>
      <c r="D122" s="310"/>
      <c r="E122" s="310"/>
      <c r="F122" s="310"/>
      <c r="G122" s="310"/>
      <c r="H122" s="310"/>
      <c r="I122" s="310"/>
      <c r="J122" s="310"/>
      <c r="K122" s="358"/>
    </row>
    <row r="123" s="1" customFormat="1" ht="17.25" customHeight="1">
      <c r="B123" s="359"/>
      <c r="C123" s="334" t="s">
        <v>1225</v>
      </c>
      <c r="D123" s="334"/>
      <c r="E123" s="334"/>
      <c r="F123" s="334" t="s">
        <v>1226</v>
      </c>
      <c r="G123" s="335"/>
      <c r="H123" s="334" t="s">
        <v>54</v>
      </c>
      <c r="I123" s="334" t="s">
        <v>57</v>
      </c>
      <c r="J123" s="334" t="s">
        <v>1227</v>
      </c>
      <c r="K123" s="360"/>
    </row>
    <row r="124" s="1" customFormat="1" ht="17.25" customHeight="1">
      <c r="B124" s="359"/>
      <c r="C124" s="336" t="s">
        <v>1228</v>
      </c>
      <c r="D124" s="336"/>
      <c r="E124" s="336"/>
      <c r="F124" s="337" t="s">
        <v>1229</v>
      </c>
      <c r="G124" s="338"/>
      <c r="H124" s="336"/>
      <c r="I124" s="336"/>
      <c r="J124" s="336" t="s">
        <v>1230</v>
      </c>
      <c r="K124" s="360"/>
    </row>
    <row r="125" s="1" customFormat="1" ht="5.25" customHeight="1">
      <c r="B125" s="361"/>
      <c r="C125" s="339"/>
      <c r="D125" s="339"/>
      <c r="E125" s="339"/>
      <c r="F125" s="339"/>
      <c r="G125" s="319"/>
      <c r="H125" s="339"/>
      <c r="I125" s="339"/>
      <c r="J125" s="339"/>
      <c r="K125" s="362"/>
    </row>
    <row r="126" s="1" customFormat="1" ht="15" customHeight="1">
      <c r="B126" s="361"/>
      <c r="C126" s="319" t="s">
        <v>1234</v>
      </c>
      <c r="D126" s="339"/>
      <c r="E126" s="339"/>
      <c r="F126" s="341" t="s">
        <v>1231</v>
      </c>
      <c r="G126" s="319"/>
      <c r="H126" s="319" t="s">
        <v>1271</v>
      </c>
      <c r="I126" s="319" t="s">
        <v>1233</v>
      </c>
      <c r="J126" s="319">
        <v>120</v>
      </c>
      <c r="K126" s="363"/>
    </row>
    <row r="127" s="1" customFormat="1" ht="15" customHeight="1">
      <c r="B127" s="361"/>
      <c r="C127" s="319" t="s">
        <v>1280</v>
      </c>
      <c r="D127" s="319"/>
      <c r="E127" s="319"/>
      <c r="F127" s="341" t="s">
        <v>1231</v>
      </c>
      <c r="G127" s="319"/>
      <c r="H127" s="319" t="s">
        <v>1281</v>
      </c>
      <c r="I127" s="319" t="s">
        <v>1233</v>
      </c>
      <c r="J127" s="319" t="s">
        <v>1282</v>
      </c>
      <c r="K127" s="363"/>
    </row>
    <row r="128" s="1" customFormat="1" ht="15" customHeight="1">
      <c r="B128" s="361"/>
      <c r="C128" s="319" t="s">
        <v>1179</v>
      </c>
      <c r="D128" s="319"/>
      <c r="E128" s="319"/>
      <c r="F128" s="341" t="s">
        <v>1231</v>
      </c>
      <c r="G128" s="319"/>
      <c r="H128" s="319" t="s">
        <v>1283</v>
      </c>
      <c r="I128" s="319" t="s">
        <v>1233</v>
      </c>
      <c r="J128" s="319" t="s">
        <v>1282</v>
      </c>
      <c r="K128" s="363"/>
    </row>
    <row r="129" s="1" customFormat="1" ht="15" customHeight="1">
      <c r="B129" s="361"/>
      <c r="C129" s="319" t="s">
        <v>1242</v>
      </c>
      <c r="D129" s="319"/>
      <c r="E129" s="319"/>
      <c r="F129" s="341" t="s">
        <v>1237</v>
      </c>
      <c r="G129" s="319"/>
      <c r="H129" s="319" t="s">
        <v>1243</v>
      </c>
      <c r="I129" s="319" t="s">
        <v>1233</v>
      </c>
      <c r="J129" s="319">
        <v>15</v>
      </c>
      <c r="K129" s="363"/>
    </row>
    <row r="130" s="1" customFormat="1" ht="15" customHeight="1">
      <c r="B130" s="361"/>
      <c r="C130" s="343" t="s">
        <v>1244</v>
      </c>
      <c r="D130" s="343"/>
      <c r="E130" s="343"/>
      <c r="F130" s="344" t="s">
        <v>1237</v>
      </c>
      <c r="G130" s="343"/>
      <c r="H130" s="343" t="s">
        <v>1245</v>
      </c>
      <c r="I130" s="343" t="s">
        <v>1233</v>
      </c>
      <c r="J130" s="343">
        <v>15</v>
      </c>
      <c r="K130" s="363"/>
    </row>
    <row r="131" s="1" customFormat="1" ht="15" customHeight="1">
      <c r="B131" s="361"/>
      <c r="C131" s="343" t="s">
        <v>1246</v>
      </c>
      <c r="D131" s="343"/>
      <c r="E131" s="343"/>
      <c r="F131" s="344" t="s">
        <v>1237</v>
      </c>
      <c r="G131" s="343"/>
      <c r="H131" s="343" t="s">
        <v>1247</v>
      </c>
      <c r="I131" s="343" t="s">
        <v>1233</v>
      </c>
      <c r="J131" s="343">
        <v>20</v>
      </c>
      <c r="K131" s="363"/>
    </row>
    <row r="132" s="1" customFormat="1" ht="15" customHeight="1">
      <c r="B132" s="361"/>
      <c r="C132" s="343" t="s">
        <v>1248</v>
      </c>
      <c r="D132" s="343"/>
      <c r="E132" s="343"/>
      <c r="F132" s="344" t="s">
        <v>1237</v>
      </c>
      <c r="G132" s="343"/>
      <c r="H132" s="343" t="s">
        <v>1249</v>
      </c>
      <c r="I132" s="343" t="s">
        <v>1233</v>
      </c>
      <c r="J132" s="343">
        <v>20</v>
      </c>
      <c r="K132" s="363"/>
    </row>
    <row r="133" s="1" customFormat="1" ht="15" customHeight="1">
      <c r="B133" s="361"/>
      <c r="C133" s="319" t="s">
        <v>1236</v>
      </c>
      <c r="D133" s="319"/>
      <c r="E133" s="319"/>
      <c r="F133" s="341" t="s">
        <v>1237</v>
      </c>
      <c r="G133" s="319"/>
      <c r="H133" s="319" t="s">
        <v>1271</v>
      </c>
      <c r="I133" s="319" t="s">
        <v>1233</v>
      </c>
      <c r="J133" s="319">
        <v>50</v>
      </c>
      <c r="K133" s="363"/>
    </row>
    <row r="134" s="1" customFormat="1" ht="15" customHeight="1">
      <c r="B134" s="361"/>
      <c r="C134" s="319" t="s">
        <v>1250</v>
      </c>
      <c r="D134" s="319"/>
      <c r="E134" s="319"/>
      <c r="F134" s="341" t="s">
        <v>1237</v>
      </c>
      <c r="G134" s="319"/>
      <c r="H134" s="319" t="s">
        <v>1271</v>
      </c>
      <c r="I134" s="319" t="s">
        <v>1233</v>
      </c>
      <c r="J134" s="319">
        <v>50</v>
      </c>
      <c r="K134" s="363"/>
    </row>
    <row r="135" s="1" customFormat="1" ht="15" customHeight="1">
      <c r="B135" s="361"/>
      <c r="C135" s="319" t="s">
        <v>1256</v>
      </c>
      <c r="D135" s="319"/>
      <c r="E135" s="319"/>
      <c r="F135" s="341" t="s">
        <v>1237</v>
      </c>
      <c r="G135" s="319"/>
      <c r="H135" s="319" t="s">
        <v>1271</v>
      </c>
      <c r="I135" s="319" t="s">
        <v>1233</v>
      </c>
      <c r="J135" s="319">
        <v>50</v>
      </c>
      <c r="K135" s="363"/>
    </row>
    <row r="136" s="1" customFormat="1" ht="15" customHeight="1">
      <c r="B136" s="361"/>
      <c r="C136" s="319" t="s">
        <v>1258</v>
      </c>
      <c r="D136" s="319"/>
      <c r="E136" s="319"/>
      <c r="F136" s="341" t="s">
        <v>1237</v>
      </c>
      <c r="G136" s="319"/>
      <c r="H136" s="319" t="s">
        <v>1271</v>
      </c>
      <c r="I136" s="319" t="s">
        <v>1233</v>
      </c>
      <c r="J136" s="319">
        <v>50</v>
      </c>
      <c r="K136" s="363"/>
    </row>
    <row r="137" s="1" customFormat="1" ht="15" customHeight="1">
      <c r="B137" s="361"/>
      <c r="C137" s="319" t="s">
        <v>1259</v>
      </c>
      <c r="D137" s="319"/>
      <c r="E137" s="319"/>
      <c r="F137" s="341" t="s">
        <v>1237</v>
      </c>
      <c r="G137" s="319"/>
      <c r="H137" s="319" t="s">
        <v>1284</v>
      </c>
      <c r="I137" s="319" t="s">
        <v>1233</v>
      </c>
      <c r="J137" s="319">
        <v>255</v>
      </c>
      <c r="K137" s="363"/>
    </row>
    <row r="138" s="1" customFormat="1" ht="15" customHeight="1">
      <c r="B138" s="361"/>
      <c r="C138" s="319" t="s">
        <v>1261</v>
      </c>
      <c r="D138" s="319"/>
      <c r="E138" s="319"/>
      <c r="F138" s="341" t="s">
        <v>1231</v>
      </c>
      <c r="G138" s="319"/>
      <c r="H138" s="319" t="s">
        <v>1285</v>
      </c>
      <c r="I138" s="319" t="s">
        <v>1263</v>
      </c>
      <c r="J138" s="319"/>
      <c r="K138" s="363"/>
    </row>
    <row r="139" s="1" customFormat="1" ht="15" customHeight="1">
      <c r="B139" s="361"/>
      <c r="C139" s="319" t="s">
        <v>1264</v>
      </c>
      <c r="D139" s="319"/>
      <c r="E139" s="319"/>
      <c r="F139" s="341" t="s">
        <v>1231</v>
      </c>
      <c r="G139" s="319"/>
      <c r="H139" s="319" t="s">
        <v>1286</v>
      </c>
      <c r="I139" s="319" t="s">
        <v>1266</v>
      </c>
      <c r="J139" s="319"/>
      <c r="K139" s="363"/>
    </row>
    <row r="140" s="1" customFormat="1" ht="15" customHeight="1">
      <c r="B140" s="361"/>
      <c r="C140" s="319" t="s">
        <v>1267</v>
      </c>
      <c r="D140" s="319"/>
      <c r="E140" s="319"/>
      <c r="F140" s="341" t="s">
        <v>1231</v>
      </c>
      <c r="G140" s="319"/>
      <c r="H140" s="319" t="s">
        <v>1267</v>
      </c>
      <c r="I140" s="319" t="s">
        <v>1266</v>
      </c>
      <c r="J140" s="319"/>
      <c r="K140" s="363"/>
    </row>
    <row r="141" s="1" customFormat="1" ht="15" customHeight="1">
      <c r="B141" s="361"/>
      <c r="C141" s="319" t="s">
        <v>38</v>
      </c>
      <c r="D141" s="319"/>
      <c r="E141" s="319"/>
      <c r="F141" s="341" t="s">
        <v>1231</v>
      </c>
      <c r="G141" s="319"/>
      <c r="H141" s="319" t="s">
        <v>1287</v>
      </c>
      <c r="I141" s="319" t="s">
        <v>1266</v>
      </c>
      <c r="J141" s="319"/>
      <c r="K141" s="363"/>
    </row>
    <row r="142" s="1" customFormat="1" ht="15" customHeight="1">
      <c r="B142" s="361"/>
      <c r="C142" s="319" t="s">
        <v>1288</v>
      </c>
      <c r="D142" s="319"/>
      <c r="E142" s="319"/>
      <c r="F142" s="341" t="s">
        <v>1231</v>
      </c>
      <c r="G142" s="319"/>
      <c r="H142" s="319" t="s">
        <v>1289</v>
      </c>
      <c r="I142" s="319" t="s">
        <v>1266</v>
      </c>
      <c r="J142" s="319"/>
      <c r="K142" s="363"/>
    </row>
    <row r="143" s="1" customFormat="1" ht="15" customHeight="1">
      <c r="B143" s="364"/>
      <c r="C143" s="365"/>
      <c r="D143" s="365"/>
      <c r="E143" s="365"/>
      <c r="F143" s="365"/>
      <c r="G143" s="365"/>
      <c r="H143" s="365"/>
      <c r="I143" s="365"/>
      <c r="J143" s="365"/>
      <c r="K143" s="366"/>
    </row>
    <row r="144" s="1" customFormat="1" ht="18.75" customHeight="1">
      <c r="B144" s="316"/>
      <c r="C144" s="316"/>
      <c r="D144" s="316"/>
      <c r="E144" s="316"/>
      <c r="F144" s="353"/>
      <c r="G144" s="316"/>
      <c r="H144" s="316"/>
      <c r="I144" s="316"/>
      <c r="J144" s="316"/>
      <c r="K144" s="316"/>
    </row>
    <row r="145" s="1" customFormat="1" ht="18.75" customHeight="1">
      <c r="B145" s="327"/>
      <c r="C145" s="327"/>
      <c r="D145" s="327"/>
      <c r="E145" s="327"/>
      <c r="F145" s="327"/>
      <c r="G145" s="327"/>
      <c r="H145" s="327"/>
      <c r="I145" s="327"/>
      <c r="J145" s="327"/>
      <c r="K145" s="327"/>
    </row>
    <row r="146" s="1" customFormat="1" ht="7.5" customHeight="1">
      <c r="B146" s="328"/>
      <c r="C146" s="329"/>
      <c r="D146" s="329"/>
      <c r="E146" s="329"/>
      <c r="F146" s="329"/>
      <c r="G146" s="329"/>
      <c r="H146" s="329"/>
      <c r="I146" s="329"/>
      <c r="J146" s="329"/>
      <c r="K146" s="330"/>
    </row>
    <row r="147" s="1" customFormat="1" ht="45" customHeight="1">
      <c r="B147" s="331"/>
      <c r="C147" s="332" t="s">
        <v>1290</v>
      </c>
      <c r="D147" s="332"/>
      <c r="E147" s="332"/>
      <c r="F147" s="332"/>
      <c r="G147" s="332"/>
      <c r="H147" s="332"/>
      <c r="I147" s="332"/>
      <c r="J147" s="332"/>
      <c r="K147" s="333"/>
    </row>
    <row r="148" s="1" customFormat="1" ht="17.25" customHeight="1">
      <c r="B148" s="331"/>
      <c r="C148" s="334" t="s">
        <v>1225</v>
      </c>
      <c r="D148" s="334"/>
      <c r="E148" s="334"/>
      <c r="F148" s="334" t="s">
        <v>1226</v>
      </c>
      <c r="G148" s="335"/>
      <c r="H148" s="334" t="s">
        <v>54</v>
      </c>
      <c r="I148" s="334" t="s">
        <v>57</v>
      </c>
      <c r="J148" s="334" t="s">
        <v>1227</v>
      </c>
      <c r="K148" s="333"/>
    </row>
    <row r="149" s="1" customFormat="1" ht="17.25" customHeight="1">
      <c r="B149" s="331"/>
      <c r="C149" s="336" t="s">
        <v>1228</v>
      </c>
      <c r="D149" s="336"/>
      <c r="E149" s="336"/>
      <c r="F149" s="337" t="s">
        <v>1229</v>
      </c>
      <c r="G149" s="338"/>
      <c r="H149" s="336"/>
      <c r="I149" s="336"/>
      <c r="J149" s="336" t="s">
        <v>1230</v>
      </c>
      <c r="K149" s="333"/>
    </row>
    <row r="150" s="1" customFormat="1" ht="5.25" customHeight="1">
      <c r="B150" s="342"/>
      <c r="C150" s="339"/>
      <c r="D150" s="339"/>
      <c r="E150" s="339"/>
      <c r="F150" s="339"/>
      <c r="G150" s="340"/>
      <c r="H150" s="339"/>
      <c r="I150" s="339"/>
      <c r="J150" s="339"/>
      <c r="K150" s="363"/>
    </row>
    <row r="151" s="1" customFormat="1" ht="15" customHeight="1">
      <c r="B151" s="342"/>
      <c r="C151" s="367" t="s">
        <v>1234</v>
      </c>
      <c r="D151" s="319"/>
      <c r="E151" s="319"/>
      <c r="F151" s="368" t="s">
        <v>1231</v>
      </c>
      <c r="G151" s="319"/>
      <c r="H151" s="367" t="s">
        <v>1271</v>
      </c>
      <c r="I151" s="367" t="s">
        <v>1233</v>
      </c>
      <c r="J151" s="367">
        <v>120</v>
      </c>
      <c r="K151" s="363"/>
    </row>
    <row r="152" s="1" customFormat="1" ht="15" customHeight="1">
      <c r="B152" s="342"/>
      <c r="C152" s="367" t="s">
        <v>1280</v>
      </c>
      <c r="D152" s="319"/>
      <c r="E152" s="319"/>
      <c r="F152" s="368" t="s">
        <v>1231</v>
      </c>
      <c r="G152" s="319"/>
      <c r="H152" s="367" t="s">
        <v>1291</v>
      </c>
      <c r="I152" s="367" t="s">
        <v>1233</v>
      </c>
      <c r="J152" s="367" t="s">
        <v>1282</v>
      </c>
      <c r="K152" s="363"/>
    </row>
    <row r="153" s="1" customFormat="1" ht="15" customHeight="1">
      <c r="B153" s="342"/>
      <c r="C153" s="367" t="s">
        <v>1179</v>
      </c>
      <c r="D153" s="319"/>
      <c r="E153" s="319"/>
      <c r="F153" s="368" t="s">
        <v>1231</v>
      </c>
      <c r="G153" s="319"/>
      <c r="H153" s="367" t="s">
        <v>1292</v>
      </c>
      <c r="I153" s="367" t="s">
        <v>1233</v>
      </c>
      <c r="J153" s="367" t="s">
        <v>1282</v>
      </c>
      <c r="K153" s="363"/>
    </row>
    <row r="154" s="1" customFormat="1" ht="15" customHeight="1">
      <c r="B154" s="342"/>
      <c r="C154" s="367" t="s">
        <v>1236</v>
      </c>
      <c r="D154" s="319"/>
      <c r="E154" s="319"/>
      <c r="F154" s="368" t="s">
        <v>1237</v>
      </c>
      <c r="G154" s="319"/>
      <c r="H154" s="367" t="s">
        <v>1271</v>
      </c>
      <c r="I154" s="367" t="s">
        <v>1233</v>
      </c>
      <c r="J154" s="367">
        <v>50</v>
      </c>
      <c r="K154" s="363"/>
    </row>
    <row r="155" s="1" customFormat="1" ht="15" customHeight="1">
      <c r="B155" s="342"/>
      <c r="C155" s="367" t="s">
        <v>1239</v>
      </c>
      <c r="D155" s="319"/>
      <c r="E155" s="319"/>
      <c r="F155" s="368" t="s">
        <v>1231</v>
      </c>
      <c r="G155" s="319"/>
      <c r="H155" s="367" t="s">
        <v>1271</v>
      </c>
      <c r="I155" s="367" t="s">
        <v>1241</v>
      </c>
      <c r="J155" s="367"/>
      <c r="K155" s="363"/>
    </row>
    <row r="156" s="1" customFormat="1" ht="15" customHeight="1">
      <c r="B156" s="342"/>
      <c r="C156" s="367" t="s">
        <v>1250</v>
      </c>
      <c r="D156" s="319"/>
      <c r="E156" s="319"/>
      <c r="F156" s="368" t="s">
        <v>1237</v>
      </c>
      <c r="G156" s="319"/>
      <c r="H156" s="367" t="s">
        <v>1271</v>
      </c>
      <c r="I156" s="367" t="s">
        <v>1233</v>
      </c>
      <c r="J156" s="367">
        <v>50</v>
      </c>
      <c r="K156" s="363"/>
    </row>
    <row r="157" s="1" customFormat="1" ht="15" customHeight="1">
      <c r="B157" s="342"/>
      <c r="C157" s="367" t="s">
        <v>1258</v>
      </c>
      <c r="D157" s="319"/>
      <c r="E157" s="319"/>
      <c r="F157" s="368" t="s">
        <v>1237</v>
      </c>
      <c r="G157" s="319"/>
      <c r="H157" s="367" t="s">
        <v>1271</v>
      </c>
      <c r="I157" s="367" t="s">
        <v>1233</v>
      </c>
      <c r="J157" s="367">
        <v>50</v>
      </c>
      <c r="K157" s="363"/>
    </row>
    <row r="158" s="1" customFormat="1" ht="15" customHeight="1">
      <c r="B158" s="342"/>
      <c r="C158" s="367" t="s">
        <v>1256</v>
      </c>
      <c r="D158" s="319"/>
      <c r="E158" s="319"/>
      <c r="F158" s="368" t="s">
        <v>1237</v>
      </c>
      <c r="G158" s="319"/>
      <c r="H158" s="367" t="s">
        <v>1271</v>
      </c>
      <c r="I158" s="367" t="s">
        <v>1233</v>
      </c>
      <c r="J158" s="367">
        <v>50</v>
      </c>
      <c r="K158" s="363"/>
    </row>
    <row r="159" s="1" customFormat="1" ht="15" customHeight="1">
      <c r="B159" s="342"/>
      <c r="C159" s="367" t="s">
        <v>102</v>
      </c>
      <c r="D159" s="319"/>
      <c r="E159" s="319"/>
      <c r="F159" s="368" t="s">
        <v>1231</v>
      </c>
      <c r="G159" s="319"/>
      <c r="H159" s="367" t="s">
        <v>1293</v>
      </c>
      <c r="I159" s="367" t="s">
        <v>1233</v>
      </c>
      <c r="J159" s="367" t="s">
        <v>1294</v>
      </c>
      <c r="K159" s="363"/>
    </row>
    <row r="160" s="1" customFormat="1" ht="15" customHeight="1">
      <c r="B160" s="342"/>
      <c r="C160" s="367" t="s">
        <v>1295</v>
      </c>
      <c r="D160" s="319"/>
      <c r="E160" s="319"/>
      <c r="F160" s="368" t="s">
        <v>1231</v>
      </c>
      <c r="G160" s="319"/>
      <c r="H160" s="367" t="s">
        <v>1296</v>
      </c>
      <c r="I160" s="367" t="s">
        <v>1266</v>
      </c>
      <c r="J160" s="367"/>
      <c r="K160" s="363"/>
    </row>
    <row r="161" s="1" customFormat="1" ht="15" customHeight="1">
      <c r="B161" s="369"/>
      <c r="C161" s="351"/>
      <c r="D161" s="351"/>
      <c r="E161" s="351"/>
      <c r="F161" s="351"/>
      <c r="G161" s="351"/>
      <c r="H161" s="351"/>
      <c r="I161" s="351"/>
      <c r="J161" s="351"/>
      <c r="K161" s="370"/>
    </row>
    <row r="162" s="1" customFormat="1" ht="18.75" customHeight="1">
      <c r="B162" s="316"/>
      <c r="C162" s="319"/>
      <c r="D162" s="319"/>
      <c r="E162" s="319"/>
      <c r="F162" s="341"/>
      <c r="G162" s="319"/>
      <c r="H162" s="319"/>
      <c r="I162" s="319"/>
      <c r="J162" s="319"/>
      <c r="K162" s="316"/>
    </row>
    <row r="163" s="1" customFormat="1" ht="18.75" customHeight="1">
      <c r="B163" s="327"/>
      <c r="C163" s="327"/>
      <c r="D163" s="327"/>
      <c r="E163" s="327"/>
      <c r="F163" s="327"/>
      <c r="G163" s="327"/>
      <c r="H163" s="327"/>
      <c r="I163" s="327"/>
      <c r="J163" s="327"/>
      <c r="K163" s="327"/>
    </row>
    <row r="164" s="1" customFormat="1" ht="7.5" customHeight="1">
      <c r="B164" s="306"/>
      <c r="C164" s="307"/>
      <c r="D164" s="307"/>
      <c r="E164" s="307"/>
      <c r="F164" s="307"/>
      <c r="G164" s="307"/>
      <c r="H164" s="307"/>
      <c r="I164" s="307"/>
      <c r="J164" s="307"/>
      <c r="K164" s="308"/>
    </row>
    <row r="165" s="1" customFormat="1" ht="45" customHeight="1">
      <c r="B165" s="309"/>
      <c r="C165" s="310" t="s">
        <v>1297</v>
      </c>
      <c r="D165" s="310"/>
      <c r="E165" s="310"/>
      <c r="F165" s="310"/>
      <c r="G165" s="310"/>
      <c r="H165" s="310"/>
      <c r="I165" s="310"/>
      <c r="J165" s="310"/>
      <c r="K165" s="311"/>
    </row>
    <row r="166" s="1" customFormat="1" ht="17.25" customHeight="1">
      <c r="B166" s="309"/>
      <c r="C166" s="334" t="s">
        <v>1225</v>
      </c>
      <c r="D166" s="334"/>
      <c r="E166" s="334"/>
      <c r="F166" s="334" t="s">
        <v>1226</v>
      </c>
      <c r="G166" s="371"/>
      <c r="H166" s="372" t="s">
        <v>54</v>
      </c>
      <c r="I166" s="372" t="s">
        <v>57</v>
      </c>
      <c r="J166" s="334" t="s">
        <v>1227</v>
      </c>
      <c r="K166" s="311"/>
    </row>
    <row r="167" s="1" customFormat="1" ht="17.25" customHeight="1">
      <c r="B167" s="312"/>
      <c r="C167" s="336" t="s">
        <v>1228</v>
      </c>
      <c r="D167" s="336"/>
      <c r="E167" s="336"/>
      <c r="F167" s="337" t="s">
        <v>1229</v>
      </c>
      <c r="G167" s="373"/>
      <c r="H167" s="374"/>
      <c r="I167" s="374"/>
      <c r="J167" s="336" t="s">
        <v>1230</v>
      </c>
      <c r="K167" s="314"/>
    </row>
    <row r="168" s="1" customFormat="1" ht="5.25" customHeight="1">
      <c r="B168" s="342"/>
      <c r="C168" s="339"/>
      <c r="D168" s="339"/>
      <c r="E168" s="339"/>
      <c r="F168" s="339"/>
      <c r="G168" s="340"/>
      <c r="H168" s="339"/>
      <c r="I168" s="339"/>
      <c r="J168" s="339"/>
      <c r="K168" s="363"/>
    </row>
    <row r="169" s="1" customFormat="1" ht="15" customHeight="1">
      <c r="B169" s="342"/>
      <c r="C169" s="319" t="s">
        <v>1234</v>
      </c>
      <c r="D169" s="319"/>
      <c r="E169" s="319"/>
      <c r="F169" s="341" t="s">
        <v>1231</v>
      </c>
      <c r="G169" s="319"/>
      <c r="H169" s="319" t="s">
        <v>1271</v>
      </c>
      <c r="I169" s="319" t="s">
        <v>1233</v>
      </c>
      <c r="J169" s="319">
        <v>120</v>
      </c>
      <c r="K169" s="363"/>
    </row>
    <row r="170" s="1" customFormat="1" ht="15" customHeight="1">
      <c r="B170" s="342"/>
      <c r="C170" s="319" t="s">
        <v>1280</v>
      </c>
      <c r="D170" s="319"/>
      <c r="E170" s="319"/>
      <c r="F170" s="341" t="s">
        <v>1231</v>
      </c>
      <c r="G170" s="319"/>
      <c r="H170" s="319" t="s">
        <v>1281</v>
      </c>
      <c r="I170" s="319" t="s">
        <v>1233</v>
      </c>
      <c r="J170" s="319" t="s">
        <v>1282</v>
      </c>
      <c r="K170" s="363"/>
    </row>
    <row r="171" s="1" customFormat="1" ht="15" customHeight="1">
      <c r="B171" s="342"/>
      <c r="C171" s="319" t="s">
        <v>1179</v>
      </c>
      <c r="D171" s="319"/>
      <c r="E171" s="319"/>
      <c r="F171" s="341" t="s">
        <v>1231</v>
      </c>
      <c r="G171" s="319"/>
      <c r="H171" s="319" t="s">
        <v>1298</v>
      </c>
      <c r="I171" s="319" t="s">
        <v>1233</v>
      </c>
      <c r="J171" s="319" t="s">
        <v>1282</v>
      </c>
      <c r="K171" s="363"/>
    </row>
    <row r="172" s="1" customFormat="1" ht="15" customHeight="1">
      <c r="B172" s="342"/>
      <c r="C172" s="319" t="s">
        <v>1236</v>
      </c>
      <c r="D172" s="319"/>
      <c r="E172" s="319"/>
      <c r="F172" s="341" t="s">
        <v>1237</v>
      </c>
      <c r="G172" s="319"/>
      <c r="H172" s="319" t="s">
        <v>1298</v>
      </c>
      <c r="I172" s="319" t="s">
        <v>1233</v>
      </c>
      <c r="J172" s="319">
        <v>50</v>
      </c>
      <c r="K172" s="363"/>
    </row>
    <row r="173" s="1" customFormat="1" ht="15" customHeight="1">
      <c r="B173" s="342"/>
      <c r="C173" s="319" t="s">
        <v>1239</v>
      </c>
      <c r="D173" s="319"/>
      <c r="E173" s="319"/>
      <c r="F173" s="341" t="s">
        <v>1231</v>
      </c>
      <c r="G173" s="319"/>
      <c r="H173" s="319" t="s">
        <v>1298</v>
      </c>
      <c r="I173" s="319" t="s">
        <v>1241</v>
      </c>
      <c r="J173" s="319"/>
      <c r="K173" s="363"/>
    </row>
    <row r="174" s="1" customFormat="1" ht="15" customHeight="1">
      <c r="B174" s="342"/>
      <c r="C174" s="319" t="s">
        <v>1250</v>
      </c>
      <c r="D174" s="319"/>
      <c r="E174" s="319"/>
      <c r="F174" s="341" t="s">
        <v>1237</v>
      </c>
      <c r="G174" s="319"/>
      <c r="H174" s="319" t="s">
        <v>1298</v>
      </c>
      <c r="I174" s="319" t="s">
        <v>1233</v>
      </c>
      <c r="J174" s="319">
        <v>50</v>
      </c>
      <c r="K174" s="363"/>
    </row>
    <row r="175" s="1" customFormat="1" ht="15" customHeight="1">
      <c r="B175" s="342"/>
      <c r="C175" s="319" t="s">
        <v>1258</v>
      </c>
      <c r="D175" s="319"/>
      <c r="E175" s="319"/>
      <c r="F175" s="341" t="s">
        <v>1237</v>
      </c>
      <c r="G175" s="319"/>
      <c r="H175" s="319" t="s">
        <v>1298</v>
      </c>
      <c r="I175" s="319" t="s">
        <v>1233</v>
      </c>
      <c r="J175" s="319">
        <v>50</v>
      </c>
      <c r="K175" s="363"/>
    </row>
    <row r="176" s="1" customFormat="1" ht="15" customHeight="1">
      <c r="B176" s="342"/>
      <c r="C176" s="319" t="s">
        <v>1256</v>
      </c>
      <c r="D176" s="319"/>
      <c r="E176" s="319"/>
      <c r="F176" s="341" t="s">
        <v>1237</v>
      </c>
      <c r="G176" s="319"/>
      <c r="H176" s="319" t="s">
        <v>1298</v>
      </c>
      <c r="I176" s="319" t="s">
        <v>1233</v>
      </c>
      <c r="J176" s="319">
        <v>50</v>
      </c>
      <c r="K176" s="363"/>
    </row>
    <row r="177" s="1" customFormat="1" ht="15" customHeight="1">
      <c r="B177" s="342"/>
      <c r="C177" s="319" t="s">
        <v>114</v>
      </c>
      <c r="D177" s="319"/>
      <c r="E177" s="319"/>
      <c r="F177" s="341" t="s">
        <v>1231</v>
      </c>
      <c r="G177" s="319"/>
      <c r="H177" s="319" t="s">
        <v>1299</v>
      </c>
      <c r="I177" s="319" t="s">
        <v>1300</v>
      </c>
      <c r="J177" s="319"/>
      <c r="K177" s="363"/>
    </row>
    <row r="178" s="1" customFormat="1" ht="15" customHeight="1">
      <c r="B178" s="342"/>
      <c r="C178" s="319" t="s">
        <v>57</v>
      </c>
      <c r="D178" s="319"/>
      <c r="E178" s="319"/>
      <c r="F178" s="341" t="s">
        <v>1231</v>
      </c>
      <c r="G178" s="319"/>
      <c r="H178" s="319" t="s">
        <v>1301</v>
      </c>
      <c r="I178" s="319" t="s">
        <v>1302</v>
      </c>
      <c r="J178" s="319">
        <v>1</v>
      </c>
      <c r="K178" s="363"/>
    </row>
    <row r="179" s="1" customFormat="1" ht="15" customHeight="1">
      <c r="B179" s="342"/>
      <c r="C179" s="319" t="s">
        <v>53</v>
      </c>
      <c r="D179" s="319"/>
      <c r="E179" s="319"/>
      <c r="F179" s="341" t="s">
        <v>1231</v>
      </c>
      <c r="G179" s="319"/>
      <c r="H179" s="319" t="s">
        <v>1303</v>
      </c>
      <c r="I179" s="319" t="s">
        <v>1233</v>
      </c>
      <c r="J179" s="319">
        <v>20</v>
      </c>
      <c r="K179" s="363"/>
    </row>
    <row r="180" s="1" customFormat="1" ht="15" customHeight="1">
      <c r="B180" s="342"/>
      <c r="C180" s="319" t="s">
        <v>54</v>
      </c>
      <c r="D180" s="319"/>
      <c r="E180" s="319"/>
      <c r="F180" s="341" t="s">
        <v>1231</v>
      </c>
      <c r="G180" s="319"/>
      <c r="H180" s="319" t="s">
        <v>1304</v>
      </c>
      <c r="I180" s="319" t="s">
        <v>1233</v>
      </c>
      <c r="J180" s="319">
        <v>255</v>
      </c>
      <c r="K180" s="363"/>
    </row>
    <row r="181" s="1" customFormat="1" ht="15" customHeight="1">
      <c r="B181" s="342"/>
      <c r="C181" s="319" t="s">
        <v>115</v>
      </c>
      <c r="D181" s="319"/>
      <c r="E181" s="319"/>
      <c r="F181" s="341" t="s">
        <v>1231</v>
      </c>
      <c r="G181" s="319"/>
      <c r="H181" s="319" t="s">
        <v>1195</v>
      </c>
      <c r="I181" s="319" t="s">
        <v>1233</v>
      </c>
      <c r="J181" s="319">
        <v>10</v>
      </c>
      <c r="K181" s="363"/>
    </row>
    <row r="182" s="1" customFormat="1" ht="15" customHeight="1">
      <c r="B182" s="342"/>
      <c r="C182" s="319" t="s">
        <v>116</v>
      </c>
      <c r="D182" s="319"/>
      <c r="E182" s="319"/>
      <c r="F182" s="341" t="s">
        <v>1231</v>
      </c>
      <c r="G182" s="319"/>
      <c r="H182" s="319" t="s">
        <v>1305</v>
      </c>
      <c r="I182" s="319" t="s">
        <v>1266</v>
      </c>
      <c r="J182" s="319"/>
      <c r="K182" s="363"/>
    </row>
    <row r="183" s="1" customFormat="1" ht="15" customHeight="1">
      <c r="B183" s="342"/>
      <c r="C183" s="319" t="s">
        <v>1306</v>
      </c>
      <c r="D183" s="319"/>
      <c r="E183" s="319"/>
      <c r="F183" s="341" t="s">
        <v>1231</v>
      </c>
      <c r="G183" s="319"/>
      <c r="H183" s="319" t="s">
        <v>1307</v>
      </c>
      <c r="I183" s="319" t="s">
        <v>1266</v>
      </c>
      <c r="J183" s="319"/>
      <c r="K183" s="363"/>
    </row>
    <row r="184" s="1" customFormat="1" ht="15" customHeight="1">
      <c r="B184" s="342"/>
      <c r="C184" s="319" t="s">
        <v>1295</v>
      </c>
      <c r="D184" s="319"/>
      <c r="E184" s="319"/>
      <c r="F184" s="341" t="s">
        <v>1231</v>
      </c>
      <c r="G184" s="319"/>
      <c r="H184" s="319" t="s">
        <v>1308</v>
      </c>
      <c r="I184" s="319" t="s">
        <v>1266</v>
      </c>
      <c r="J184" s="319"/>
      <c r="K184" s="363"/>
    </row>
    <row r="185" s="1" customFormat="1" ht="15" customHeight="1">
      <c r="B185" s="342"/>
      <c r="C185" s="319" t="s">
        <v>118</v>
      </c>
      <c r="D185" s="319"/>
      <c r="E185" s="319"/>
      <c r="F185" s="341" t="s">
        <v>1237</v>
      </c>
      <c r="G185" s="319"/>
      <c r="H185" s="319" t="s">
        <v>1309</v>
      </c>
      <c r="I185" s="319" t="s">
        <v>1233</v>
      </c>
      <c r="J185" s="319">
        <v>50</v>
      </c>
      <c r="K185" s="363"/>
    </row>
    <row r="186" s="1" customFormat="1" ht="15" customHeight="1">
      <c r="B186" s="342"/>
      <c r="C186" s="319" t="s">
        <v>1310</v>
      </c>
      <c r="D186" s="319"/>
      <c r="E186" s="319"/>
      <c r="F186" s="341" t="s">
        <v>1237</v>
      </c>
      <c r="G186" s="319"/>
      <c r="H186" s="319" t="s">
        <v>1311</v>
      </c>
      <c r="I186" s="319" t="s">
        <v>1312</v>
      </c>
      <c r="J186" s="319"/>
      <c r="K186" s="363"/>
    </row>
    <row r="187" s="1" customFormat="1" ht="15" customHeight="1">
      <c r="B187" s="342"/>
      <c r="C187" s="319" t="s">
        <v>1313</v>
      </c>
      <c r="D187" s="319"/>
      <c r="E187" s="319"/>
      <c r="F187" s="341" t="s">
        <v>1237</v>
      </c>
      <c r="G187" s="319"/>
      <c r="H187" s="319" t="s">
        <v>1314</v>
      </c>
      <c r="I187" s="319" t="s">
        <v>1312</v>
      </c>
      <c r="J187" s="319"/>
      <c r="K187" s="363"/>
    </row>
    <row r="188" s="1" customFormat="1" ht="15" customHeight="1">
      <c r="B188" s="342"/>
      <c r="C188" s="319" t="s">
        <v>1315</v>
      </c>
      <c r="D188" s="319"/>
      <c r="E188" s="319"/>
      <c r="F188" s="341" t="s">
        <v>1237</v>
      </c>
      <c r="G188" s="319"/>
      <c r="H188" s="319" t="s">
        <v>1316</v>
      </c>
      <c r="I188" s="319" t="s">
        <v>1312</v>
      </c>
      <c r="J188" s="319"/>
      <c r="K188" s="363"/>
    </row>
    <row r="189" s="1" customFormat="1" ht="15" customHeight="1">
      <c r="B189" s="342"/>
      <c r="C189" s="375" t="s">
        <v>1317</v>
      </c>
      <c r="D189" s="319"/>
      <c r="E189" s="319"/>
      <c r="F189" s="341" t="s">
        <v>1237</v>
      </c>
      <c r="G189" s="319"/>
      <c r="H189" s="319" t="s">
        <v>1318</v>
      </c>
      <c r="I189" s="319" t="s">
        <v>1319</v>
      </c>
      <c r="J189" s="376" t="s">
        <v>1320</v>
      </c>
      <c r="K189" s="363"/>
    </row>
    <row r="190" s="1" customFormat="1" ht="15" customHeight="1">
      <c r="B190" s="342"/>
      <c r="C190" s="326" t="s">
        <v>42</v>
      </c>
      <c r="D190" s="319"/>
      <c r="E190" s="319"/>
      <c r="F190" s="341" t="s">
        <v>1231</v>
      </c>
      <c r="G190" s="319"/>
      <c r="H190" s="316" t="s">
        <v>1321</v>
      </c>
      <c r="I190" s="319" t="s">
        <v>1322</v>
      </c>
      <c r="J190" s="319"/>
      <c r="K190" s="363"/>
    </row>
    <row r="191" s="1" customFormat="1" ht="15" customHeight="1">
      <c r="B191" s="342"/>
      <c r="C191" s="326" t="s">
        <v>1323</v>
      </c>
      <c r="D191" s="319"/>
      <c r="E191" s="319"/>
      <c r="F191" s="341" t="s">
        <v>1231</v>
      </c>
      <c r="G191" s="319"/>
      <c r="H191" s="319" t="s">
        <v>1324</v>
      </c>
      <c r="I191" s="319" t="s">
        <v>1266</v>
      </c>
      <c r="J191" s="319"/>
      <c r="K191" s="363"/>
    </row>
    <row r="192" s="1" customFormat="1" ht="15" customHeight="1">
      <c r="B192" s="342"/>
      <c r="C192" s="326" t="s">
        <v>1325</v>
      </c>
      <c r="D192" s="319"/>
      <c r="E192" s="319"/>
      <c r="F192" s="341" t="s">
        <v>1231</v>
      </c>
      <c r="G192" s="319"/>
      <c r="H192" s="319" t="s">
        <v>1326</v>
      </c>
      <c r="I192" s="319" t="s">
        <v>1266</v>
      </c>
      <c r="J192" s="319"/>
      <c r="K192" s="363"/>
    </row>
    <row r="193" s="1" customFormat="1" ht="15" customHeight="1">
      <c r="B193" s="342"/>
      <c r="C193" s="326" t="s">
        <v>1327</v>
      </c>
      <c r="D193" s="319"/>
      <c r="E193" s="319"/>
      <c r="F193" s="341" t="s">
        <v>1237</v>
      </c>
      <c r="G193" s="319"/>
      <c r="H193" s="319" t="s">
        <v>1328</v>
      </c>
      <c r="I193" s="319" t="s">
        <v>1266</v>
      </c>
      <c r="J193" s="319"/>
      <c r="K193" s="363"/>
    </row>
    <row r="194" s="1" customFormat="1" ht="15" customHeight="1">
      <c r="B194" s="369"/>
      <c r="C194" s="377"/>
      <c r="D194" s="351"/>
      <c r="E194" s="351"/>
      <c r="F194" s="351"/>
      <c r="G194" s="351"/>
      <c r="H194" s="351"/>
      <c r="I194" s="351"/>
      <c r="J194" s="351"/>
      <c r="K194" s="370"/>
    </row>
    <row r="195" s="1" customFormat="1" ht="18.75" customHeight="1">
      <c r="B195" s="316"/>
      <c r="C195" s="319"/>
      <c r="D195" s="319"/>
      <c r="E195" s="319"/>
      <c r="F195" s="341"/>
      <c r="G195" s="319"/>
      <c r="H195" s="319"/>
      <c r="I195" s="319"/>
      <c r="J195" s="319"/>
      <c r="K195" s="316"/>
    </row>
    <row r="196" s="1" customFormat="1" ht="18.75" customHeight="1">
      <c r="B196" s="316"/>
      <c r="C196" s="319"/>
      <c r="D196" s="319"/>
      <c r="E196" s="319"/>
      <c r="F196" s="341"/>
      <c r="G196" s="319"/>
      <c r="H196" s="319"/>
      <c r="I196" s="319"/>
      <c r="J196" s="319"/>
      <c r="K196" s="316"/>
    </row>
    <row r="197" s="1" customFormat="1" ht="18.75" customHeight="1">
      <c r="B197" s="327"/>
      <c r="C197" s="327"/>
      <c r="D197" s="327"/>
      <c r="E197" s="327"/>
      <c r="F197" s="327"/>
      <c r="G197" s="327"/>
      <c r="H197" s="327"/>
      <c r="I197" s="327"/>
      <c r="J197" s="327"/>
      <c r="K197" s="327"/>
    </row>
    <row r="198" s="1" customFormat="1" ht="13.5">
      <c r="B198" s="306"/>
      <c r="C198" s="307"/>
      <c r="D198" s="307"/>
      <c r="E198" s="307"/>
      <c r="F198" s="307"/>
      <c r="G198" s="307"/>
      <c r="H198" s="307"/>
      <c r="I198" s="307"/>
      <c r="J198" s="307"/>
      <c r="K198" s="308"/>
    </row>
    <row r="199" s="1" customFormat="1" ht="21">
      <c r="B199" s="309"/>
      <c r="C199" s="310" t="s">
        <v>1329</v>
      </c>
      <c r="D199" s="310"/>
      <c r="E199" s="310"/>
      <c r="F199" s="310"/>
      <c r="G199" s="310"/>
      <c r="H199" s="310"/>
      <c r="I199" s="310"/>
      <c r="J199" s="310"/>
      <c r="K199" s="311"/>
    </row>
    <row r="200" s="1" customFormat="1" ht="25.5" customHeight="1">
      <c r="B200" s="309"/>
      <c r="C200" s="378" t="s">
        <v>1330</v>
      </c>
      <c r="D200" s="378"/>
      <c r="E200" s="378"/>
      <c r="F200" s="378" t="s">
        <v>1331</v>
      </c>
      <c r="G200" s="379"/>
      <c r="H200" s="378" t="s">
        <v>1332</v>
      </c>
      <c r="I200" s="378"/>
      <c r="J200" s="378"/>
      <c r="K200" s="311"/>
    </row>
    <row r="201" s="1" customFormat="1" ht="5.25" customHeight="1">
      <c r="B201" s="342"/>
      <c r="C201" s="339"/>
      <c r="D201" s="339"/>
      <c r="E201" s="339"/>
      <c r="F201" s="339"/>
      <c r="G201" s="319"/>
      <c r="H201" s="339"/>
      <c r="I201" s="339"/>
      <c r="J201" s="339"/>
      <c r="K201" s="363"/>
    </row>
    <row r="202" s="1" customFormat="1" ht="15" customHeight="1">
      <c r="B202" s="342"/>
      <c r="C202" s="319" t="s">
        <v>1322</v>
      </c>
      <c r="D202" s="319"/>
      <c r="E202" s="319"/>
      <c r="F202" s="341" t="s">
        <v>43</v>
      </c>
      <c r="G202" s="319"/>
      <c r="H202" s="319" t="s">
        <v>1333</v>
      </c>
      <c r="I202" s="319"/>
      <c r="J202" s="319"/>
      <c r="K202" s="363"/>
    </row>
    <row r="203" s="1" customFormat="1" ht="15" customHeight="1">
      <c r="B203" s="342"/>
      <c r="C203" s="348"/>
      <c r="D203" s="319"/>
      <c r="E203" s="319"/>
      <c r="F203" s="341" t="s">
        <v>44</v>
      </c>
      <c r="G203" s="319"/>
      <c r="H203" s="319" t="s">
        <v>1334</v>
      </c>
      <c r="I203" s="319"/>
      <c r="J203" s="319"/>
      <c r="K203" s="363"/>
    </row>
    <row r="204" s="1" customFormat="1" ht="15" customHeight="1">
      <c r="B204" s="342"/>
      <c r="C204" s="348"/>
      <c r="D204" s="319"/>
      <c r="E204" s="319"/>
      <c r="F204" s="341" t="s">
        <v>47</v>
      </c>
      <c r="G204" s="319"/>
      <c r="H204" s="319" t="s">
        <v>1335</v>
      </c>
      <c r="I204" s="319"/>
      <c r="J204" s="319"/>
      <c r="K204" s="363"/>
    </row>
    <row r="205" s="1" customFormat="1" ht="15" customHeight="1">
      <c r="B205" s="342"/>
      <c r="C205" s="319"/>
      <c r="D205" s="319"/>
      <c r="E205" s="319"/>
      <c r="F205" s="341" t="s">
        <v>45</v>
      </c>
      <c r="G205" s="319"/>
      <c r="H205" s="319" t="s">
        <v>1336</v>
      </c>
      <c r="I205" s="319"/>
      <c r="J205" s="319"/>
      <c r="K205" s="363"/>
    </row>
    <row r="206" s="1" customFormat="1" ht="15" customHeight="1">
      <c r="B206" s="342"/>
      <c r="C206" s="319"/>
      <c r="D206" s="319"/>
      <c r="E206" s="319"/>
      <c r="F206" s="341" t="s">
        <v>46</v>
      </c>
      <c r="G206" s="319"/>
      <c r="H206" s="319" t="s">
        <v>1337</v>
      </c>
      <c r="I206" s="319"/>
      <c r="J206" s="319"/>
      <c r="K206" s="363"/>
    </row>
    <row r="207" s="1" customFormat="1" ht="15" customHeight="1">
      <c r="B207" s="342"/>
      <c r="C207" s="319"/>
      <c r="D207" s="319"/>
      <c r="E207" s="319"/>
      <c r="F207" s="341"/>
      <c r="G207" s="319"/>
      <c r="H207" s="319"/>
      <c r="I207" s="319"/>
      <c r="J207" s="319"/>
      <c r="K207" s="363"/>
    </row>
    <row r="208" s="1" customFormat="1" ht="15" customHeight="1">
      <c r="B208" s="342"/>
      <c r="C208" s="319" t="s">
        <v>1278</v>
      </c>
      <c r="D208" s="319"/>
      <c r="E208" s="319"/>
      <c r="F208" s="341" t="s">
        <v>79</v>
      </c>
      <c r="G208" s="319"/>
      <c r="H208" s="319" t="s">
        <v>1338</v>
      </c>
      <c r="I208" s="319"/>
      <c r="J208" s="319"/>
      <c r="K208" s="363"/>
    </row>
    <row r="209" s="1" customFormat="1" ht="15" customHeight="1">
      <c r="B209" s="342"/>
      <c r="C209" s="348"/>
      <c r="D209" s="319"/>
      <c r="E209" s="319"/>
      <c r="F209" s="341" t="s">
        <v>1175</v>
      </c>
      <c r="G209" s="319"/>
      <c r="H209" s="319" t="s">
        <v>1176</v>
      </c>
      <c r="I209" s="319"/>
      <c r="J209" s="319"/>
      <c r="K209" s="363"/>
    </row>
    <row r="210" s="1" customFormat="1" ht="15" customHeight="1">
      <c r="B210" s="342"/>
      <c r="C210" s="319"/>
      <c r="D210" s="319"/>
      <c r="E210" s="319"/>
      <c r="F210" s="341" t="s">
        <v>1173</v>
      </c>
      <c r="G210" s="319"/>
      <c r="H210" s="319" t="s">
        <v>1339</v>
      </c>
      <c r="I210" s="319"/>
      <c r="J210" s="319"/>
      <c r="K210" s="363"/>
    </row>
    <row r="211" s="1" customFormat="1" ht="15" customHeight="1">
      <c r="B211" s="380"/>
      <c r="C211" s="348"/>
      <c r="D211" s="348"/>
      <c r="E211" s="348"/>
      <c r="F211" s="341" t="s">
        <v>92</v>
      </c>
      <c r="G211" s="326"/>
      <c r="H211" s="367" t="s">
        <v>93</v>
      </c>
      <c r="I211" s="367"/>
      <c r="J211" s="367"/>
      <c r="K211" s="381"/>
    </row>
    <row r="212" s="1" customFormat="1" ht="15" customHeight="1">
      <c r="B212" s="380"/>
      <c r="C212" s="348"/>
      <c r="D212" s="348"/>
      <c r="E212" s="348"/>
      <c r="F212" s="341" t="s">
        <v>1177</v>
      </c>
      <c r="G212" s="326"/>
      <c r="H212" s="367" t="s">
        <v>1340</v>
      </c>
      <c r="I212" s="367"/>
      <c r="J212" s="367"/>
      <c r="K212" s="381"/>
    </row>
    <row r="213" s="1" customFormat="1" ht="15" customHeight="1">
      <c r="B213" s="380"/>
      <c r="C213" s="348"/>
      <c r="D213" s="348"/>
      <c r="E213" s="348"/>
      <c r="F213" s="382"/>
      <c r="G213" s="326"/>
      <c r="H213" s="383"/>
      <c r="I213" s="383"/>
      <c r="J213" s="383"/>
      <c r="K213" s="381"/>
    </row>
    <row r="214" s="1" customFormat="1" ht="15" customHeight="1">
      <c r="B214" s="380"/>
      <c r="C214" s="319" t="s">
        <v>1302</v>
      </c>
      <c r="D214" s="348"/>
      <c r="E214" s="348"/>
      <c r="F214" s="341">
        <v>1</v>
      </c>
      <c r="G214" s="326"/>
      <c r="H214" s="367" t="s">
        <v>1341</v>
      </c>
      <c r="I214" s="367"/>
      <c r="J214" s="367"/>
      <c r="K214" s="381"/>
    </row>
    <row r="215" s="1" customFormat="1" ht="15" customHeight="1">
      <c r="B215" s="380"/>
      <c r="C215" s="348"/>
      <c r="D215" s="348"/>
      <c r="E215" s="348"/>
      <c r="F215" s="341">
        <v>2</v>
      </c>
      <c r="G215" s="326"/>
      <c r="H215" s="367" t="s">
        <v>1342</v>
      </c>
      <c r="I215" s="367"/>
      <c r="J215" s="367"/>
      <c r="K215" s="381"/>
    </row>
    <row r="216" s="1" customFormat="1" ht="15" customHeight="1">
      <c r="B216" s="380"/>
      <c r="C216" s="348"/>
      <c r="D216" s="348"/>
      <c r="E216" s="348"/>
      <c r="F216" s="341">
        <v>3</v>
      </c>
      <c r="G216" s="326"/>
      <c r="H216" s="367" t="s">
        <v>1343</v>
      </c>
      <c r="I216" s="367"/>
      <c r="J216" s="367"/>
      <c r="K216" s="381"/>
    </row>
    <row r="217" s="1" customFormat="1" ht="15" customHeight="1">
      <c r="B217" s="380"/>
      <c r="C217" s="348"/>
      <c r="D217" s="348"/>
      <c r="E217" s="348"/>
      <c r="F217" s="341">
        <v>4</v>
      </c>
      <c r="G217" s="326"/>
      <c r="H217" s="367" t="s">
        <v>1344</v>
      </c>
      <c r="I217" s="367"/>
      <c r="J217" s="367"/>
      <c r="K217" s="381"/>
    </row>
    <row r="218" s="1" customFormat="1" ht="12.75" customHeight="1">
      <c r="B218" s="384"/>
      <c r="C218" s="385"/>
      <c r="D218" s="385"/>
      <c r="E218" s="385"/>
      <c r="F218" s="385"/>
      <c r="G218" s="385"/>
      <c r="H218" s="385"/>
      <c r="I218" s="385"/>
      <c r="J218" s="385"/>
      <c r="K218" s="38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Lucie Wojčiková</dc:creator>
  <cp:lastModifiedBy>Lucie Wojčiková</cp:lastModifiedBy>
  <dcterms:created xsi:type="dcterms:W3CDTF">2020-05-06T09:03:38Z</dcterms:created>
  <dcterms:modified xsi:type="dcterms:W3CDTF">2020-05-06T09:03:48Z</dcterms:modified>
</cp:coreProperties>
</file>