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Sedláček(Pavepro)\Desktop\"/>
    </mc:Choice>
  </mc:AlternateContent>
  <bookViews>
    <workbookView xWindow="0" yWindow="0" windowWidth="0" windowHeight="0"/>
  </bookViews>
  <sheets>
    <sheet name="Rekapitulace stavby" sheetId="1" r:id="rId1"/>
    <sheet name="SO 100 - Komunikace" sheetId="2" r:id="rId2"/>
    <sheet name="SO 101 - Komunikace (sanace)" sheetId="3" r:id="rId3"/>
    <sheet name="VRN - Vedlejší rozpočtové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100 - Komunikace'!$C$89:$K$282</definedName>
    <definedName name="_xlnm.Print_Area" localSheetId="1">'SO 100 - Komunikace'!$C$4:$J$39,'SO 100 - Komunikace'!$C$45:$J$71,'SO 100 - Komunikace'!$C$77:$K$282</definedName>
    <definedName name="_xlnm.Print_Titles" localSheetId="1">'SO 100 - Komunikace'!$89:$89</definedName>
    <definedName name="_xlnm._FilterDatabase" localSheetId="2" hidden="1">'SO 101 - Komunikace (sanace)'!$C$82:$K$107</definedName>
    <definedName name="_xlnm.Print_Area" localSheetId="2">'SO 101 - Komunikace (sanace)'!$C$4:$J$39,'SO 101 - Komunikace (sanace)'!$C$45:$J$64,'SO 101 - Komunikace (sanace)'!$C$70:$K$107</definedName>
    <definedName name="_xlnm.Print_Titles" localSheetId="2">'SO 101 - Komunikace (sanace)'!$82:$82</definedName>
    <definedName name="_xlnm._FilterDatabase" localSheetId="3" hidden="1">'VRN - Vedlejší rozpočtové...'!$C$83:$K$108</definedName>
    <definedName name="_xlnm.Print_Area" localSheetId="3">'VRN - Vedlejší rozpočtové...'!$C$4:$J$39,'VRN - Vedlejší rozpočtové...'!$C$45:$J$65,'VRN - Vedlejší rozpočtové...'!$C$71:$K$108</definedName>
    <definedName name="_xlnm.Print_Titles" localSheetId="3">'VRN - Vedlejší rozpočtové...'!$83:$83</definedName>
    <definedName name="_xlnm.Print_Area" localSheetId="4">'Seznam figur'!$C$4:$G$29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R95"/>
  <c r="R94"/>
  <c r="P95"/>
  <c r="P94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2" r="J37"/>
  <c r="J36"/>
  <c i="1" r="AY55"/>
  <c i="2" r="J35"/>
  <c i="1" r="AX55"/>
  <c i="2"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T128"/>
  <c r="R129"/>
  <c r="R128"/>
  <c r="P129"/>
  <c r="P128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2"/>
  <c r="BH102"/>
  <c r="BG102"/>
  <c r="BF102"/>
  <c r="T102"/>
  <c r="R102"/>
  <c r="P102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166"/>
  <c r="BK117"/>
  <c r="J234"/>
  <c r="BK203"/>
  <c r="J108"/>
  <c r="BK95"/>
  <c r="BK273"/>
  <c r="BK232"/>
  <c r="J183"/>
  <c i="3" r="J93"/>
  <c i="2" r="BK277"/>
  <c r="BK221"/>
  <c i="4" r="BK106"/>
  <c i="2" r="BK124"/>
  <c r="BK230"/>
  <c r="J157"/>
  <c r="J273"/>
  <c r="BK129"/>
  <c r="J144"/>
  <c r="J192"/>
  <c r="J187"/>
  <c r="F34"/>
  <c r="J110"/>
  <c r="J215"/>
  <c r="J176"/>
  <c r="J139"/>
  <c r="BK248"/>
  <c r="J207"/>
  <c r="BK270"/>
  <c i="4" r="J87"/>
  <c i="2" r="J205"/>
  <c i="3" r="BK101"/>
  <c i="2" r="J240"/>
  <c r="J213"/>
  <c r="J172"/>
  <c r="J244"/>
  <c r="BK215"/>
  <c r="BK134"/>
  <c r="BK157"/>
  <c i="3" r="BK93"/>
  <c i="2" r="BK227"/>
  <c r="J270"/>
  <c r="BK257"/>
  <c r="J203"/>
  <c r="BK144"/>
  <c r="J102"/>
  <c r="J257"/>
  <c i="4" r="J99"/>
  <c i="2" r="J232"/>
  <c i="3" r="BK95"/>
  <c i="2" r="BK197"/>
  <c i="4" r="J34"/>
  <c i="2" r="J277"/>
  <c r="BK280"/>
  <c i="3" r="BK90"/>
  <c r="BK86"/>
  <c i="2" r="J129"/>
  <c r="J119"/>
  <c r="J227"/>
  <c r="J150"/>
  <c i="3" r="J86"/>
  <c i="2" r="J236"/>
  <c r="BK153"/>
  <c i="1" r="AS54"/>
  <c i="2" r="BK192"/>
  <c r="J134"/>
  <c r="BK236"/>
  <c r="J115"/>
  <c r="BK121"/>
  <c r="J185"/>
  <c r="J163"/>
  <c r="BK160"/>
  <c i="4" r="BK99"/>
  <c i="2" r="BK219"/>
  <c i="3" r="J90"/>
  <c i="2" r="BK187"/>
  <c i="3" r="J95"/>
  <c i="2" r="J219"/>
  <c r="BK108"/>
  <c r="BK172"/>
  <c r="BK209"/>
  <c r="BK119"/>
  <c r="BK234"/>
  <c r="BK205"/>
  <c r="BK110"/>
  <c r="BK253"/>
  <c r="BK207"/>
  <c i="3" r="BK105"/>
  <c i="4" r="BK87"/>
  <c r="J102"/>
  <c i="2" r="J34"/>
  <c r="J253"/>
  <c r="J262"/>
  <c r="BK166"/>
  <c r="BK163"/>
  <c r="BK115"/>
  <c r="J160"/>
  <c r="J230"/>
  <c r="BK262"/>
  <c r="J174"/>
  <c r="BK217"/>
  <c r="J93"/>
  <c r="BK176"/>
  <c r="J221"/>
  <c r="J267"/>
  <c i="4" r="J106"/>
  <c i="2" r="J95"/>
  <c r="J196"/>
  <c r="BK185"/>
  <c i="4" r="BK102"/>
  <c i="2" r="BK267"/>
  <c r="J209"/>
  <c r="BK190"/>
  <c r="F35"/>
  <c i="3" r="J98"/>
  <c i="2" r="BK93"/>
  <c r="J121"/>
  <c r="BK179"/>
  <c r="BK147"/>
  <c r="BK139"/>
  <c r="J147"/>
  <c r="BK240"/>
  <c r="BK194"/>
  <c r="BK244"/>
  <c r="J217"/>
  <c r="J179"/>
  <c r="J117"/>
  <c r="J224"/>
  <c r="J124"/>
  <c r="BK150"/>
  <c r="BK224"/>
  <c r="BK183"/>
  <c r="F37"/>
  <c r="J153"/>
  <c r="BK196"/>
  <c i="4" r="J95"/>
  <c i="2" r="BK97"/>
  <c r="BK213"/>
  <c r="BK174"/>
  <c r="BK102"/>
  <c r="J190"/>
  <c i="4" r="BK95"/>
  <c i="2" r="J248"/>
  <c r="J194"/>
  <c i="3" r="J105"/>
  <c i="2" r="J280"/>
  <c r="J197"/>
  <c i="3" r="BK98"/>
  <c i="2" r="J97"/>
  <c i="3" r="J101"/>
  <c i="2" r="F36"/>
  <c l="1" r="P92"/>
  <c r="R133"/>
  <c r="R239"/>
  <c i="3" r="BK97"/>
  <c r="J97"/>
  <c r="J63"/>
  <c i="2" r="P186"/>
  <c i="3" r="P97"/>
  <c i="2" r="BK186"/>
  <c r="J186"/>
  <c r="J66"/>
  <c i="3" r="BK85"/>
  <c r="J85"/>
  <c r="J61"/>
  <c r="T97"/>
  <c i="2" r="T92"/>
  <c r="R182"/>
  <c r="P239"/>
  <c i="3" r="T92"/>
  <c i="4" r="T98"/>
  <c r="T85"/>
  <c r="T84"/>
  <c i="2" r="BK92"/>
  <c r="J92"/>
  <c r="J61"/>
  <c r="P182"/>
  <c r="BK239"/>
  <c r="J239"/>
  <c r="J67"/>
  <c r="BK276"/>
  <c r="J276"/>
  <c r="J70"/>
  <c i="3" r="P92"/>
  <c i="4" r="R98"/>
  <c r="R85"/>
  <c r="R84"/>
  <c i="2" r="T133"/>
  <c r="BK182"/>
  <c r="J182"/>
  <c r="J65"/>
  <c r="T239"/>
  <c r="P276"/>
  <c r="P275"/>
  <c i="3" r="BK92"/>
  <c r="J92"/>
  <c r="J62"/>
  <c i="4" r="BK98"/>
  <c r="J98"/>
  <c r="J63"/>
  <c i="2" r="BK133"/>
  <c r="J133"/>
  <c r="J63"/>
  <c r="T182"/>
  <c i="3" r="T85"/>
  <c r="T84"/>
  <c r="T83"/>
  <c i="2" r="R92"/>
  <c r="R186"/>
  <c r="R276"/>
  <c r="R275"/>
  <c i="3" r="R85"/>
  <c r="R97"/>
  <c i="4" r="P98"/>
  <c r="P85"/>
  <c r="P84"/>
  <c i="1" r="AU57"/>
  <c i="2" r="P133"/>
  <c r="T186"/>
  <c r="T276"/>
  <c r="T275"/>
  <c i="3" r="P85"/>
  <c r="P84"/>
  <c r="P83"/>
  <c i="1" r="AU56"/>
  <c i="3" r="R92"/>
  <c i="2" r="BK128"/>
  <c r="J128"/>
  <c r="J62"/>
  <c r="BK272"/>
  <c r="J272"/>
  <c r="J68"/>
  <c i="4" r="BK86"/>
  <c r="J86"/>
  <c r="J61"/>
  <c i="2" r="BK178"/>
  <c r="J178"/>
  <c r="J64"/>
  <c i="4" r="BK94"/>
  <c r="J94"/>
  <c r="J62"/>
  <c r="BK105"/>
  <c r="J105"/>
  <c r="J64"/>
  <c r="E48"/>
  <c i="3" r="BK84"/>
  <c r="J84"/>
  <c r="J60"/>
  <c i="4" r="BE102"/>
  <c r="F81"/>
  <c r="BE99"/>
  <c r="J52"/>
  <c r="BE87"/>
  <c r="BE106"/>
  <c r="BE95"/>
  <c i="1" r="AW57"/>
  <c i="3" r="F80"/>
  <c r="BE98"/>
  <c i="2" r="BK91"/>
  <c r="J91"/>
  <c r="J60"/>
  <c i="3" r="BE90"/>
  <c i="2" r="BK275"/>
  <c r="J275"/>
  <c r="J69"/>
  <c i="3" r="E48"/>
  <c r="BE86"/>
  <c r="BE93"/>
  <c r="J77"/>
  <c r="BE95"/>
  <c r="BE101"/>
  <c r="BE105"/>
  <c i="2" r="F87"/>
  <c r="BE129"/>
  <c r="BE139"/>
  <c r="BE150"/>
  <c r="BE153"/>
  <c r="BE176"/>
  <c r="BE262"/>
  <c r="E80"/>
  <c r="J84"/>
  <c r="BE97"/>
  <c r="BE102"/>
  <c r="BE110"/>
  <c r="BE121"/>
  <c r="BE144"/>
  <c r="BE160"/>
  <c r="BE166"/>
  <c r="BE179"/>
  <c r="BE185"/>
  <c r="BE190"/>
  <c r="BE192"/>
  <c r="BE194"/>
  <c r="BE196"/>
  <c r="BE197"/>
  <c r="BE203"/>
  <c r="BE205"/>
  <c r="BE207"/>
  <c r="BE209"/>
  <c r="BE213"/>
  <c r="BE215"/>
  <c r="BE217"/>
  <c r="BE219"/>
  <c r="BE221"/>
  <c r="BE224"/>
  <c r="BE227"/>
  <c r="BE230"/>
  <c r="BE232"/>
  <c r="BE234"/>
  <c r="BE236"/>
  <c r="BE240"/>
  <c r="BE244"/>
  <c r="BE248"/>
  <c r="BE253"/>
  <c r="BE273"/>
  <c r="BE277"/>
  <c i="1" r="BA55"/>
  <c i="2" r="BE117"/>
  <c r="BE174"/>
  <c r="BE183"/>
  <c r="BE187"/>
  <c r="BE257"/>
  <c r="BE280"/>
  <c i="1" r="BC55"/>
  <c i="2" r="BE93"/>
  <c r="BE95"/>
  <c r="BE108"/>
  <c r="BE115"/>
  <c r="BE119"/>
  <c r="BE124"/>
  <c r="BE134"/>
  <c r="BE147"/>
  <c r="BE157"/>
  <c r="BE163"/>
  <c r="BE172"/>
  <c r="BE267"/>
  <c r="BE270"/>
  <c i="1" r="BB55"/>
  <c r="AW55"/>
  <c r="BD55"/>
  <c i="4" r="F34"/>
  <c i="1" r="BA57"/>
  <c i="4" r="F37"/>
  <c i="1" r="BD57"/>
  <c i="4" r="F36"/>
  <c i="1" r="BC57"/>
  <c i="3" r="F36"/>
  <c i="1" r="BC56"/>
  <c i="3" r="F35"/>
  <c i="1" r="BB56"/>
  <c i="4" r="F35"/>
  <c i="1" r="BB57"/>
  <c i="3" r="F37"/>
  <c i="1" r="BD56"/>
  <c i="3" r="J34"/>
  <c i="1" r="AW56"/>
  <c i="3" r="F34"/>
  <c i="1" r="BA56"/>
  <c i="2" l="1" r="R91"/>
  <c r="R90"/>
  <c r="T91"/>
  <c r="T90"/>
  <c i="3" r="R84"/>
  <c r="R83"/>
  <c i="2" r="P91"/>
  <c r="P90"/>
  <c i="1" r="AU55"/>
  <c i="4" r="BK85"/>
  <c r="J85"/>
  <c r="J60"/>
  <c i="3" r="BK83"/>
  <c r="J83"/>
  <c i="2" r="BK90"/>
  <c r="J90"/>
  <c r="J59"/>
  <c i="3" r="J30"/>
  <c i="1" r="AG56"/>
  <c r="BD54"/>
  <c r="W33"/>
  <c i="3" r="F33"/>
  <c i="1" r="AZ56"/>
  <c r="BA54"/>
  <c r="W30"/>
  <c r="BC54"/>
  <c r="AY54"/>
  <c i="3" r="J33"/>
  <c i="1" r="AV56"/>
  <c r="AT56"/>
  <c i="4" r="J33"/>
  <c i="1" r="AV57"/>
  <c r="AT57"/>
  <c r="AU54"/>
  <c i="2" r="F33"/>
  <c i="1" r="AZ55"/>
  <c i="2" r="J33"/>
  <c i="1" r="AV55"/>
  <c r="AT55"/>
  <c i="4" r="F33"/>
  <c i="1" r="AZ57"/>
  <c r="BB54"/>
  <c r="W31"/>
  <c i="4" l="1" r="BK84"/>
  <c r="J84"/>
  <c r="J59"/>
  <c i="1" r="AN56"/>
  <c i="3" r="J59"/>
  <c r="J39"/>
  <c i="1" r="W32"/>
  <c i="2" r="J30"/>
  <c i="1" r="AG55"/>
  <c r="AZ54"/>
  <c r="AV54"/>
  <c r="AK29"/>
  <c r="AW54"/>
  <c r="AK30"/>
  <c r="AX54"/>
  <c i="2" l="1" r="J39"/>
  <c i="1" r="AN55"/>
  <c r="W29"/>
  <c r="AT54"/>
  <c i="4" r="J30"/>
  <c i="1" r="AG57"/>
  <c r="AG54"/>
  <c r="AK26"/>
  <c r="AK35"/>
  <c i="4" l="1" r="J39"/>
  <c i="1" r="AN57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<sst xmlns="http://schemas.openxmlformats.org/spreadsheetml/2006/main">
  <si>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</si>
  <si>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</si>
  <si>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</si>
  <si>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</si>
  <si>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</si>
  <si>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{2278e3de-5e2d-456d-94c6-06ec16f15cf3}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</si>
  <si>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</si>
  <si>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</si>
  <si>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</si>
  <si>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</si>
  <si>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</si>
  <si>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</si>
  <si>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</si>
  <si>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</si>
  <si>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21PP1004-26(04)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</si>
  <si>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</si>
  <si>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</si>
  <si>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chodníku před domem č.p. 396/2, Bílina</t>
  </si>
  <si>
    <t>KSO:</t>
  </si>
  <si>
    <t/>
  </si>
  <si>
    <t>CC-CZ:</t>
  </si>
  <si>
    <t>Místo:</t>
  </si>
  <si>
    <t>Bílina</t>
  </si>
  <si>
    <t>Datum:</t>
  </si>
  <si>
    <t>31. 1. 2024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</si>
  <si>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</si>
  <si>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</si>
  <si>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</si>
  <si>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</si>
  <si>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</si>
  <si>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</si>
  <si>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</si>
  <si>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</si>
  <si>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</si>
  <si>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09323988</t>
  </si>
  <si>
    <t>Pavepro s.r.o.</t>
  </si>
  <si>
    <t>CZ09323988</t>
  </si>
  <si>
    <t>True</t>
  </si>
  <si>
    <t>Zpracovatel:</t>
  </si>
  <si>
    <t>Ing. Jan Sedláček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</si>
  <si>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</si>
  <si>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</si>
  <si>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</si>
  <si>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</si>
  <si>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</si>
  <si>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</si>
  <si>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</si>
  <si>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</si>
  <si>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</si>
  <si>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</si>
  <si>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</si>
  <si>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</si>
  <si>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</si>
  <si>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</si>
  <si>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</si>
  <si>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</si>
  <si>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</si>
  <si>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</si>
  <si>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</si>
  <si>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</si>
  <si>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</si>
  <si>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</si>
  <si>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</si>
  <si>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</si>
  <si>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</si>
  <si>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</si>
  <si>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</si>
  <si>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</si>
  <si>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</si>
  <si>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</si>
  <si>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</si>
  <si>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</si>
  <si>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</si>
  <si>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</si>
  <si>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</si>
  <si>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</si>
  <si>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</si>
  <si>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</si>
  <si>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</si>
  <si>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</si>
  <si>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</si>
  <si>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</si>
  <si>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Komunikace</t>
  </si>
  <si>
    <t>STA</t>
  </si>
  <si>
    <t>1</t>
  </si>
  <si>
    <t>{e6ceefff-0b3b-446b-91d7-334e21660331}</t>
  </si>
  <si>
    <t>2</t>
  </si>
  <si>
    <t>SO 101</t>
  </si>
  <si>
    <t>Komunikace (sanace)</t>
  </si>
  <si>
    <t>{f6b73cde-a755-4fdf-9cb4-204f3897187f}</t>
  </si>
  <si>
    <t>VRN</t>
  </si>
  <si>
    <t>Vedlejší rozpočtové náklady</t>
  </si>
  <si>
    <t>{4cc13bee-c646-4b12-827c-e59c4b234228}</t>
  </si>
  <si>
    <t>odpad_beton</t>
  </si>
  <si>
    <t>Hmotnost odpadu 17 01 01</t>
  </si>
  <si>
    <t>t</t>
  </si>
  <si>
    <t>26,23</t>
  </si>
  <si>
    <t>odpad_zem</t>
  </si>
  <si>
    <t>Hmotnost odpadu 17 05 04</t>
  </si>
  <si>
    <t>34,7</t>
  </si>
  <si>
    <t>KRYCÍ LIST SOUPISU PRACÍ</t>
  </si>
  <si>
    <t>odpad_asf</t>
  </si>
  <si>
    <t>Hmotnost odpadu 17 03 02</t>
  </si>
  <si>
    <t>1,97</t>
  </si>
  <si>
    <t>Objekt:</t>
  </si>
  <si>
    <t>SO 100 -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</si>
  <si>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</si>
  <si>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</si>
  <si>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</si>
  <si>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</si>
  <si>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</si>
  <si>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</si>
  <si>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</si>
  <si>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</si>
  <si>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</si>
  <si>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</si>
  <si>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</si>
  <si>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</si>
  <si>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</si>
  <si>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</si>
  <si>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</si>
  <si>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</si>
  <si>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</si>
  <si>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</si>
  <si>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</si>
  <si>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</si>
  <si>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</si>
  <si>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</si>
  <si>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</si>
  <si>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</si>
  <si>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</si>
  <si>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</si>
  <si>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</si>
  <si>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</si>
  <si>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</si>
  <si>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</si>
  <si>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</si>
  <si>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</si>
  <si>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</si>
  <si>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</si>
  <si>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112251103</t>
  </si>
  <si>
    <t>Odstranění pařezů strojně s jejich vykopáním nebo vytrháním průměru přes 500 do 700 mm</t>
  </si>
  <si>
    <t>kus</t>
  </si>
  <si>
    <t>CS ÚRS 2024 01</t>
  </si>
  <si>
    <t>4</t>
  </si>
  <si>
    <t>1526737758</t>
  </si>
  <si>
    <t>Online PSC</t>
  </si>
  <si>
    <t>https://podminky.urs.cz/item/CS_URS_2024_01/112251103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</si>
  <si>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</si>
  <si>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</si>
  <si>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</si>
  <si>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1233229344</t>
  </si>
  <si>
    <t>https://podminky.urs.cz/item/CS_URS_2024_01/113106123</t>
  </si>
  <si>
    <t>3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</si>
  <si>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</si>
  <si>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</si>
  <si>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-130548093</t>
  </si>
  <si>
    <t>https://podminky.urs.cz/item/CS_URS_2024_01/113107332</t>
  </si>
  <si>
    <t>P</t>
  </si>
  <si>
    <t>Poznámka k položce:_x000d_
"předpokládaná tloušťka 250 mm"</t>
  </si>
  <si>
    <t>VV</t>
  </si>
  <si>
    <t>"odečteno digitálně" 30</t>
  </si>
  <si>
    <t>Součet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</si>
  <si>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</si>
  <si>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</si>
  <si>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-1765811552</t>
  </si>
  <si>
    <t>https://podminky.urs.cz/item/CS_URS_2024_01/113107341</t>
  </si>
  <si>
    <t>"kolem obrub" 5,8</t>
  </si>
  <si>
    <t>"kce 320 mm" 8,5</t>
  </si>
  <si>
    <t>"kce 390 mm" 5,8</t>
  </si>
  <si>
    <t>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</si>
  <si>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</si>
  <si>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</si>
  <si>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</si>
  <si>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-939919537</t>
  </si>
  <si>
    <t>https://podminky.urs.cz/item/CS_URS_2024_01/113202111</t>
  </si>
  <si>
    <t>6</t>
  </si>
  <si>
    <t>122251301</t>
  </si>
  <si>
    <t>Odkopávky a prokopávky nezapažené strojně v omezeném prostoru v hornině třídy těžitelnosti I skupiny 3 do 20 m3</t>
  </si>
  <si>
    <t>m3</t>
  </si>
  <si>
    <t>576663928</t>
  </si>
  <si>
    <t>https://podminky.urs.cz/item/CS_URS_2024_01/122251301</t>
  </si>
  <si>
    <t>18,3 "odkop na hl. zemní pláně - všechny konstrukce"</t>
  </si>
  <si>
    <t>6,4*0,15 "stávající trávník"</t>
  </si>
  <si>
    <t>7</t>
  </si>
  <si>
    <t>174251203</t>
  </si>
  <si>
    <t>Zásyp jam po pařezech strojně výkopkem z horniny získané při dobývání pařezů s hrubým urovnáním povrchu zasypávky průměru pařezu přes 500 do 700 mm</t>
  </si>
  <si>
    <t>529710676</t>
  </si>
  <si>
    <t>https://podminky.urs.cz/item/CS_URS_2024_01/174251203</t>
  </si>
  <si>
    <t>8</t>
  </si>
  <si>
    <t>180405111</t>
  </si>
  <si>
    <t>Založení trávníků ve vegetačních dlaždicích nebo prefabrikátech výsevem semene v rovině nebo na svahu do 1:5</t>
  </si>
  <si>
    <t>-1777727850</t>
  </si>
  <si>
    <t>https://podminky.urs.cz/item/CS_URS_2024_01/180405111</t>
  </si>
  <si>
    <t>9</t>
  </si>
  <si>
    <t>M</t>
  </si>
  <si>
    <t>00572470</t>
  </si>
  <si>
    <t>osivo směs travní univerzál</t>
  </si>
  <si>
    <t>kg</t>
  </si>
  <si>
    <t>650093370</t>
  </si>
  <si>
    <t>13,8*0,02 'Přepočtené koeficientem množství</t>
  </si>
  <si>
    <t>10</t>
  </si>
  <si>
    <t>R0001</t>
  </si>
  <si>
    <t>Zemina pro terénní úpravy - tříděná</t>
  </si>
  <si>
    <t>1626232498</t>
  </si>
  <si>
    <t>13,8*0,15*1,8 "koef."</t>
  </si>
  <si>
    <t>11</t>
  </si>
  <si>
    <t>181951112</t>
  </si>
  <si>
    <t>Úprava pláně vyrovnáním výškových rozdílů strojně v hornině třídy těžitelnosti I, skupiny 1 až 3 se zhutněním</t>
  </si>
  <si>
    <t>24151571</t>
  </si>
  <si>
    <t>https://podminky.urs.cz/item/CS_URS_2024_01/181951112</t>
  </si>
  <si>
    <t>"odečteno digitálně" 83,1</t>
  </si>
  <si>
    <t>Zakládání</t>
  </si>
  <si>
    <t>279311971</t>
  </si>
  <si>
    <t>Základové zdi z betonu prostého bez zvláštních nároků na vliv prostředí tř. C 30/37</t>
  </si>
  <si>
    <t>-610285430</t>
  </si>
  <si>
    <t>https://podminky.urs.cz/item/CS_URS_2024_01/279311971</t>
  </si>
  <si>
    <t>"dobetonování šachty" 0,8*4*0,1*0,5</t>
  </si>
  <si>
    <t>Komunikace pozemní</t>
  </si>
  <si>
    <t>13</t>
  </si>
  <si>
    <t>564831011</t>
  </si>
  <si>
    <t>Podklad ze štěrkodrti ŠD s rozprostřením a zhutněním plochy jednotlivě do 100 m2, po zhutnění tl. 100 mm</t>
  </si>
  <si>
    <t>1656327050</t>
  </si>
  <si>
    <t>https://podminky.urs.cz/item/CS_URS_2024_01/564831011</t>
  </si>
  <si>
    <t>Poznámka k položce:_x000d_
Okapový chodníček</t>
  </si>
  <si>
    <t>"ŠDb - okapový chodníček" 7,3</t>
  </si>
  <si>
    <t>14</t>
  </si>
  <si>
    <t>564851011</t>
  </si>
  <si>
    <t>Podklad ze štěrkodrti ŠD s rozprostřením a zhutněním plochy jednotlivě do 100 m2, po zhutnění tl. 150 mm</t>
  </si>
  <si>
    <t>-471258459</t>
  </si>
  <si>
    <t>https://podminky.urs.cz/item/CS_URS_2024_01/564851011</t>
  </si>
  <si>
    <t>"ŠDb - vozovka" 16,6</t>
  </si>
  <si>
    <t>"ŠDa - vozovka" 16,6</t>
  </si>
  <si>
    <t>15</t>
  </si>
  <si>
    <t>564861011</t>
  </si>
  <si>
    <t>Podklad ze štěrkodrti ŠD s rozprostřením a zhutněním plochy jednotlivě do 100 m2, po zhutnění tl. 200 mm</t>
  </si>
  <si>
    <t>-768871075</t>
  </si>
  <si>
    <t>https://podminky.urs.cz/item/CS_URS_2024_01/564861011</t>
  </si>
  <si>
    <t>"ŠDb - chodník" 50,79</t>
  </si>
  <si>
    <t>16</t>
  </si>
  <si>
    <t>564950413</t>
  </si>
  <si>
    <t>Podklad nebo podsyp z asfaltového recyklátu s rozprostřením a zhutněním plochy jednotlivě do 100 m2, po zhutnění tl. 150 mm</t>
  </si>
  <si>
    <t>1161259710</t>
  </si>
  <si>
    <t>https://podminky.urs.cz/item/CS_URS_2024_01/564950413</t>
  </si>
  <si>
    <t>Poznámka k položce:_x000d_
Napojení "stmelená-nestmelená" vozovka</t>
  </si>
  <si>
    <t>17</t>
  </si>
  <si>
    <t>565135111</t>
  </si>
  <si>
    <t>Asfaltový beton vrstva podkladní ACP 16 (obalované kamenivo střednězrnné - OKS) s rozprostřením a zhutněním v pruhu šířky přes 1,5 do 3 m, po zhutnění tl. 50 mm</t>
  </si>
  <si>
    <t>-713430684</t>
  </si>
  <si>
    <t>https://podminky.urs.cz/item/CS_URS_2024_01/565135111</t>
  </si>
  <si>
    <t>"Vozovka vjezd" 16,6</t>
  </si>
  <si>
    <t>18</t>
  </si>
  <si>
    <t>573231106</t>
  </si>
  <si>
    <t>Postřik spojovací PS bez posypu kamenivem ze silniční emulze, v množství 0,30 kg/m2</t>
  </si>
  <si>
    <t>357366880</t>
  </si>
  <si>
    <t>https://podminky.urs.cz/item/CS_URS_2024_01/573231106</t>
  </si>
  <si>
    <t>19</t>
  </si>
  <si>
    <t>577134111</t>
  </si>
  <si>
    <t>Asfaltový beton vrstva obrusná ACO 11 (ABS) s rozprostřením a se zhutněním z nemodifikovaného asfaltu v pruhu šířky do 3 m tř. I (ACO 11+), po zhutnění tl. 40 mm</t>
  </si>
  <si>
    <t>1105030934</t>
  </si>
  <si>
    <t>https://podminky.urs.cz/item/CS_URS_2024_01/577134111</t>
  </si>
  <si>
    <t>20</t>
  </si>
  <si>
    <t>577144111</t>
  </si>
  <si>
    <t>Asfaltový beton vrstva obrusná ACO 11 (ABS) s rozprostřením a se zhutněním z nemodifikovaného asfaltu v pruhu šířky do 3 m tř. I (ACO 11+), po zhutnění tl. 50 mm</t>
  </si>
  <si>
    <t>-1559063917</t>
  </si>
  <si>
    <t>https://podminky.urs.cz/item/CS_URS_2024_01/577144111</t>
  </si>
  <si>
    <t>"Vozovka - dobalení u obrub" 5,8</t>
  </si>
  <si>
    <t>581114113</t>
  </si>
  <si>
    <t>Kryt z prostého betonu komunikací pro pěší tl. 100 mm</t>
  </si>
  <si>
    <t>-1040300840</t>
  </si>
  <si>
    <t>https://podminky.urs.cz/item/CS_URS_2024_01/581114113</t>
  </si>
  <si>
    <t>22</t>
  </si>
  <si>
    <t>596211211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</si>
  <si>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</si>
  <si>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692464412</t>
  </si>
  <si>
    <t>https://podminky.urs.cz/item/CS_URS_2024_01/596211211</t>
  </si>
  <si>
    <t>"zámkovka 80" 41,2</t>
  </si>
  <si>
    <t>"200x200 bezfazetová 80" 5,6</t>
  </si>
  <si>
    <t xml:space="preserve">"zámkovka 80 reliéfní, červená" 6,2 </t>
  </si>
  <si>
    <t>23</t>
  </si>
  <si>
    <t>59245020</t>
  </si>
  <si>
    <t>dlažba skladebná betonová 200x100mm tl 80mm přírodní</t>
  </si>
  <si>
    <t>-1348498239</t>
  </si>
  <si>
    <t>41,2*1,03 'Přepočtené koeficientem množství</t>
  </si>
  <si>
    <t>24</t>
  </si>
  <si>
    <t>59245226</t>
  </si>
  <si>
    <t>dlažba pro nevidomé betonová 200x100mm tl 80mm barevná</t>
  </si>
  <si>
    <t>-548206431</t>
  </si>
  <si>
    <t>6,2*1,03 'Přepočtené koeficientem množství</t>
  </si>
  <si>
    <t>25</t>
  </si>
  <si>
    <t>59245030</t>
  </si>
  <si>
    <t>dlažba skladebná betonová 200x200mm tl 80mm přírodní</t>
  </si>
  <si>
    <t>720664337</t>
  </si>
  <si>
    <t>5,6*1,03 'Přepočtené koeficientem množství</t>
  </si>
  <si>
    <t>Úpravy povrchů, podlahy a osazování výplní</t>
  </si>
  <si>
    <t>26</t>
  </si>
  <si>
    <t>622331101</t>
  </si>
  <si>
    <t>Omítka cementová vnějších ploch nanášená ručně jednovrstvá, tloušťky do 15 mm hrubá nezatřená stěn</t>
  </si>
  <si>
    <t>479907887</t>
  </si>
  <si>
    <t>https://podminky.urs.cz/item/CS_URS_2024_01/622331101</t>
  </si>
  <si>
    <t>Poznámka k položce:_x000d_
SANCE zídky</t>
  </si>
  <si>
    <t>Trubní vedení</t>
  </si>
  <si>
    <t>27</t>
  </si>
  <si>
    <t>899311112</t>
  </si>
  <si>
    <t>Osazení poklopů s rámem na šachtách tunelové stoky hmotnosti jednotlivě přes 50 do 100 kg</t>
  </si>
  <si>
    <t>-370875669</t>
  </si>
  <si>
    <t>https://podminky.urs.cz/item/CS_URS_2024_01/899311112</t>
  </si>
  <si>
    <t>28</t>
  </si>
  <si>
    <t>55241020</t>
  </si>
  <si>
    <t>poklop šachtový třída D400, čtvercový rám 850, vstup 600mm, bez ventilace</t>
  </si>
  <si>
    <t>328836647</t>
  </si>
  <si>
    <t>Ostatní konstrukce a práce, bourání</t>
  </si>
  <si>
    <t>29</t>
  </si>
  <si>
    <t>914111111</t>
  </si>
  <si>
    <t>Montáž svislé dopravní značky základní velikosti do 1 m2 objímkami na sloupky nebo konzoly</t>
  </si>
  <si>
    <t>239787532</t>
  </si>
  <si>
    <t>https://podminky.urs.cz/item/CS_URS_2024_01/914111111</t>
  </si>
  <si>
    <t>Poznámka k položce:_x000d_
B1 + E13</t>
  </si>
  <si>
    <t>30</t>
  </si>
  <si>
    <t>40445619</t>
  </si>
  <si>
    <t>zákazové, příkazové dopravní značky B1-B34, C1-15 500mm</t>
  </si>
  <si>
    <t>-694110442</t>
  </si>
  <si>
    <t>Poznámka k položce:_x000d_
B1</t>
  </si>
  <si>
    <t>31</t>
  </si>
  <si>
    <t>40445650</t>
  </si>
  <si>
    <t>dodatkové tabulky E7, E12, E13 500x300mm</t>
  </si>
  <si>
    <t>208666324</t>
  </si>
  <si>
    <t>Poznámka k položce:_x000d_
E13</t>
  </si>
  <si>
    <t>32</t>
  </si>
  <si>
    <t>914511112</t>
  </si>
  <si>
    <t>Montáž sloupku dopravních značek délky do 3,5 m do hliníkové patky pro sloupek D 60 mm</t>
  </si>
  <si>
    <t>-480123922</t>
  </si>
  <si>
    <t>https://podminky.urs.cz/item/CS_URS_2024_01/914511112</t>
  </si>
  <si>
    <t>33</t>
  </si>
  <si>
    <t>40445225</t>
  </si>
  <si>
    <t>sloupek pro dopravní značku Zn D 60mm v 3,5m</t>
  </si>
  <si>
    <t>-361343927</t>
  </si>
  <si>
    <t>34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</si>
  <si>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</si>
  <si>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</si>
  <si>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-1166020753</t>
  </si>
  <si>
    <t>https://podminky.urs.cz/item/CS_URS_2024_01/916131213</t>
  </si>
  <si>
    <t>2*2 "přechodové"</t>
  </si>
  <si>
    <t>4,5 "silniční"</t>
  </si>
  <si>
    <t>12,6 "nájezdový"</t>
  </si>
  <si>
    <t>35</t>
  </si>
  <si>
    <t>59217034</t>
  </si>
  <si>
    <t>obrubník silniční betonový 1000x150x300mm</t>
  </si>
  <si>
    <t>1519118447</t>
  </si>
  <si>
    <t>4,5*1,02 'Přepočtené koeficientem množství</t>
  </si>
  <si>
    <t>36</t>
  </si>
  <si>
    <t>59217032</t>
  </si>
  <si>
    <t>obrubník silniční betonový 1000x150x150mm</t>
  </si>
  <si>
    <t>-1241811102</t>
  </si>
  <si>
    <t>12,6*1,02 'Přepočtené koeficientem množství</t>
  </si>
  <si>
    <t>37</t>
  </si>
  <si>
    <t>59217030</t>
  </si>
  <si>
    <t>obrubník silniční betonový přechodový 1000x150x150-250mm</t>
  </si>
  <si>
    <t>-1629406988</t>
  </si>
  <si>
    <t>4*1,02 'Přepočtené koeficientem množství</t>
  </si>
  <si>
    <t>38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</si>
  <si>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</si>
  <si>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</si>
  <si>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132351071</t>
  </si>
  <si>
    <t>https://podminky.urs.cz/item/CS_URS_2024_01/916231213</t>
  </si>
  <si>
    <t>33,8 "80/250/1000"</t>
  </si>
  <si>
    <t>39</t>
  </si>
  <si>
    <t>59217016</t>
  </si>
  <si>
    <t>obrubník betonový chodníkový 1000x80x250mm</t>
  </si>
  <si>
    <t>-1563888274</t>
  </si>
  <si>
    <t>33,8*1,02 'Přepočtené koeficientem množství</t>
  </si>
  <si>
    <t>40</t>
  </si>
  <si>
    <t>919735112</t>
  </si>
  <si>
    <t>Řezání stávajícího živičného krytu nebo podkladu hloubky přes 50 do 100 mm</t>
  </si>
  <si>
    <t>-1829575728</t>
  </si>
  <si>
    <t>https://podminky.urs.cz/item/CS_URS_2024_01/919735112</t>
  </si>
  <si>
    <t>41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</si>
  <si>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</si>
  <si>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</si>
  <si>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-1320783296</t>
  </si>
  <si>
    <t>https://podminky.urs.cz/item/CS_URS_2024_01/966006132</t>
  </si>
  <si>
    <t>42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</si>
  <si>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</si>
  <si>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</si>
  <si>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1932437239</t>
  </si>
  <si>
    <t>https://podminky.urs.cz/item/CS_URS_2024_01/966006211</t>
  </si>
  <si>
    <t>43</t>
  </si>
  <si>
    <t>985112111</t>
  </si>
  <si>
    <t>Odsekání degradovaného betonu stěn, tloušťky do 10 mm</t>
  </si>
  <si>
    <t>1087495694</t>
  </si>
  <si>
    <t>https://podminky.urs.cz/item/CS_URS_2024_01/985112111</t>
  </si>
  <si>
    <t>Poznámka k položce:_x000d_
SANACE zídky</t>
  </si>
  <si>
    <t>44</t>
  </si>
  <si>
    <t>985121121</t>
  </si>
  <si>
    <t>Tryskání degradovaného betonu stěn, rubu kleneb a podlah vodou pod tlakem do 300 barů</t>
  </si>
  <si>
    <t>195600153</t>
  </si>
  <si>
    <t>https://podminky.urs.cz/item/CS_URS_2024_01/985121121</t>
  </si>
  <si>
    <t>45</t>
  </si>
  <si>
    <t>985221101</t>
  </si>
  <si>
    <t>Doplnění zdiva ručně do aktivované malty cihlami</t>
  </si>
  <si>
    <t>1778735667</t>
  </si>
  <si>
    <t>https://podminky.urs.cz/item/CS_URS_2024_01/985221101</t>
  </si>
  <si>
    <t>Poznámka k položce:_x000d_
SANACE zídky - rezerva</t>
  </si>
  <si>
    <t>46</t>
  </si>
  <si>
    <t>59610001</t>
  </si>
  <si>
    <t>cihla pálená plná do P15 290x140x65mm</t>
  </si>
  <si>
    <t>586781812</t>
  </si>
  <si>
    <t>0,2*320,25 'Přepočtené koeficientem množství</t>
  </si>
  <si>
    <t>47</t>
  </si>
  <si>
    <t>985311111</t>
  </si>
  <si>
    <t>Reprofilace betonu sanačními maltami na cementové bázi ručně stěn, tloušťky do 10 mm</t>
  </si>
  <si>
    <t>-899388851</t>
  </si>
  <si>
    <t>https://podminky.urs.cz/item/CS_URS_2024_01/985311111</t>
  </si>
  <si>
    <t>48</t>
  </si>
  <si>
    <t>985312112</t>
  </si>
  <si>
    <t>Stěrka k vyrovnání ploch reprofilovaného betonu stěn, tloušťky přes 2 do 3 mm</t>
  </si>
  <si>
    <t>-800141943</t>
  </si>
  <si>
    <t>https://podminky.urs.cz/item/CS_URS_2024_01/985312112</t>
  </si>
  <si>
    <t>49</t>
  </si>
  <si>
    <t>985323112</t>
  </si>
  <si>
    <t>Spojovací můstek reprofilovaného betonu na cementové bázi, tloušťky 2 mm</t>
  </si>
  <si>
    <t>-1065724337</t>
  </si>
  <si>
    <t>https://podminky.urs.cz/item/CS_URS_2024_01/985323112</t>
  </si>
  <si>
    <t>997</t>
  </si>
  <si>
    <t>Přesun sutě</t>
  </si>
  <si>
    <t>50</t>
  </si>
  <si>
    <t>997013861</t>
  </si>
  <si>
    <t>Poplatek za uložení stavebního odpadu na recyklační skládce (skládkovné) z prostého betonu zatříděného do Katalogu odpadů pod kódem 17 01 01</t>
  </si>
  <si>
    <t>586183702</t>
  </si>
  <si>
    <t>https://podminky.urs.cz/item/CS_URS_2024_01/997013861</t>
  </si>
  <si>
    <t>2,24+18,7+5,29</t>
  </si>
  <si>
    <t>51</t>
  </si>
  <si>
    <t>997013873</t>
  </si>
  <si>
    <t>Poplatek za uložení stavebního odpadu na recyklační skládce (skládkovné) zeminy a kamení zatříděného do Katalogu odpadů pod kódem 17 05 04</t>
  </si>
  <si>
    <t>-1239532964</t>
  </si>
  <si>
    <t>https://podminky.urs.cz/item/CS_URS_2024_01/997013873</t>
  </si>
  <si>
    <t>52</t>
  </si>
  <si>
    <t>997013875</t>
  </si>
  <si>
    <t>Poplatek za uložení stavebního odpadu na recyklační skládce (skládkovné) asfaltového bez obsahu dehtu zatříděného do Katalogu odpadů pod kódem 17 03 02</t>
  </si>
  <si>
    <t>-1150214284</t>
  </si>
  <si>
    <t>https://podminky.urs.cz/item/CS_URS_2024_01/997013875</t>
  </si>
  <si>
    <t>Poznámka k položce:_x000d_
Zatříděno dle Vyhlášky č. 283/2023 Sb. - ZAS-T1</t>
  </si>
  <si>
    <t>53</t>
  </si>
  <si>
    <t>997221551</t>
  </si>
  <si>
    <t>Vodorovná doprava suti bez naložení, ale se složením a s hrubým urovnáním ze sypkých materiálů, na vzdálenost do 1 km</t>
  </si>
  <si>
    <t>-211655176</t>
  </si>
  <si>
    <t>https://podminky.urs.cz/item/CS_URS_2024_01/997221551</t>
  </si>
  <si>
    <t>54</t>
  </si>
  <si>
    <t>997221559</t>
  </si>
  <si>
    <t>Vodorovná doprava suti bez naložení, ale se složením a s hrubým urovnáním Příplatek k ceně za každý další započatý 1 km přes 1 km</t>
  </si>
  <si>
    <t>-1129618892</t>
  </si>
  <si>
    <t>https://podminky.urs.cz/item/CS_URS_2024_01/997221559</t>
  </si>
  <si>
    <t>34,7*20 'Přepočtené koeficientem množství</t>
  </si>
  <si>
    <t>55</t>
  </si>
  <si>
    <t>997221561</t>
  </si>
  <si>
    <t>Vodorovná doprava suti bez naložení, ale se složením a s hrubým urovnáním z kusových materiálů, na vzdálenost do 1 km</t>
  </si>
  <si>
    <t>775626917</t>
  </si>
  <si>
    <t>https://podminky.urs.cz/item/CS_URS_2024_01/997221561</t>
  </si>
  <si>
    <t>56</t>
  </si>
  <si>
    <t>997221569</t>
  </si>
  <si>
    <t>562082352</t>
  </si>
  <si>
    <t>https://podminky.urs.cz/item/CS_URS_2024_01/997221569</t>
  </si>
  <si>
    <t>28,2*20 'Přepočtené koeficientem množství</t>
  </si>
  <si>
    <t>57</t>
  </si>
  <si>
    <t>R0002</t>
  </si>
  <si>
    <t>Ocelové zábradlí</t>
  </si>
  <si>
    <t>kpl</t>
  </si>
  <si>
    <t>1398014512</t>
  </si>
  <si>
    <t>Poznámka k položce:_x000d_
Specifikace:_x000d_
Délka: 2,0 m, výška: 1,1 m_x000d_
Ocelové trubky DN 60, svařované, dvě vodorovné úrovně, 3x svislý sloupek_x000d_
ukotvení na patní plech s vyrovnávací bet. stěrkou, kotveno vrtáním na chemickou kotvu do sanované zídky_x000d_
povrchová úprava: pozinkování, práškové lakování barvou RAL 7016 (nebo jiné dle přání objednatele)</t>
  </si>
  <si>
    <t>998</t>
  </si>
  <si>
    <t>Přesun hmot</t>
  </si>
  <si>
    <t>58</t>
  </si>
  <si>
    <t>998223011</t>
  </si>
  <si>
    <t>Přesun hmot pro pozemní komunikace s krytem dlážděným dopravní vzdálenost do 200 m jakékoliv délky objektu</t>
  </si>
  <si>
    <t>-1507080091</t>
  </si>
  <si>
    <t>https://podminky.urs.cz/item/CS_URS_2024_01/998223011</t>
  </si>
  <si>
    <t>Práce a dodávky M</t>
  </si>
  <si>
    <t>22-M</t>
  </si>
  <si>
    <t>Montáže technologických zařízení pro dopravní stavby</t>
  </si>
  <si>
    <t>59</t>
  </si>
  <si>
    <t>220182002</t>
  </si>
  <si>
    <t>Zatažení trubek do chráničky 110 mm ochranné z HDPE</t>
  </si>
  <si>
    <t>64</t>
  </si>
  <si>
    <t>21633386</t>
  </si>
  <si>
    <t>https://podminky.urs.cz/item/CS_URS_2024_01/220182002</t>
  </si>
  <si>
    <t>Poznámka k položce:_x000d_
Chráničky pro případ potřeby při odhalení IS</t>
  </si>
  <si>
    <t>60</t>
  </si>
  <si>
    <t>34571365</t>
  </si>
  <si>
    <t>trubka elektroinstalační HDPE tuhá dvouplášťová korugovaná D 94/110mm</t>
  </si>
  <si>
    <t>128</t>
  </si>
  <si>
    <t>-1279842166</t>
  </si>
  <si>
    <t>112*1,05 'Přepočtené koeficientem množství</t>
  </si>
  <si>
    <t>SO 101 - Komunikace (sanace)</t>
  </si>
  <si>
    <t>-1376507506</t>
  </si>
  <si>
    <t>42*0,1</t>
  </si>
  <si>
    <t>799592802</t>
  </si>
  <si>
    <t>561121103</t>
  </si>
  <si>
    <t>Zřízení podkladu nebo ochranné vrstvy vozovky z mechanicky zpevněné zeminy MZ bez přidání pojiva nebo vylepšovacího materiálu, s rozprostřením, vlhčením, promísením a zhutněním, tloušťka po zhutnění 100 mm</t>
  </si>
  <si>
    <t>976863039</t>
  </si>
  <si>
    <t>https://podminky.urs.cz/item/CS_URS_2024_01/561121103</t>
  </si>
  <si>
    <t>R-MAT0001</t>
  </si>
  <si>
    <t>materiál vhodný pro použití v aktivní zóně dle ČSN 73 6133</t>
  </si>
  <si>
    <t>1688756470</t>
  </si>
  <si>
    <t>42*0,18 'Přepočtené koeficientem množství</t>
  </si>
  <si>
    <t>-211347751</t>
  </si>
  <si>
    <t>4,2*1,8</t>
  </si>
  <si>
    <t>839937943</t>
  </si>
  <si>
    <t>-455696282</t>
  </si>
  <si>
    <t>7,56*20 'Přepočtené koeficientem množství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</si>
  <si>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</si>
  <si>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</si>
  <si>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</si>
  <si>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</si>
  <si>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</si>
  <si>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</si>
  <si>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</si>
  <si>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</si>
  <si>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</si>
  <si>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1024</t>
  </si>
  <si>
    <t>-1198027412</t>
  </si>
  <si>
    <t>https://podminky.urs.cz/item/CS_URS_2024_01/012002000</t>
  </si>
  <si>
    <t>Poznámka k položce:_x000d_
Zaměření skutečně provedeného rozsahu - podklad pro fakturaci</t>
  </si>
  <si>
    <t>"Vytyčení rozsahu opravy" 1</t>
  </si>
  <si>
    <t>"GDSPS" 1</t>
  </si>
  <si>
    <t>"Zaměření položených chrániček IS" 1</t>
  </si>
  <si>
    <t>VRN3</t>
  </si>
  <si>
    <t>Zařízení staveniště</t>
  </si>
  <si>
    <t>034002000</t>
  </si>
  <si>
    <t>Zabezpečení staveniště</t>
  </si>
  <si>
    <t>1384799499</t>
  </si>
  <si>
    <t>https://podminky.urs.cz/item/CS_URS_2024_01/034002000</t>
  </si>
  <si>
    <t>Poznámka k položce:_x000d_
Náklady na osazení, pronájem a odstranění přechodného dopravního značení vč. ohraničení stavby._x000d_
+ Informační tabule stavby</t>
  </si>
  <si>
    <t>VRN4</t>
  </si>
  <si>
    <t>Inženýrská činnost</t>
  </si>
  <si>
    <t>040001000</t>
  </si>
  <si>
    <t>-2066183028</t>
  </si>
  <si>
    <t>https://podminky.urs.cz/item/CS_URS_2024_01/040001000</t>
  </si>
  <si>
    <t>Poznámka k položce:_x000d_
Zajištění vytyčení IS, vč. příp. povolení práce v ochranném pásmu</t>
  </si>
  <si>
    <t>043002000</t>
  </si>
  <si>
    <t>Zkoušky a ostatní měření</t>
  </si>
  <si>
    <t>-1079268043</t>
  </si>
  <si>
    <t>https://podminky.urs.cz/item/CS_URS_2024_01/043002000</t>
  </si>
  <si>
    <t>Poznámka k položce:_x000d_
Kontrolní zkušební plán - statické zatěžovací zkoušky na plání</t>
  </si>
  <si>
    <t>VRN7</t>
  </si>
  <si>
    <t>Provozní vlivy</t>
  </si>
  <si>
    <t>072103001</t>
  </si>
  <si>
    <t>Projednání DIO a zajištění DIR komunikace II.a III. třídy</t>
  </si>
  <si>
    <t>347307241</t>
  </si>
  <si>
    <t>https://podminky.urs.cz/item/CS_URS_2024_01/072103001</t>
  </si>
  <si>
    <t>Poznámka k položce:_x000d_
Vypracování dopravně inženýrského opatření vč. zajištění vydání rozhodnutí o zvláštním užívání (MÍSTNÍ KOMUNIKACE)</t>
  </si>
  <si>
    <t>SEZNAM FIGUR</t>
  </si>
  <si>
    <t>Výměra</t>
  </si>
  <si>
    <t>Použití figury:</t>
  </si>
  <si>
    <t>Vodorovná doprava suti z kusových materiálů do 1 km</t>
  </si>
  <si>
    <t>Poplatek za uložení stavebního odpadu na recyklační skládce (skládkovné) z prostého betonu kód odpadu 17 01 01</t>
  </si>
  <si>
    <t>Vodorovná doprava suti ze sypkých materiálů do 1 km</t>
  </si>
  <si>
    <t>Příplatek ZKD 1 km u vodorovné dopravy suti ze sypkých materiálů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</si>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</sst>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51103" TargetMode="External" /><Relationship Id="rId2" Type="http://schemas.openxmlformats.org/officeDocument/2006/relationships/hyperlink" Target="https://podminky.urs.cz/item/CS_URS_2024_01/1131061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07341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2251301" TargetMode="External" /><Relationship Id="rId7" Type="http://schemas.openxmlformats.org/officeDocument/2006/relationships/hyperlink" Target="https://podminky.urs.cz/item/CS_URS_2024_01/174251203" TargetMode="External" /><Relationship Id="rId8" Type="http://schemas.openxmlformats.org/officeDocument/2006/relationships/hyperlink" Target="https://podminky.urs.cz/item/CS_URS_2024_01/180405111" TargetMode="External" /><Relationship Id="rId9" Type="http://schemas.openxmlformats.org/officeDocument/2006/relationships/hyperlink" Target="https://podminky.urs.cz/item/CS_URS_2024_01/181951112" TargetMode="External" /><Relationship Id="rId10" Type="http://schemas.openxmlformats.org/officeDocument/2006/relationships/hyperlink" Target="https://podminky.urs.cz/item/CS_URS_2024_01/279311971" TargetMode="External" /><Relationship Id="rId11" Type="http://schemas.openxmlformats.org/officeDocument/2006/relationships/hyperlink" Target="https://podminky.urs.cz/item/CS_URS_2024_01/564831011" TargetMode="External" /><Relationship Id="rId12" Type="http://schemas.openxmlformats.org/officeDocument/2006/relationships/hyperlink" Target="https://podminky.urs.cz/item/CS_URS_2024_01/564851011" TargetMode="External" /><Relationship Id="rId13" Type="http://schemas.openxmlformats.org/officeDocument/2006/relationships/hyperlink" Target="https://podminky.urs.cz/item/CS_URS_2024_01/564861011" TargetMode="External" /><Relationship Id="rId14" Type="http://schemas.openxmlformats.org/officeDocument/2006/relationships/hyperlink" Target="https://podminky.urs.cz/item/CS_URS_2024_01/564950413" TargetMode="External" /><Relationship Id="rId15" Type="http://schemas.openxmlformats.org/officeDocument/2006/relationships/hyperlink" Target="https://podminky.urs.cz/item/CS_URS_2024_01/565135111" TargetMode="External" /><Relationship Id="rId16" Type="http://schemas.openxmlformats.org/officeDocument/2006/relationships/hyperlink" Target="https://podminky.urs.cz/item/CS_URS_2024_01/573231106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77144111" TargetMode="External" /><Relationship Id="rId19" Type="http://schemas.openxmlformats.org/officeDocument/2006/relationships/hyperlink" Target="https://podminky.urs.cz/item/CS_URS_2024_01/581114113" TargetMode="External" /><Relationship Id="rId20" Type="http://schemas.openxmlformats.org/officeDocument/2006/relationships/hyperlink" Target="https://podminky.urs.cz/item/CS_URS_2024_01/596211211" TargetMode="External" /><Relationship Id="rId21" Type="http://schemas.openxmlformats.org/officeDocument/2006/relationships/hyperlink" Target="https://podminky.urs.cz/item/CS_URS_2024_01/622331101" TargetMode="External" /><Relationship Id="rId22" Type="http://schemas.openxmlformats.org/officeDocument/2006/relationships/hyperlink" Target="https://podminky.urs.cz/item/CS_URS_2024_01/899311112" TargetMode="External" /><Relationship Id="rId23" Type="http://schemas.openxmlformats.org/officeDocument/2006/relationships/hyperlink" Target="https://podminky.urs.cz/item/CS_URS_2024_01/914111111" TargetMode="External" /><Relationship Id="rId24" Type="http://schemas.openxmlformats.org/officeDocument/2006/relationships/hyperlink" Target="https://podminky.urs.cz/item/CS_URS_2024_01/914511112" TargetMode="External" /><Relationship Id="rId25" Type="http://schemas.openxmlformats.org/officeDocument/2006/relationships/hyperlink" Target="https://podminky.urs.cz/item/CS_URS_2024_01/916131213" TargetMode="External" /><Relationship Id="rId26" Type="http://schemas.openxmlformats.org/officeDocument/2006/relationships/hyperlink" Target="https://podminky.urs.cz/item/CS_URS_2024_01/916231213" TargetMode="External" /><Relationship Id="rId27" Type="http://schemas.openxmlformats.org/officeDocument/2006/relationships/hyperlink" Target="https://podminky.urs.cz/item/CS_URS_2024_01/919735112" TargetMode="External" /><Relationship Id="rId28" Type="http://schemas.openxmlformats.org/officeDocument/2006/relationships/hyperlink" Target="https://podminky.urs.cz/item/CS_URS_2024_01/966006132" TargetMode="External" /><Relationship Id="rId29" Type="http://schemas.openxmlformats.org/officeDocument/2006/relationships/hyperlink" Target="https://podminky.urs.cz/item/CS_URS_2024_01/966006211" TargetMode="External" /><Relationship Id="rId30" Type="http://schemas.openxmlformats.org/officeDocument/2006/relationships/hyperlink" Target="https://podminky.urs.cz/item/CS_URS_2024_01/985112111" TargetMode="External" /><Relationship Id="rId31" Type="http://schemas.openxmlformats.org/officeDocument/2006/relationships/hyperlink" Target="https://podminky.urs.cz/item/CS_URS_2024_01/985121121" TargetMode="External" /><Relationship Id="rId32" Type="http://schemas.openxmlformats.org/officeDocument/2006/relationships/hyperlink" Target="https://podminky.urs.cz/item/CS_URS_2024_01/985221101" TargetMode="External" /><Relationship Id="rId33" Type="http://schemas.openxmlformats.org/officeDocument/2006/relationships/hyperlink" Target="https://podminky.urs.cz/item/CS_URS_2024_01/985311111" TargetMode="External" /><Relationship Id="rId34" Type="http://schemas.openxmlformats.org/officeDocument/2006/relationships/hyperlink" Target="https://podminky.urs.cz/item/CS_URS_2024_01/985312112" TargetMode="External" /><Relationship Id="rId35" Type="http://schemas.openxmlformats.org/officeDocument/2006/relationships/hyperlink" Target="https://podminky.urs.cz/item/CS_URS_2024_01/985323112" TargetMode="External" /><Relationship Id="rId36" Type="http://schemas.openxmlformats.org/officeDocument/2006/relationships/hyperlink" Target="https://podminky.urs.cz/item/CS_URS_2024_01/997013861" TargetMode="External" /><Relationship Id="rId37" Type="http://schemas.openxmlformats.org/officeDocument/2006/relationships/hyperlink" Target="https://podminky.urs.cz/item/CS_URS_2024_01/997013873" TargetMode="External" /><Relationship Id="rId38" Type="http://schemas.openxmlformats.org/officeDocument/2006/relationships/hyperlink" Target="https://podminky.urs.cz/item/CS_URS_2024_01/997013875" TargetMode="External" /><Relationship Id="rId39" Type="http://schemas.openxmlformats.org/officeDocument/2006/relationships/hyperlink" Target="https://podminky.urs.cz/item/CS_URS_2024_01/997221551" TargetMode="External" /><Relationship Id="rId40" Type="http://schemas.openxmlformats.org/officeDocument/2006/relationships/hyperlink" Target="https://podminky.urs.cz/item/CS_URS_2024_01/997221559" TargetMode="External" /><Relationship Id="rId41" Type="http://schemas.openxmlformats.org/officeDocument/2006/relationships/hyperlink" Target="https://podminky.urs.cz/item/CS_URS_2024_01/997221561" TargetMode="External" /><Relationship Id="rId42" Type="http://schemas.openxmlformats.org/officeDocument/2006/relationships/hyperlink" Target="https://podminky.urs.cz/item/CS_URS_2024_01/997221569" TargetMode="External" /><Relationship Id="rId43" Type="http://schemas.openxmlformats.org/officeDocument/2006/relationships/hyperlink" Target="https://podminky.urs.cz/item/CS_URS_2024_01/998223011" TargetMode="External" /><Relationship Id="rId44" Type="http://schemas.openxmlformats.org/officeDocument/2006/relationships/hyperlink" Target="https://podminky.urs.cz/item/CS_URS_2024_01/220182002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301" TargetMode="External" /><Relationship Id="rId2" Type="http://schemas.openxmlformats.org/officeDocument/2006/relationships/hyperlink" Target="https://podminky.urs.cz/item/CS_URS_2024_01/181951112" TargetMode="External" /><Relationship Id="rId3" Type="http://schemas.openxmlformats.org/officeDocument/2006/relationships/hyperlink" Target="https://podminky.urs.cz/item/CS_URS_2024_01/561121103" TargetMode="External" /><Relationship Id="rId4" Type="http://schemas.openxmlformats.org/officeDocument/2006/relationships/hyperlink" Target="https://podminky.urs.cz/item/CS_URS_2024_01/997013873" TargetMode="External" /><Relationship Id="rId5" Type="http://schemas.openxmlformats.org/officeDocument/2006/relationships/hyperlink" Target="https://podminky.urs.cz/item/CS_URS_2024_01/997221551" TargetMode="External" /><Relationship Id="rId6" Type="http://schemas.openxmlformats.org/officeDocument/2006/relationships/hyperlink" Target="https://podminky.urs.cz/item/CS_URS_2024_01/997221559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34002000" TargetMode="External" /><Relationship Id="rId3" Type="http://schemas.openxmlformats.org/officeDocument/2006/relationships/hyperlink" Target="https://podminky.urs.cz/item/CS_URS_2024_01/040001000" TargetMode="External" /><Relationship Id="rId4" Type="http://schemas.openxmlformats.org/officeDocument/2006/relationships/hyperlink" Target="https://podminky.urs.cz/item/CS_URS_2024_01/043002000" TargetMode="External" /><Relationship Id="rId5" Type="http://schemas.openxmlformats.org/officeDocument/2006/relationships/hyperlink" Target="https://podminky.urs.cz/item/CS_URS_2024_01/07210300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21PP1004-26(04)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Obnova chodníku před domem č.p. 396/2, Bílina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Bílina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31. 1. 2024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Bílina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Pavepro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Jan Sedláček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100 -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'SO 100 - Komunikace'!P90</f>
        <v>0</v>
      </c>
      <c r="AV55" s="121">
        <f>'SO 100 - Komunikace'!J33</f>
        <v>0</v>
      </c>
      <c r="AW55" s="121">
        <f>'SO 100 - Komunikace'!J34</f>
        <v>0</v>
      </c>
      <c r="AX55" s="121">
        <f>'SO 100 - Komunikace'!J35</f>
        <v>0</v>
      </c>
      <c r="AY55" s="121">
        <f>'SO 100 - Komunikace'!J36</f>
        <v>0</v>
      </c>
      <c r="AZ55" s="121">
        <f>'SO 100 - Komunikace'!F33</f>
        <v>0</v>
      </c>
      <c r="BA55" s="121">
        <f>'SO 100 - Komunikace'!F34</f>
        <v>0</v>
      </c>
      <c r="BB55" s="121">
        <f>'SO 100 - Komunikace'!F35</f>
        <v>0</v>
      </c>
      <c r="BC55" s="121">
        <f>'SO 100 - Komunikace'!F36</f>
        <v>0</v>
      </c>
      <c r="BD55" s="123">
        <f>'SO 100 - Komunikace'!F37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101 - Komunikace (sanace)'!J30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'SO 101 - Komunikace (sanace)'!P83</f>
        <v>0</v>
      </c>
      <c r="AV56" s="121">
        <f>'SO 101 - Komunikace (sanace)'!J33</f>
        <v>0</v>
      </c>
      <c r="AW56" s="121">
        <f>'SO 101 - Komunikace (sanace)'!J34</f>
        <v>0</v>
      </c>
      <c r="AX56" s="121">
        <f>'SO 101 - Komunikace (sanace)'!J35</f>
        <v>0</v>
      </c>
      <c r="AY56" s="121">
        <f>'SO 101 - Komunikace (sanace)'!J36</f>
        <v>0</v>
      </c>
      <c r="AZ56" s="121">
        <f>'SO 101 - Komunikace (sanace)'!F33</f>
        <v>0</v>
      </c>
      <c r="BA56" s="121">
        <f>'SO 101 - Komunikace (sanace)'!F34</f>
        <v>0</v>
      </c>
      <c r="BB56" s="121">
        <f>'SO 101 - Komunikace (sanace)'!F35</f>
        <v>0</v>
      </c>
      <c r="BC56" s="121">
        <f>'SO 101 - Komunikace (sanace)'!F36</f>
        <v>0</v>
      </c>
      <c r="BD56" s="123">
        <f>'SO 101 - Komunikace (sanace)'!F37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'VRN - Vedlejší rozpočtové...'!J30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5">
        <v>0</v>
      </c>
      <c r="AT57" s="126">
        <f>ROUND(SUM(AV57:AW57),2)</f>
        <v>0</v>
      </c>
      <c r="AU57" s="127">
        <f>'VRN - Vedlejší rozpočtové...'!P84</f>
        <v>0</v>
      </c>
      <c r="AV57" s="126">
        <f>'VRN - Vedlejší rozpočtové...'!J33</f>
        <v>0</v>
      </c>
      <c r="AW57" s="126">
        <f>'VRN - Vedlejší rozpočtové...'!J34</f>
        <v>0</v>
      </c>
      <c r="AX57" s="126">
        <f>'VRN - Vedlejší rozpočtové...'!J35</f>
        <v>0</v>
      </c>
      <c r="AY57" s="126">
        <f>'VRN - Vedlejší rozpočtové...'!J36</f>
        <v>0</v>
      </c>
      <c r="AZ57" s="126">
        <f>'VRN - Vedlejší rozpočtové...'!F33</f>
        <v>0</v>
      </c>
      <c r="BA57" s="126">
        <f>'VRN - Vedlejší rozpočtové...'!F34</f>
        <v>0</v>
      </c>
      <c r="BB57" s="126">
        <f>'VRN - Vedlejší rozpočtové...'!F35</f>
        <v>0</v>
      </c>
      <c r="BC57" s="126">
        <f>'VRN - Vedlejší rozpočtové...'!F36</f>
        <v>0</v>
      </c>
      <c r="BD57" s="128">
        <f>'VRN - Vedlejší rozpočtové...'!F37</f>
        <v>0</v>
      </c>
      <c r="BE57" s="7"/>
      <c r="BT57" s="124" t="s">
        <v>84</v>
      </c>
      <c r="BV57" s="124" t="s">
        <v>78</v>
      </c>
      <c r="BW57" s="124" t="s">
        <v>92</v>
      </c>
      <c r="BX57" s="124" t="s">
        <v>5</v>
      </c>
      <c r="CL57" s="124" t="s">
        <v>19</v>
      </c>
      <c r="CM57" s="124" t="s">
        <v>86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IHX246xC/sDmoj2Orsry26cHylH81jTJ/XxoVmRwaf3nh6x7StUeeBByoFdYfZlZgm2t8p2e1Usdv9lilL8J9Q==" hashValue="kS8DgOw3j90jmF3iKIbal26gXHrbdV4DoIzIpbZOs/vmqtbotHP8JdMa+kda2QTNlM6ec1KjpPtUSlbasQJLRw==" algorithmName="SHA-512" password="CDD7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0 - Komunikace'!C2" display="/"/>
    <hyperlink ref="A56" location="'SO 101 - Komunikace (sanace)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29" t="s">
        <v>93</v>
      </c>
      <c r="BA2" s="129" t="s">
        <v>94</v>
      </c>
      <c r="BB2" s="129" t="s">
        <v>95</v>
      </c>
      <c r="BC2" s="129" t="s">
        <v>96</v>
      </c>
      <c r="BD2" s="12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86</v>
      </c>
      <c r="AZ3" s="129" t="s">
        <v>97</v>
      </c>
      <c r="BA3" s="129" t="s">
        <v>98</v>
      </c>
      <c r="BB3" s="129" t="s">
        <v>95</v>
      </c>
      <c r="BC3" s="129" t="s">
        <v>99</v>
      </c>
      <c r="BD3" s="129" t="s">
        <v>86</v>
      </c>
    </row>
    <row r="4" s="1" customFormat="1" ht="24.96" customHeight="1">
      <c r="B4" s="21"/>
      <c r="D4" s="132" t="s">
        <v>100</v>
      </c>
      <c r="L4" s="21"/>
      <c r="M4" s="133" t="s">
        <v>10</v>
      </c>
      <c r="AT4" s="18" t="s">
        <v>4</v>
      </c>
      <c r="AZ4" s="129" t="s">
        <v>101</v>
      </c>
      <c r="BA4" s="129" t="s">
        <v>102</v>
      </c>
      <c r="BB4" s="129" t="s">
        <v>95</v>
      </c>
      <c r="BC4" s="129" t="s">
        <v>103</v>
      </c>
      <c r="BD4" s="129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Obnova chodníku před domem č.p. 396/2, Bílina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105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31. 1. 2024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ROUND(J90,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ROUND((SUM(BE90:BE282)),  2)</f>
        <v>0</v>
      </c>
      <c r="G33" s="39"/>
      <c r="H33" s="39"/>
      <c r="I33" s="150">
        <v>0.20999999999999999</v>
      </c>
      <c r="J33" s="149">
        <f>ROUND(((SUM(BE90:BE282))*I33),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48</v>
      </c>
      <c r="F34" s="149">
        <f>ROUND((SUM(BF90:BF282)),  2)</f>
        <v>0</v>
      </c>
      <c r="G34" s="39"/>
      <c r="H34" s="39"/>
      <c r="I34" s="150">
        <v>0.12</v>
      </c>
      <c r="J34" s="149">
        <f>ROUND(((SUM(BF90:BF282))*I34),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ROUND((SUM(BG90:BG282)),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ROUND((SUM(BH90:BH282)),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ROUND((SUM(BI90:BI282)),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Obnova chodníku před domem č.p. 396/2, Bílina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100 -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Bílina</v>
      </c>
      <c r="G52" s="41"/>
      <c r="H52" s="41"/>
      <c r="I52" s="33" t="s">
        <v>23</v>
      </c>
      <c r="J52" s="73" t="str">
        <f>IF(J12="","",J12)</f>
        <v>31. 1. 2024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33</v>
      </c>
      <c r="J54" s="37" t="str">
        <f>E21</f>
        <v>Pavepro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Jan Sedláček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113</v>
      </c>
      <c r="E63" s="176"/>
      <c r="F63" s="176"/>
      <c r="G63" s="176"/>
      <c r="H63" s="176"/>
      <c r="I63" s="176"/>
      <c r="J63" s="177">
        <f>J133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114</v>
      </c>
      <c r="E64" s="176"/>
      <c r="F64" s="176"/>
      <c r="G64" s="176"/>
      <c r="H64" s="176"/>
      <c r="I64" s="176"/>
      <c r="J64" s="177">
        <f>J178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115</v>
      </c>
      <c r="E65" s="176"/>
      <c r="F65" s="176"/>
      <c r="G65" s="176"/>
      <c r="H65" s="176"/>
      <c r="I65" s="176"/>
      <c r="J65" s="177">
        <f>J182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116</v>
      </c>
      <c r="E66" s="176"/>
      <c r="F66" s="176"/>
      <c r="G66" s="176"/>
      <c r="H66" s="176"/>
      <c r="I66" s="176"/>
      <c r="J66" s="177">
        <f>J186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117</v>
      </c>
      <c r="E67" s="176"/>
      <c r="F67" s="176"/>
      <c r="G67" s="176"/>
      <c r="H67" s="176"/>
      <c r="I67" s="176"/>
      <c r="J67" s="177">
        <f>J239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118</v>
      </c>
      <c r="E68" s="176"/>
      <c r="F68" s="176"/>
      <c r="G68" s="176"/>
      <c r="H68" s="176"/>
      <c r="I68" s="176"/>
      <c r="J68" s="177">
        <f>J272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119</v>
      </c>
      <c r="E69" s="170"/>
      <c r="F69" s="170"/>
      <c r="G69" s="170"/>
      <c r="H69" s="170"/>
      <c r="I69" s="170"/>
      <c r="J69" s="171">
        <f>J275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120</v>
      </c>
      <c r="E70" s="176"/>
      <c r="F70" s="176"/>
      <c r="G70" s="176"/>
      <c r="H70" s="176"/>
      <c r="I70" s="176"/>
      <c r="J70" s="177">
        <f>J276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121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2" t="str">
        <f>E7</f>
        <v>Obnova chodníku před domem č.p. 396/2, Bílina</v>
      </c>
      <c r="F80" s="33"/>
      <c r="G80" s="33"/>
      <c r="H80" s="33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104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100 - Komunikace</v>
      </c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Bílina</v>
      </c>
      <c r="G84" s="41"/>
      <c r="H84" s="41"/>
      <c r="I84" s="33" t="s">
        <v>23</v>
      </c>
      <c r="J84" s="73" t="str">
        <f>IF(J12="","",J12)</f>
        <v>31. 1. 2024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Bílina</v>
      </c>
      <c r="G86" s="41"/>
      <c r="H86" s="41"/>
      <c r="I86" s="33" t="s">
        <v>33</v>
      </c>
      <c r="J86" s="37" t="str">
        <f>E21</f>
        <v>Pavepro s.r.o.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>Ing. Jan Sedláček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9"/>
      <c r="B89" s="180"/>
      <c r="C89" s="181" t="s">
        <v>122</v>
      </c>
      <c r="D89" s="182" t="s">
        <v>61</v>
      </c>
      <c r="E89" s="182" t="s">
        <v>57</v>
      </c>
      <c r="F89" s="182" t="s">
        <v>58</v>
      </c>
      <c r="G89" s="182" t="s">
        <v>123</v>
      </c>
      <c r="H89" s="182" t="s">
        <v>124</v>
      </c>
      <c r="I89" s="182" t="s">
        <v>125</v>
      </c>
      <c r="J89" s="182" t="s">
        <v>108</v>
      </c>
      <c r="K89" s="183" t="s">
        <v>126</v>
      </c>
      <c r="L89" s="184"/>
      <c r="M89" s="93" t="s">
        <v>19</v>
      </c>
      <c r="N89" s="94" t="s">
        <v>46</v>
      </c>
      <c r="O89" s="94" t="s">
        <v>127</v>
      </c>
      <c r="P89" s="94" t="s">
        <v>128</v>
      </c>
      <c r="Q89" s="94" t="s">
        <v>129</v>
      </c>
      <c r="R89" s="94" t="s">
        <v>130</v>
      </c>
      <c r="S89" s="94" t="s">
        <v>131</v>
      </c>
      <c r="T89" s="94" t="s">
        <v>132</v>
      </c>
      <c r="U89" s="95" t="s">
        <v>133</v>
      </c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39"/>
      <c r="B90" s="40"/>
      <c r="C90" s="100" t="s">
        <v>134</v>
      </c>
      <c r="D90" s="41"/>
      <c r="E90" s="41"/>
      <c r="F90" s="41"/>
      <c r="G90" s="41"/>
      <c r="H90" s="41"/>
      <c r="I90" s="41"/>
      <c r="J90" s="185">
        <f>BK90</f>
        <v>0</v>
      </c>
      <c r="K90" s="41"/>
      <c r="L90" s="45"/>
      <c r="M90" s="96"/>
      <c r="N90" s="186"/>
      <c r="O90" s="97"/>
      <c r="P90" s="187">
        <f>P91+P275</f>
        <v>0</v>
      </c>
      <c r="Q90" s="97"/>
      <c r="R90" s="187">
        <f>R91+R275</f>
        <v>29.851393799999993</v>
      </c>
      <c r="S90" s="97"/>
      <c r="T90" s="187">
        <f>T91+T275</f>
        <v>28.574400000000001</v>
      </c>
      <c r="U90" s="98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109</v>
      </c>
      <c r="BK90" s="188">
        <f>BK91+BK275</f>
        <v>0</v>
      </c>
    </row>
    <row r="91" s="12" customFormat="1" ht="25.92" customHeight="1">
      <c r="A91" s="12"/>
      <c r="B91" s="189"/>
      <c r="C91" s="190"/>
      <c r="D91" s="191" t="s">
        <v>75</v>
      </c>
      <c r="E91" s="192" t="s">
        <v>135</v>
      </c>
      <c r="F91" s="192" t="s">
        <v>136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P92+P128+P133+P178+P182+P186+P239+P272</f>
        <v>0</v>
      </c>
      <c r="Q91" s="197"/>
      <c r="R91" s="198">
        <f>R92+R128+R133+R178+R182+R186+R239+R272</f>
        <v>29.770249799999995</v>
      </c>
      <c r="S91" s="197"/>
      <c r="T91" s="198">
        <f>T92+T128+T133+T178+T182+T186+T239+T272</f>
        <v>28.574400000000001</v>
      </c>
      <c r="U91" s="199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84</v>
      </c>
      <c r="AT91" s="201" t="s">
        <v>75</v>
      </c>
      <c r="AU91" s="201" t="s">
        <v>76</v>
      </c>
      <c r="AY91" s="200" t="s">
        <v>137</v>
      </c>
      <c r="BK91" s="202">
        <f>BK92+BK128+BK133+BK178+BK182+BK186+BK239+BK272</f>
        <v>0</v>
      </c>
    </row>
    <row r="92" s="12" customFormat="1" ht="22.8" customHeight="1">
      <c r="A92" s="12"/>
      <c r="B92" s="189"/>
      <c r="C92" s="190"/>
      <c r="D92" s="191" t="s">
        <v>75</v>
      </c>
      <c r="E92" s="203" t="s">
        <v>84</v>
      </c>
      <c r="F92" s="203" t="s">
        <v>138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SUM(P93:P127)</f>
        <v>0</v>
      </c>
      <c r="Q92" s="197"/>
      <c r="R92" s="198">
        <f>SUM(R93:R127)</f>
        <v>3.7262759999999999</v>
      </c>
      <c r="S92" s="197"/>
      <c r="T92" s="198">
        <f>SUM(T93:T127)</f>
        <v>28.244800000000001</v>
      </c>
      <c r="U92" s="199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84</v>
      </c>
      <c r="AT92" s="201" t="s">
        <v>75</v>
      </c>
      <c r="AU92" s="201" t="s">
        <v>84</v>
      </c>
      <c r="AY92" s="200" t="s">
        <v>137</v>
      </c>
      <c r="BK92" s="202">
        <f>SUM(BK93:BK127)</f>
        <v>0</v>
      </c>
    </row>
    <row r="93" s="2" customFormat="1" ht="16.5" customHeight="1">
      <c r="A93" s="39"/>
      <c r="B93" s="40"/>
      <c r="C93" s="205" t="s">
        <v>84</v>
      </c>
      <c r="D93" s="205" t="s">
        <v>139</v>
      </c>
      <c r="E93" s="206" t="s">
        <v>140</v>
      </c>
      <c r="F93" s="207" t="s">
        <v>141</v>
      </c>
      <c r="G93" s="208" t="s">
        <v>142</v>
      </c>
      <c r="H93" s="209">
        <v>1</v>
      </c>
      <c r="I93" s="210"/>
      <c r="J93" s="211">
        <f>ROUND(I93*H93,2)</f>
        <v>0</v>
      </c>
      <c r="K93" s="207" t="s">
        <v>143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4">
        <f>S93*H93</f>
        <v>0</v>
      </c>
      <c r="U93" s="215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144</v>
      </c>
      <c r="AT93" s="216" t="s">
        <v>139</v>
      </c>
      <c r="AU93" s="216" t="s">
        <v>86</v>
      </c>
      <c r="AY93" s="18" t="s">
        <v>137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144</v>
      </c>
      <c r="BM93" s="216" t="s">
        <v>145</v>
      </c>
    </row>
    <row r="94" s="2" customFormat="1">
      <c r="A94" s="39"/>
      <c r="B94" s="40"/>
      <c r="C94" s="41"/>
      <c r="D94" s="218" t="s">
        <v>146</v>
      </c>
      <c r="E94" s="41"/>
      <c r="F94" s="219" t="s">
        <v>147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5"/>
      <c r="U94" s="8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146</v>
      </c>
      <c r="AU94" s="18" t="s">
        <v>86</v>
      </c>
    </row>
    <row r="95" s="2" customFormat="1" ht="37.8" customHeight="1">
      <c r="A95" s="39"/>
      <c r="B95" s="40"/>
      <c r="C95" s="205" t="s">
        <v>86</v>
      </c>
      <c r="D95" s="205" t="s">
        <v>139</v>
      </c>
      <c r="E95" s="206" t="s">
        <v>148</v>
      </c>
      <c r="F95" s="207" t="s">
        <v>149</v>
      </c>
      <c r="G95" s="208" t="s">
        <v>150</v>
      </c>
      <c r="H95" s="209">
        <v>8.5999999999999996</v>
      </c>
      <c r="I95" s="210"/>
      <c r="J95" s="211">
        <f>ROUND(I95*H95,2)</f>
        <v>0</v>
      </c>
      <c r="K95" s="207" t="s">
        <v>143</v>
      </c>
      <c r="L95" s="45"/>
      <c r="M95" s="212" t="s">
        <v>19</v>
      </c>
      <c r="N95" s="213" t="s">
        <v>47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0.26000000000000001</v>
      </c>
      <c r="T95" s="214">
        <f>S95*H95</f>
        <v>2.2359999999999998</v>
      </c>
      <c r="U95" s="215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144</v>
      </c>
      <c r="AT95" s="216" t="s">
        <v>139</v>
      </c>
      <c r="AU95" s="216" t="s">
        <v>86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84</v>
      </c>
      <c r="BK95" s="217">
        <f>ROUND(I95*H95,2)</f>
        <v>0</v>
      </c>
      <c r="BL95" s="18" t="s">
        <v>144</v>
      </c>
      <c r="BM95" s="216" t="s">
        <v>151</v>
      </c>
    </row>
    <row r="96" s="2" customFormat="1">
      <c r="A96" s="39"/>
      <c r="B96" s="40"/>
      <c r="C96" s="41"/>
      <c r="D96" s="218" t="s">
        <v>146</v>
      </c>
      <c r="E96" s="41"/>
      <c r="F96" s="219" t="s">
        <v>152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5"/>
      <c r="U96" s="86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146</v>
      </c>
      <c r="AU96" s="18" t="s">
        <v>86</v>
      </c>
    </row>
    <row r="97" s="2" customFormat="1" ht="33" customHeight="1">
      <c r="A97" s="39"/>
      <c r="B97" s="40"/>
      <c r="C97" s="205" t="s">
        <v>153</v>
      </c>
      <c r="D97" s="205" t="s">
        <v>139</v>
      </c>
      <c r="E97" s="206" t="s">
        <v>154</v>
      </c>
      <c r="F97" s="207" t="s">
        <v>155</v>
      </c>
      <c r="G97" s="208" t="s">
        <v>150</v>
      </c>
      <c r="H97" s="209">
        <v>30</v>
      </c>
      <c r="I97" s="210"/>
      <c r="J97" s="211">
        <f>ROUND(I97*H97,2)</f>
        <v>0</v>
      </c>
      <c r="K97" s="207" t="s">
        <v>143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0.625</v>
      </c>
      <c r="T97" s="214">
        <f>S97*H97</f>
        <v>18.75</v>
      </c>
      <c r="U97" s="215" t="s">
        <v>19</v>
      </c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144</v>
      </c>
      <c r="AT97" s="216" t="s">
        <v>139</v>
      </c>
      <c r="AU97" s="216" t="s">
        <v>86</v>
      </c>
      <c r="AY97" s="18" t="s">
        <v>137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144</v>
      </c>
      <c r="BM97" s="216" t="s">
        <v>156</v>
      </c>
    </row>
    <row r="98" s="2" customFormat="1">
      <c r="A98" s="39"/>
      <c r="B98" s="40"/>
      <c r="C98" s="41"/>
      <c r="D98" s="218" t="s">
        <v>146</v>
      </c>
      <c r="E98" s="41"/>
      <c r="F98" s="219" t="s">
        <v>157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5"/>
      <c r="U98" s="8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146</v>
      </c>
      <c r="AU98" s="18" t="s">
        <v>86</v>
      </c>
    </row>
    <row r="99" s="2" customFormat="1">
      <c r="A99" s="39"/>
      <c r="B99" s="40"/>
      <c r="C99" s="41"/>
      <c r="D99" s="223" t="s">
        <v>158</v>
      </c>
      <c r="E99" s="41"/>
      <c r="F99" s="224" t="s">
        <v>159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5"/>
      <c r="U99" s="86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158</v>
      </c>
      <c r="AU99" s="18" t="s">
        <v>86</v>
      </c>
    </row>
    <row r="100" s="13" customFormat="1">
      <c r="A100" s="13"/>
      <c r="B100" s="225"/>
      <c r="C100" s="226"/>
      <c r="D100" s="223" t="s">
        <v>160</v>
      </c>
      <c r="E100" s="227" t="s">
        <v>19</v>
      </c>
      <c r="F100" s="228" t="s">
        <v>161</v>
      </c>
      <c r="G100" s="226"/>
      <c r="H100" s="229">
        <v>30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3"/>
      <c r="U100" s="234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160</v>
      </c>
      <c r="AU100" s="235" t="s">
        <v>86</v>
      </c>
      <c r="AV100" s="13" t="s">
        <v>86</v>
      </c>
      <c r="AW100" s="13" t="s">
        <v>37</v>
      </c>
      <c r="AX100" s="13" t="s">
        <v>76</v>
      </c>
      <c r="AY100" s="235" t="s">
        <v>137</v>
      </c>
    </row>
    <row r="101" s="14" customFormat="1">
      <c r="A101" s="14"/>
      <c r="B101" s="236"/>
      <c r="C101" s="237"/>
      <c r="D101" s="223" t="s">
        <v>160</v>
      </c>
      <c r="E101" s="238" t="s">
        <v>19</v>
      </c>
      <c r="F101" s="239" t="s">
        <v>162</v>
      </c>
      <c r="G101" s="237"/>
      <c r="H101" s="240">
        <v>30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4"/>
      <c r="U101" s="245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160</v>
      </c>
      <c r="AU101" s="246" t="s">
        <v>86</v>
      </c>
      <c r="AV101" s="14" t="s">
        <v>144</v>
      </c>
      <c r="AW101" s="14" t="s">
        <v>37</v>
      </c>
      <c r="AX101" s="14" t="s">
        <v>84</v>
      </c>
      <c r="AY101" s="246" t="s">
        <v>137</v>
      </c>
    </row>
    <row r="102" s="2" customFormat="1" ht="33" customHeight="1">
      <c r="A102" s="39"/>
      <c r="B102" s="40"/>
      <c r="C102" s="205" t="s">
        <v>144</v>
      </c>
      <c r="D102" s="205" t="s">
        <v>139</v>
      </c>
      <c r="E102" s="206" t="s">
        <v>163</v>
      </c>
      <c r="F102" s="207" t="s">
        <v>164</v>
      </c>
      <c r="G102" s="208" t="s">
        <v>150</v>
      </c>
      <c r="H102" s="209">
        <v>20.100000000000001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0.098000000000000004</v>
      </c>
      <c r="T102" s="214">
        <f>S102*H102</f>
        <v>1.9698000000000002</v>
      </c>
      <c r="U102" s="215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144</v>
      </c>
      <c r="AT102" s="216" t="s">
        <v>139</v>
      </c>
      <c r="AU102" s="216" t="s">
        <v>86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144</v>
      </c>
      <c r="BM102" s="216" t="s">
        <v>165</v>
      </c>
    </row>
    <row r="103" s="2" customFormat="1">
      <c r="A103" s="39"/>
      <c r="B103" s="40"/>
      <c r="C103" s="41"/>
      <c r="D103" s="218" t="s">
        <v>146</v>
      </c>
      <c r="E103" s="41"/>
      <c r="F103" s="219" t="s">
        <v>166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5"/>
      <c r="U103" s="8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146</v>
      </c>
      <c r="AU103" s="18" t="s">
        <v>86</v>
      </c>
    </row>
    <row r="104" s="13" customFormat="1">
      <c r="A104" s="13"/>
      <c r="B104" s="225"/>
      <c r="C104" s="226"/>
      <c r="D104" s="223" t="s">
        <v>160</v>
      </c>
      <c r="E104" s="227" t="s">
        <v>19</v>
      </c>
      <c r="F104" s="228" t="s">
        <v>167</v>
      </c>
      <c r="G104" s="226"/>
      <c r="H104" s="229">
        <v>5.7999999999999998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3"/>
      <c r="U104" s="234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160</v>
      </c>
      <c r="AU104" s="235" t="s">
        <v>86</v>
      </c>
      <c r="AV104" s="13" t="s">
        <v>86</v>
      </c>
      <c r="AW104" s="13" t="s">
        <v>37</v>
      </c>
      <c r="AX104" s="13" t="s">
        <v>76</v>
      </c>
      <c r="AY104" s="235" t="s">
        <v>137</v>
      </c>
    </row>
    <row r="105" s="13" customFormat="1">
      <c r="A105" s="13"/>
      <c r="B105" s="225"/>
      <c r="C105" s="226"/>
      <c r="D105" s="223" t="s">
        <v>160</v>
      </c>
      <c r="E105" s="227" t="s">
        <v>19</v>
      </c>
      <c r="F105" s="228" t="s">
        <v>168</v>
      </c>
      <c r="G105" s="226"/>
      <c r="H105" s="229">
        <v>8.5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3"/>
      <c r="U105" s="234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160</v>
      </c>
      <c r="AU105" s="235" t="s">
        <v>86</v>
      </c>
      <c r="AV105" s="13" t="s">
        <v>86</v>
      </c>
      <c r="AW105" s="13" t="s">
        <v>37</v>
      </c>
      <c r="AX105" s="13" t="s">
        <v>76</v>
      </c>
      <c r="AY105" s="235" t="s">
        <v>137</v>
      </c>
    </row>
    <row r="106" s="13" customFormat="1">
      <c r="A106" s="13"/>
      <c r="B106" s="225"/>
      <c r="C106" s="226"/>
      <c r="D106" s="223" t="s">
        <v>160</v>
      </c>
      <c r="E106" s="227" t="s">
        <v>19</v>
      </c>
      <c r="F106" s="228" t="s">
        <v>169</v>
      </c>
      <c r="G106" s="226"/>
      <c r="H106" s="229">
        <v>5.7999999999999998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3"/>
      <c r="U106" s="234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160</v>
      </c>
      <c r="AU106" s="235" t="s">
        <v>86</v>
      </c>
      <c r="AV106" s="13" t="s">
        <v>86</v>
      </c>
      <c r="AW106" s="13" t="s">
        <v>37</v>
      </c>
      <c r="AX106" s="13" t="s">
        <v>76</v>
      </c>
      <c r="AY106" s="235" t="s">
        <v>137</v>
      </c>
    </row>
    <row r="107" s="14" customFormat="1">
      <c r="A107" s="14"/>
      <c r="B107" s="236"/>
      <c r="C107" s="237"/>
      <c r="D107" s="223" t="s">
        <v>160</v>
      </c>
      <c r="E107" s="238" t="s">
        <v>19</v>
      </c>
      <c r="F107" s="239" t="s">
        <v>162</v>
      </c>
      <c r="G107" s="237"/>
      <c r="H107" s="240">
        <v>20.100000000000001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4"/>
      <c r="U107" s="245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160</v>
      </c>
      <c r="AU107" s="246" t="s">
        <v>86</v>
      </c>
      <c r="AV107" s="14" t="s">
        <v>144</v>
      </c>
      <c r="AW107" s="14" t="s">
        <v>37</v>
      </c>
      <c r="AX107" s="14" t="s">
        <v>84</v>
      </c>
      <c r="AY107" s="246" t="s">
        <v>137</v>
      </c>
    </row>
    <row r="108" s="2" customFormat="1" ht="24.15" customHeight="1">
      <c r="A108" s="39"/>
      <c r="B108" s="40"/>
      <c r="C108" s="205" t="s">
        <v>170</v>
      </c>
      <c r="D108" s="205" t="s">
        <v>139</v>
      </c>
      <c r="E108" s="206" t="s">
        <v>171</v>
      </c>
      <c r="F108" s="207" t="s">
        <v>172</v>
      </c>
      <c r="G108" s="208" t="s">
        <v>173</v>
      </c>
      <c r="H108" s="209">
        <v>25.800000000000001</v>
      </c>
      <c r="I108" s="210"/>
      <c r="J108" s="211">
        <f>ROUND(I108*H108,2)</f>
        <v>0</v>
      </c>
      <c r="K108" s="207" t="s">
        <v>143</v>
      </c>
      <c r="L108" s="45"/>
      <c r="M108" s="212" t="s">
        <v>19</v>
      </c>
      <c r="N108" s="213" t="s">
        <v>47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0.20499999999999999</v>
      </c>
      <c r="T108" s="214">
        <f>S108*H108</f>
        <v>5.2889999999999997</v>
      </c>
      <c r="U108" s="215" t="s">
        <v>19</v>
      </c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144</v>
      </c>
      <c r="AT108" s="216" t="s">
        <v>139</v>
      </c>
      <c r="AU108" s="216" t="s">
        <v>86</v>
      </c>
      <c r="AY108" s="18" t="s">
        <v>137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84</v>
      </c>
      <c r="BK108" s="217">
        <f>ROUND(I108*H108,2)</f>
        <v>0</v>
      </c>
      <c r="BL108" s="18" t="s">
        <v>144</v>
      </c>
      <c r="BM108" s="216" t="s">
        <v>174</v>
      </c>
    </row>
    <row r="109" s="2" customFormat="1">
      <c r="A109" s="39"/>
      <c r="B109" s="40"/>
      <c r="C109" s="41"/>
      <c r="D109" s="218" t="s">
        <v>146</v>
      </c>
      <c r="E109" s="41"/>
      <c r="F109" s="219" t="s">
        <v>175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5"/>
      <c r="U109" s="86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146</v>
      </c>
      <c r="AU109" s="18" t="s">
        <v>86</v>
      </c>
    </row>
    <row r="110" s="2" customFormat="1" ht="24.15" customHeight="1">
      <c r="A110" s="39"/>
      <c r="B110" s="40"/>
      <c r="C110" s="205" t="s">
        <v>176</v>
      </c>
      <c r="D110" s="205" t="s">
        <v>139</v>
      </c>
      <c r="E110" s="206" t="s">
        <v>177</v>
      </c>
      <c r="F110" s="207" t="s">
        <v>178</v>
      </c>
      <c r="G110" s="208" t="s">
        <v>179</v>
      </c>
      <c r="H110" s="209">
        <v>19.260000000000002</v>
      </c>
      <c r="I110" s="210"/>
      <c r="J110" s="211">
        <f>ROUND(I110*H110,2)</f>
        <v>0</v>
      </c>
      <c r="K110" s="207" t="s">
        <v>143</v>
      </c>
      <c r="L110" s="45"/>
      <c r="M110" s="212" t="s">
        <v>19</v>
      </c>
      <c r="N110" s="213" t="s">
        <v>47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4">
        <f>S110*H110</f>
        <v>0</v>
      </c>
      <c r="U110" s="215" t="s">
        <v>19</v>
      </c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144</v>
      </c>
      <c r="AT110" s="216" t="s">
        <v>139</v>
      </c>
      <c r="AU110" s="216" t="s">
        <v>86</v>
      </c>
      <c r="AY110" s="18" t="s">
        <v>137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84</v>
      </c>
      <c r="BK110" s="217">
        <f>ROUND(I110*H110,2)</f>
        <v>0</v>
      </c>
      <c r="BL110" s="18" t="s">
        <v>144</v>
      </c>
      <c r="BM110" s="216" t="s">
        <v>180</v>
      </c>
    </row>
    <row r="111" s="2" customFormat="1">
      <c r="A111" s="39"/>
      <c r="B111" s="40"/>
      <c r="C111" s="41"/>
      <c r="D111" s="218" t="s">
        <v>146</v>
      </c>
      <c r="E111" s="41"/>
      <c r="F111" s="219" t="s">
        <v>181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5"/>
      <c r="U111" s="86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146</v>
      </c>
      <c r="AU111" s="18" t="s">
        <v>86</v>
      </c>
    </row>
    <row r="112" s="13" customFormat="1">
      <c r="A112" s="13"/>
      <c r="B112" s="225"/>
      <c r="C112" s="226"/>
      <c r="D112" s="223" t="s">
        <v>160</v>
      </c>
      <c r="E112" s="227" t="s">
        <v>19</v>
      </c>
      <c r="F112" s="228" t="s">
        <v>182</v>
      </c>
      <c r="G112" s="226"/>
      <c r="H112" s="229">
        <v>18.300000000000001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3"/>
      <c r="U112" s="234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160</v>
      </c>
      <c r="AU112" s="235" t="s">
        <v>86</v>
      </c>
      <c r="AV112" s="13" t="s">
        <v>86</v>
      </c>
      <c r="AW112" s="13" t="s">
        <v>37</v>
      </c>
      <c r="AX112" s="13" t="s">
        <v>76</v>
      </c>
      <c r="AY112" s="235" t="s">
        <v>137</v>
      </c>
    </row>
    <row r="113" s="13" customFormat="1">
      <c r="A113" s="13"/>
      <c r="B113" s="225"/>
      <c r="C113" s="226"/>
      <c r="D113" s="223" t="s">
        <v>160</v>
      </c>
      <c r="E113" s="227" t="s">
        <v>19</v>
      </c>
      <c r="F113" s="228" t="s">
        <v>183</v>
      </c>
      <c r="G113" s="226"/>
      <c r="H113" s="229">
        <v>0.95999999999999996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3"/>
      <c r="U113" s="234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160</v>
      </c>
      <c r="AU113" s="235" t="s">
        <v>86</v>
      </c>
      <c r="AV113" s="13" t="s">
        <v>86</v>
      </c>
      <c r="AW113" s="13" t="s">
        <v>37</v>
      </c>
      <c r="AX113" s="13" t="s">
        <v>76</v>
      </c>
      <c r="AY113" s="235" t="s">
        <v>137</v>
      </c>
    </row>
    <row r="114" s="14" customFormat="1">
      <c r="A114" s="14"/>
      <c r="B114" s="236"/>
      <c r="C114" s="237"/>
      <c r="D114" s="223" t="s">
        <v>160</v>
      </c>
      <c r="E114" s="238" t="s">
        <v>19</v>
      </c>
      <c r="F114" s="239" t="s">
        <v>162</v>
      </c>
      <c r="G114" s="237"/>
      <c r="H114" s="240">
        <v>19.260000000000002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4"/>
      <c r="U114" s="245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160</v>
      </c>
      <c r="AU114" s="246" t="s">
        <v>86</v>
      </c>
      <c r="AV114" s="14" t="s">
        <v>144</v>
      </c>
      <c r="AW114" s="14" t="s">
        <v>37</v>
      </c>
      <c r="AX114" s="14" t="s">
        <v>84</v>
      </c>
      <c r="AY114" s="246" t="s">
        <v>137</v>
      </c>
    </row>
    <row r="115" s="2" customFormat="1" ht="24.15" customHeight="1">
      <c r="A115" s="39"/>
      <c r="B115" s="40"/>
      <c r="C115" s="205" t="s">
        <v>184</v>
      </c>
      <c r="D115" s="205" t="s">
        <v>139</v>
      </c>
      <c r="E115" s="206" t="s">
        <v>185</v>
      </c>
      <c r="F115" s="207" t="s">
        <v>186</v>
      </c>
      <c r="G115" s="208" t="s">
        <v>142</v>
      </c>
      <c r="H115" s="209">
        <v>1</v>
      </c>
      <c r="I115" s="210"/>
      <c r="J115" s="211">
        <f>ROUND(I115*H115,2)</f>
        <v>0</v>
      </c>
      <c r="K115" s="207" t="s">
        <v>143</v>
      </c>
      <c r="L115" s="45"/>
      <c r="M115" s="212" t="s">
        <v>19</v>
      </c>
      <c r="N115" s="213" t="s">
        <v>47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4">
        <f>S115*H115</f>
        <v>0</v>
      </c>
      <c r="U115" s="215" t="s">
        <v>19</v>
      </c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144</v>
      </c>
      <c r="AT115" s="216" t="s">
        <v>139</v>
      </c>
      <c r="AU115" s="216" t="s">
        <v>86</v>
      </c>
      <c r="AY115" s="18" t="s">
        <v>137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144</v>
      </c>
      <c r="BM115" s="216" t="s">
        <v>187</v>
      </c>
    </row>
    <row r="116" s="2" customFormat="1">
      <c r="A116" s="39"/>
      <c r="B116" s="40"/>
      <c r="C116" s="41"/>
      <c r="D116" s="218" t="s">
        <v>146</v>
      </c>
      <c r="E116" s="41"/>
      <c r="F116" s="219" t="s">
        <v>188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5"/>
      <c r="U116" s="86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146</v>
      </c>
      <c r="AU116" s="18" t="s">
        <v>86</v>
      </c>
    </row>
    <row r="117" s="2" customFormat="1" ht="24.15" customHeight="1">
      <c r="A117" s="39"/>
      <c r="B117" s="40"/>
      <c r="C117" s="205" t="s">
        <v>189</v>
      </c>
      <c r="D117" s="205" t="s">
        <v>139</v>
      </c>
      <c r="E117" s="206" t="s">
        <v>190</v>
      </c>
      <c r="F117" s="207" t="s">
        <v>191</v>
      </c>
      <c r="G117" s="208" t="s">
        <v>150</v>
      </c>
      <c r="H117" s="209">
        <v>13.800000000000001</v>
      </c>
      <c r="I117" s="210"/>
      <c r="J117" s="211">
        <f>ROUND(I117*H117,2)</f>
        <v>0</v>
      </c>
      <c r="K117" s="207" t="s">
        <v>143</v>
      </c>
      <c r="L117" s="45"/>
      <c r="M117" s="212" t="s">
        <v>19</v>
      </c>
      <c r="N117" s="213" t="s">
        <v>47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4">
        <f>S117*H117</f>
        <v>0</v>
      </c>
      <c r="U117" s="215" t="s">
        <v>19</v>
      </c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144</v>
      </c>
      <c r="AT117" s="216" t="s">
        <v>139</v>
      </c>
      <c r="AU117" s="216" t="s">
        <v>86</v>
      </c>
      <c r="AY117" s="18" t="s">
        <v>137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84</v>
      </c>
      <c r="BK117" s="217">
        <f>ROUND(I117*H117,2)</f>
        <v>0</v>
      </c>
      <c r="BL117" s="18" t="s">
        <v>144</v>
      </c>
      <c r="BM117" s="216" t="s">
        <v>192</v>
      </c>
    </row>
    <row r="118" s="2" customFormat="1">
      <c r="A118" s="39"/>
      <c r="B118" s="40"/>
      <c r="C118" s="41"/>
      <c r="D118" s="218" t="s">
        <v>146</v>
      </c>
      <c r="E118" s="41"/>
      <c r="F118" s="219" t="s">
        <v>193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5"/>
      <c r="U118" s="86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146</v>
      </c>
      <c r="AU118" s="18" t="s">
        <v>86</v>
      </c>
    </row>
    <row r="119" s="2" customFormat="1" ht="16.5" customHeight="1">
      <c r="A119" s="39"/>
      <c r="B119" s="40"/>
      <c r="C119" s="247" t="s">
        <v>194</v>
      </c>
      <c r="D119" s="247" t="s">
        <v>195</v>
      </c>
      <c r="E119" s="248" t="s">
        <v>196</v>
      </c>
      <c r="F119" s="249" t="s">
        <v>197</v>
      </c>
      <c r="G119" s="250" t="s">
        <v>198</v>
      </c>
      <c r="H119" s="251">
        <v>0.27600000000000002</v>
      </c>
      <c r="I119" s="252"/>
      <c r="J119" s="253">
        <f>ROUND(I119*H119,2)</f>
        <v>0</v>
      </c>
      <c r="K119" s="249" t="s">
        <v>143</v>
      </c>
      <c r="L119" s="254"/>
      <c r="M119" s="255" t="s">
        <v>19</v>
      </c>
      <c r="N119" s="256" t="s">
        <v>47</v>
      </c>
      <c r="O119" s="85"/>
      <c r="P119" s="214">
        <f>O119*H119</f>
        <v>0</v>
      </c>
      <c r="Q119" s="214">
        <v>0.001</v>
      </c>
      <c r="R119" s="214">
        <f>Q119*H119</f>
        <v>0.00027600000000000004</v>
      </c>
      <c r="S119" s="214">
        <v>0</v>
      </c>
      <c r="T119" s="214">
        <f>S119*H119</f>
        <v>0</v>
      </c>
      <c r="U119" s="215" t="s">
        <v>19</v>
      </c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189</v>
      </c>
      <c r="AT119" s="216" t="s">
        <v>195</v>
      </c>
      <c r="AU119" s="216" t="s">
        <v>86</v>
      </c>
      <c r="AY119" s="18" t="s">
        <v>137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84</v>
      </c>
      <c r="BK119" s="217">
        <f>ROUND(I119*H119,2)</f>
        <v>0</v>
      </c>
      <c r="BL119" s="18" t="s">
        <v>144</v>
      </c>
      <c r="BM119" s="216" t="s">
        <v>199</v>
      </c>
    </row>
    <row r="120" s="13" customFormat="1">
      <c r="A120" s="13"/>
      <c r="B120" s="225"/>
      <c r="C120" s="226"/>
      <c r="D120" s="223" t="s">
        <v>160</v>
      </c>
      <c r="E120" s="226"/>
      <c r="F120" s="228" t="s">
        <v>200</v>
      </c>
      <c r="G120" s="226"/>
      <c r="H120" s="229">
        <v>0.27600000000000002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3"/>
      <c r="U120" s="234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160</v>
      </c>
      <c r="AU120" s="235" t="s">
        <v>86</v>
      </c>
      <c r="AV120" s="13" t="s">
        <v>86</v>
      </c>
      <c r="AW120" s="13" t="s">
        <v>4</v>
      </c>
      <c r="AX120" s="13" t="s">
        <v>84</v>
      </c>
      <c r="AY120" s="235" t="s">
        <v>137</v>
      </c>
    </row>
    <row r="121" s="2" customFormat="1" ht="16.5" customHeight="1">
      <c r="A121" s="39"/>
      <c r="B121" s="40"/>
      <c r="C121" s="247" t="s">
        <v>201</v>
      </c>
      <c r="D121" s="247" t="s">
        <v>195</v>
      </c>
      <c r="E121" s="248" t="s">
        <v>202</v>
      </c>
      <c r="F121" s="249" t="s">
        <v>203</v>
      </c>
      <c r="G121" s="250" t="s">
        <v>95</v>
      </c>
      <c r="H121" s="251">
        <v>3.726</v>
      </c>
      <c r="I121" s="252"/>
      <c r="J121" s="253">
        <f>ROUND(I121*H121,2)</f>
        <v>0</v>
      </c>
      <c r="K121" s="249" t="s">
        <v>19</v>
      </c>
      <c r="L121" s="254"/>
      <c r="M121" s="255" t="s">
        <v>19</v>
      </c>
      <c r="N121" s="256" t="s">
        <v>47</v>
      </c>
      <c r="O121" s="85"/>
      <c r="P121" s="214">
        <f>O121*H121</f>
        <v>0</v>
      </c>
      <c r="Q121" s="214">
        <v>1</v>
      </c>
      <c r="R121" s="214">
        <f>Q121*H121</f>
        <v>3.726</v>
      </c>
      <c r="S121" s="214">
        <v>0</v>
      </c>
      <c r="T121" s="214">
        <f>S121*H121</f>
        <v>0</v>
      </c>
      <c r="U121" s="215" t="s">
        <v>19</v>
      </c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189</v>
      </c>
      <c r="AT121" s="216" t="s">
        <v>195</v>
      </c>
      <c r="AU121" s="216" t="s">
        <v>86</v>
      </c>
      <c r="AY121" s="18" t="s">
        <v>137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84</v>
      </c>
      <c r="BK121" s="217">
        <f>ROUND(I121*H121,2)</f>
        <v>0</v>
      </c>
      <c r="BL121" s="18" t="s">
        <v>144</v>
      </c>
      <c r="BM121" s="216" t="s">
        <v>204</v>
      </c>
    </row>
    <row r="122" s="13" customFormat="1">
      <c r="A122" s="13"/>
      <c r="B122" s="225"/>
      <c r="C122" s="226"/>
      <c r="D122" s="223" t="s">
        <v>160</v>
      </c>
      <c r="E122" s="227" t="s">
        <v>19</v>
      </c>
      <c r="F122" s="228" t="s">
        <v>205</v>
      </c>
      <c r="G122" s="226"/>
      <c r="H122" s="229">
        <v>3.726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3"/>
      <c r="U122" s="234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160</v>
      </c>
      <c r="AU122" s="235" t="s">
        <v>86</v>
      </c>
      <c r="AV122" s="13" t="s">
        <v>86</v>
      </c>
      <c r="AW122" s="13" t="s">
        <v>37</v>
      </c>
      <c r="AX122" s="13" t="s">
        <v>76</v>
      </c>
      <c r="AY122" s="235" t="s">
        <v>137</v>
      </c>
    </row>
    <row r="123" s="14" customFormat="1">
      <c r="A123" s="14"/>
      <c r="B123" s="236"/>
      <c r="C123" s="237"/>
      <c r="D123" s="223" t="s">
        <v>160</v>
      </c>
      <c r="E123" s="238" t="s">
        <v>19</v>
      </c>
      <c r="F123" s="239" t="s">
        <v>162</v>
      </c>
      <c r="G123" s="237"/>
      <c r="H123" s="240">
        <v>3.726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4"/>
      <c r="U123" s="245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160</v>
      </c>
      <c r="AU123" s="246" t="s">
        <v>86</v>
      </c>
      <c r="AV123" s="14" t="s">
        <v>144</v>
      </c>
      <c r="AW123" s="14" t="s">
        <v>37</v>
      </c>
      <c r="AX123" s="14" t="s">
        <v>84</v>
      </c>
      <c r="AY123" s="246" t="s">
        <v>137</v>
      </c>
    </row>
    <row r="124" s="2" customFormat="1" ht="21.75" customHeight="1">
      <c r="A124" s="39"/>
      <c r="B124" s="40"/>
      <c r="C124" s="205" t="s">
        <v>206</v>
      </c>
      <c r="D124" s="205" t="s">
        <v>139</v>
      </c>
      <c r="E124" s="206" t="s">
        <v>207</v>
      </c>
      <c r="F124" s="207" t="s">
        <v>208</v>
      </c>
      <c r="G124" s="208" t="s">
        <v>150</v>
      </c>
      <c r="H124" s="209">
        <v>83.099999999999994</v>
      </c>
      <c r="I124" s="210"/>
      <c r="J124" s="211">
        <f>ROUND(I124*H124,2)</f>
        <v>0</v>
      </c>
      <c r="K124" s="207" t="s">
        <v>143</v>
      </c>
      <c r="L124" s="45"/>
      <c r="M124" s="212" t="s">
        <v>19</v>
      </c>
      <c r="N124" s="213" t="s">
        <v>47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4">
        <f>S124*H124</f>
        <v>0</v>
      </c>
      <c r="U124" s="215" t="s">
        <v>19</v>
      </c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144</v>
      </c>
      <c r="AT124" s="216" t="s">
        <v>139</v>
      </c>
      <c r="AU124" s="216" t="s">
        <v>86</v>
      </c>
      <c r="AY124" s="18" t="s">
        <v>137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144</v>
      </c>
      <c r="BM124" s="216" t="s">
        <v>209</v>
      </c>
    </row>
    <row r="125" s="2" customFormat="1">
      <c r="A125" s="39"/>
      <c r="B125" s="40"/>
      <c r="C125" s="41"/>
      <c r="D125" s="218" t="s">
        <v>146</v>
      </c>
      <c r="E125" s="41"/>
      <c r="F125" s="219" t="s">
        <v>210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5"/>
      <c r="U125" s="86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146</v>
      </c>
      <c r="AU125" s="18" t="s">
        <v>86</v>
      </c>
    </row>
    <row r="126" s="13" customFormat="1">
      <c r="A126" s="13"/>
      <c r="B126" s="225"/>
      <c r="C126" s="226"/>
      <c r="D126" s="223" t="s">
        <v>160</v>
      </c>
      <c r="E126" s="227" t="s">
        <v>19</v>
      </c>
      <c r="F126" s="228" t="s">
        <v>211</v>
      </c>
      <c r="G126" s="226"/>
      <c r="H126" s="229">
        <v>83.099999999999994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3"/>
      <c r="U126" s="234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160</v>
      </c>
      <c r="AU126" s="235" t="s">
        <v>86</v>
      </c>
      <c r="AV126" s="13" t="s">
        <v>86</v>
      </c>
      <c r="AW126" s="13" t="s">
        <v>37</v>
      </c>
      <c r="AX126" s="13" t="s">
        <v>76</v>
      </c>
      <c r="AY126" s="235" t="s">
        <v>137</v>
      </c>
    </row>
    <row r="127" s="14" customFormat="1">
      <c r="A127" s="14"/>
      <c r="B127" s="236"/>
      <c r="C127" s="237"/>
      <c r="D127" s="223" t="s">
        <v>160</v>
      </c>
      <c r="E127" s="238" t="s">
        <v>19</v>
      </c>
      <c r="F127" s="239" t="s">
        <v>162</v>
      </c>
      <c r="G127" s="237"/>
      <c r="H127" s="240">
        <v>83.099999999999994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4"/>
      <c r="U127" s="245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160</v>
      </c>
      <c r="AU127" s="246" t="s">
        <v>86</v>
      </c>
      <c r="AV127" s="14" t="s">
        <v>144</v>
      </c>
      <c r="AW127" s="14" t="s">
        <v>37</v>
      </c>
      <c r="AX127" s="14" t="s">
        <v>84</v>
      </c>
      <c r="AY127" s="246" t="s">
        <v>137</v>
      </c>
    </row>
    <row r="128" s="12" customFormat="1" ht="22.8" customHeight="1">
      <c r="A128" s="12"/>
      <c r="B128" s="189"/>
      <c r="C128" s="190"/>
      <c r="D128" s="191" t="s">
        <v>75</v>
      </c>
      <c r="E128" s="203" t="s">
        <v>86</v>
      </c>
      <c r="F128" s="203" t="s">
        <v>212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SUM(P129:P132)</f>
        <v>0</v>
      </c>
      <c r="Q128" s="197"/>
      <c r="R128" s="198">
        <f>SUM(R129:R132)</f>
        <v>0.40029919999999997</v>
      </c>
      <c r="S128" s="197"/>
      <c r="T128" s="198">
        <f>SUM(T129:T132)</f>
        <v>0</v>
      </c>
      <c r="U128" s="199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84</v>
      </c>
      <c r="AT128" s="201" t="s">
        <v>75</v>
      </c>
      <c r="AU128" s="201" t="s">
        <v>84</v>
      </c>
      <c r="AY128" s="200" t="s">
        <v>137</v>
      </c>
      <c r="BK128" s="202">
        <f>SUM(BK129:BK132)</f>
        <v>0</v>
      </c>
    </row>
    <row r="129" s="2" customFormat="1" ht="16.5" customHeight="1">
      <c r="A129" s="39"/>
      <c r="B129" s="40"/>
      <c r="C129" s="205" t="s">
        <v>8</v>
      </c>
      <c r="D129" s="205" t="s">
        <v>139</v>
      </c>
      <c r="E129" s="206" t="s">
        <v>213</v>
      </c>
      <c r="F129" s="207" t="s">
        <v>214</v>
      </c>
      <c r="G129" s="208" t="s">
        <v>179</v>
      </c>
      <c r="H129" s="209">
        <v>0.16</v>
      </c>
      <c r="I129" s="210"/>
      <c r="J129" s="211">
        <f>ROUND(I129*H129,2)</f>
        <v>0</v>
      </c>
      <c r="K129" s="207" t="s">
        <v>143</v>
      </c>
      <c r="L129" s="45"/>
      <c r="M129" s="212" t="s">
        <v>19</v>
      </c>
      <c r="N129" s="213" t="s">
        <v>47</v>
      </c>
      <c r="O129" s="85"/>
      <c r="P129" s="214">
        <f>O129*H129</f>
        <v>0</v>
      </c>
      <c r="Q129" s="214">
        <v>2.5018699999999998</v>
      </c>
      <c r="R129" s="214">
        <f>Q129*H129</f>
        <v>0.40029919999999997</v>
      </c>
      <c r="S129" s="214">
        <v>0</v>
      </c>
      <c r="T129" s="214">
        <f>S129*H129</f>
        <v>0</v>
      </c>
      <c r="U129" s="215" t="s">
        <v>19</v>
      </c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144</v>
      </c>
      <c r="AT129" s="216" t="s">
        <v>139</v>
      </c>
      <c r="AU129" s="216" t="s">
        <v>86</v>
      </c>
      <c r="AY129" s="18" t="s">
        <v>137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84</v>
      </c>
      <c r="BK129" s="217">
        <f>ROUND(I129*H129,2)</f>
        <v>0</v>
      </c>
      <c r="BL129" s="18" t="s">
        <v>144</v>
      </c>
      <c r="BM129" s="216" t="s">
        <v>215</v>
      </c>
    </row>
    <row r="130" s="2" customFormat="1">
      <c r="A130" s="39"/>
      <c r="B130" s="40"/>
      <c r="C130" s="41"/>
      <c r="D130" s="218" t="s">
        <v>146</v>
      </c>
      <c r="E130" s="41"/>
      <c r="F130" s="219" t="s">
        <v>216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5"/>
      <c r="U130" s="86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146</v>
      </c>
      <c r="AU130" s="18" t="s">
        <v>86</v>
      </c>
    </row>
    <row r="131" s="13" customFormat="1">
      <c r="A131" s="13"/>
      <c r="B131" s="225"/>
      <c r="C131" s="226"/>
      <c r="D131" s="223" t="s">
        <v>160</v>
      </c>
      <c r="E131" s="227" t="s">
        <v>19</v>
      </c>
      <c r="F131" s="228" t="s">
        <v>217</v>
      </c>
      <c r="G131" s="226"/>
      <c r="H131" s="229">
        <v>0.16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3"/>
      <c r="U131" s="234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160</v>
      </c>
      <c r="AU131" s="235" t="s">
        <v>86</v>
      </c>
      <c r="AV131" s="13" t="s">
        <v>86</v>
      </c>
      <c r="AW131" s="13" t="s">
        <v>37</v>
      </c>
      <c r="AX131" s="13" t="s">
        <v>76</v>
      </c>
      <c r="AY131" s="235" t="s">
        <v>137</v>
      </c>
    </row>
    <row r="132" s="14" customFormat="1">
      <c r="A132" s="14"/>
      <c r="B132" s="236"/>
      <c r="C132" s="237"/>
      <c r="D132" s="223" t="s">
        <v>160</v>
      </c>
      <c r="E132" s="238" t="s">
        <v>19</v>
      </c>
      <c r="F132" s="239" t="s">
        <v>162</v>
      </c>
      <c r="G132" s="237"/>
      <c r="H132" s="240">
        <v>0.16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4"/>
      <c r="U132" s="245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160</v>
      </c>
      <c r="AU132" s="246" t="s">
        <v>86</v>
      </c>
      <c r="AV132" s="14" t="s">
        <v>144</v>
      </c>
      <c r="AW132" s="14" t="s">
        <v>37</v>
      </c>
      <c r="AX132" s="14" t="s">
        <v>84</v>
      </c>
      <c r="AY132" s="246" t="s">
        <v>137</v>
      </c>
    </row>
    <row r="133" s="12" customFormat="1" ht="22.8" customHeight="1">
      <c r="A133" s="12"/>
      <c r="B133" s="189"/>
      <c r="C133" s="190"/>
      <c r="D133" s="191" t="s">
        <v>75</v>
      </c>
      <c r="E133" s="203" t="s">
        <v>170</v>
      </c>
      <c r="F133" s="203" t="s">
        <v>218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SUM(P134:P177)</f>
        <v>0</v>
      </c>
      <c r="Q133" s="197"/>
      <c r="R133" s="198">
        <f>SUM(R134:R177)</f>
        <v>14.254345999999998</v>
      </c>
      <c r="S133" s="197"/>
      <c r="T133" s="198">
        <f>SUM(T134:T177)</f>
        <v>0</v>
      </c>
      <c r="U133" s="199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84</v>
      </c>
      <c r="AT133" s="201" t="s">
        <v>75</v>
      </c>
      <c r="AU133" s="201" t="s">
        <v>84</v>
      </c>
      <c r="AY133" s="200" t="s">
        <v>137</v>
      </c>
      <c r="BK133" s="202">
        <f>SUM(BK134:BK177)</f>
        <v>0</v>
      </c>
    </row>
    <row r="134" s="2" customFormat="1" ht="21.75" customHeight="1">
      <c r="A134" s="39"/>
      <c r="B134" s="40"/>
      <c r="C134" s="205" t="s">
        <v>219</v>
      </c>
      <c r="D134" s="205" t="s">
        <v>139</v>
      </c>
      <c r="E134" s="206" t="s">
        <v>220</v>
      </c>
      <c r="F134" s="207" t="s">
        <v>221</v>
      </c>
      <c r="G134" s="208" t="s">
        <v>150</v>
      </c>
      <c r="H134" s="209">
        <v>7.2999999999999998</v>
      </c>
      <c r="I134" s="210"/>
      <c r="J134" s="211">
        <f>ROUND(I134*H134,2)</f>
        <v>0</v>
      </c>
      <c r="K134" s="207" t="s">
        <v>143</v>
      </c>
      <c r="L134" s="45"/>
      <c r="M134" s="212" t="s">
        <v>19</v>
      </c>
      <c r="N134" s="213" t="s">
        <v>47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4">
        <f>S134*H134</f>
        <v>0</v>
      </c>
      <c r="U134" s="215" t="s">
        <v>19</v>
      </c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144</v>
      </c>
      <c r="AT134" s="216" t="s">
        <v>139</v>
      </c>
      <c r="AU134" s="216" t="s">
        <v>86</v>
      </c>
      <c r="AY134" s="18" t="s">
        <v>137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84</v>
      </c>
      <c r="BK134" s="217">
        <f>ROUND(I134*H134,2)</f>
        <v>0</v>
      </c>
      <c r="BL134" s="18" t="s">
        <v>144</v>
      </c>
      <c r="BM134" s="216" t="s">
        <v>222</v>
      </c>
    </row>
    <row r="135" s="2" customFormat="1">
      <c r="A135" s="39"/>
      <c r="B135" s="40"/>
      <c r="C135" s="41"/>
      <c r="D135" s="218" t="s">
        <v>146</v>
      </c>
      <c r="E135" s="41"/>
      <c r="F135" s="219" t="s">
        <v>223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5"/>
      <c r="U135" s="86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86</v>
      </c>
    </row>
    <row r="136" s="2" customFormat="1">
      <c r="A136" s="39"/>
      <c r="B136" s="40"/>
      <c r="C136" s="41"/>
      <c r="D136" s="223" t="s">
        <v>158</v>
      </c>
      <c r="E136" s="41"/>
      <c r="F136" s="224" t="s">
        <v>224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5"/>
      <c r="U136" s="86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158</v>
      </c>
      <c r="AU136" s="18" t="s">
        <v>86</v>
      </c>
    </row>
    <row r="137" s="13" customFormat="1">
      <c r="A137" s="13"/>
      <c r="B137" s="225"/>
      <c r="C137" s="226"/>
      <c r="D137" s="223" t="s">
        <v>160</v>
      </c>
      <c r="E137" s="227" t="s">
        <v>19</v>
      </c>
      <c r="F137" s="228" t="s">
        <v>225</v>
      </c>
      <c r="G137" s="226"/>
      <c r="H137" s="229">
        <v>7.2999999999999998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3"/>
      <c r="U137" s="234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160</v>
      </c>
      <c r="AU137" s="235" t="s">
        <v>86</v>
      </c>
      <c r="AV137" s="13" t="s">
        <v>86</v>
      </c>
      <c r="AW137" s="13" t="s">
        <v>37</v>
      </c>
      <c r="AX137" s="13" t="s">
        <v>76</v>
      </c>
      <c r="AY137" s="235" t="s">
        <v>137</v>
      </c>
    </row>
    <row r="138" s="14" customFormat="1">
      <c r="A138" s="14"/>
      <c r="B138" s="236"/>
      <c r="C138" s="237"/>
      <c r="D138" s="223" t="s">
        <v>160</v>
      </c>
      <c r="E138" s="238" t="s">
        <v>19</v>
      </c>
      <c r="F138" s="239" t="s">
        <v>162</v>
      </c>
      <c r="G138" s="237"/>
      <c r="H138" s="240">
        <v>7.2999999999999998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4"/>
      <c r="U138" s="245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160</v>
      </c>
      <c r="AU138" s="246" t="s">
        <v>86</v>
      </c>
      <c r="AV138" s="14" t="s">
        <v>144</v>
      </c>
      <c r="AW138" s="14" t="s">
        <v>37</v>
      </c>
      <c r="AX138" s="14" t="s">
        <v>84</v>
      </c>
      <c r="AY138" s="246" t="s">
        <v>137</v>
      </c>
    </row>
    <row r="139" s="2" customFormat="1" ht="21.75" customHeight="1">
      <c r="A139" s="39"/>
      <c r="B139" s="40"/>
      <c r="C139" s="205" t="s">
        <v>226</v>
      </c>
      <c r="D139" s="205" t="s">
        <v>139</v>
      </c>
      <c r="E139" s="206" t="s">
        <v>227</v>
      </c>
      <c r="F139" s="207" t="s">
        <v>228</v>
      </c>
      <c r="G139" s="208" t="s">
        <v>150</v>
      </c>
      <c r="H139" s="209">
        <v>33.200000000000003</v>
      </c>
      <c r="I139" s="210"/>
      <c r="J139" s="211">
        <f>ROUND(I139*H139,2)</f>
        <v>0</v>
      </c>
      <c r="K139" s="207" t="s">
        <v>143</v>
      </c>
      <c r="L139" s="45"/>
      <c r="M139" s="212" t="s">
        <v>19</v>
      </c>
      <c r="N139" s="213" t="s">
        <v>47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4">
        <f>S139*H139</f>
        <v>0</v>
      </c>
      <c r="U139" s="215" t="s">
        <v>19</v>
      </c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144</v>
      </c>
      <c r="AT139" s="216" t="s">
        <v>139</v>
      </c>
      <c r="AU139" s="216" t="s">
        <v>86</v>
      </c>
      <c r="AY139" s="18" t="s">
        <v>137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84</v>
      </c>
      <c r="BK139" s="217">
        <f>ROUND(I139*H139,2)</f>
        <v>0</v>
      </c>
      <c r="BL139" s="18" t="s">
        <v>144</v>
      </c>
      <c r="BM139" s="216" t="s">
        <v>229</v>
      </c>
    </row>
    <row r="140" s="2" customFormat="1">
      <c r="A140" s="39"/>
      <c r="B140" s="40"/>
      <c r="C140" s="41"/>
      <c r="D140" s="218" t="s">
        <v>146</v>
      </c>
      <c r="E140" s="41"/>
      <c r="F140" s="219" t="s">
        <v>230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5"/>
      <c r="U140" s="86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146</v>
      </c>
      <c r="AU140" s="18" t="s">
        <v>86</v>
      </c>
    </row>
    <row r="141" s="13" customFormat="1">
      <c r="A141" s="13"/>
      <c r="B141" s="225"/>
      <c r="C141" s="226"/>
      <c r="D141" s="223" t="s">
        <v>160</v>
      </c>
      <c r="E141" s="227" t="s">
        <v>19</v>
      </c>
      <c r="F141" s="228" t="s">
        <v>231</v>
      </c>
      <c r="G141" s="226"/>
      <c r="H141" s="229">
        <v>16.600000000000001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3"/>
      <c r="U141" s="234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160</v>
      </c>
      <c r="AU141" s="235" t="s">
        <v>86</v>
      </c>
      <c r="AV141" s="13" t="s">
        <v>86</v>
      </c>
      <c r="AW141" s="13" t="s">
        <v>37</v>
      </c>
      <c r="AX141" s="13" t="s">
        <v>76</v>
      </c>
      <c r="AY141" s="235" t="s">
        <v>137</v>
      </c>
    </row>
    <row r="142" s="13" customFormat="1">
      <c r="A142" s="13"/>
      <c r="B142" s="225"/>
      <c r="C142" s="226"/>
      <c r="D142" s="223" t="s">
        <v>160</v>
      </c>
      <c r="E142" s="227" t="s">
        <v>19</v>
      </c>
      <c r="F142" s="228" t="s">
        <v>232</v>
      </c>
      <c r="G142" s="226"/>
      <c r="H142" s="229">
        <v>16.600000000000001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3"/>
      <c r="U142" s="234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160</v>
      </c>
      <c r="AU142" s="235" t="s">
        <v>86</v>
      </c>
      <c r="AV142" s="13" t="s">
        <v>86</v>
      </c>
      <c r="AW142" s="13" t="s">
        <v>37</v>
      </c>
      <c r="AX142" s="13" t="s">
        <v>76</v>
      </c>
      <c r="AY142" s="235" t="s">
        <v>137</v>
      </c>
    </row>
    <row r="143" s="14" customFormat="1">
      <c r="A143" s="14"/>
      <c r="B143" s="236"/>
      <c r="C143" s="237"/>
      <c r="D143" s="223" t="s">
        <v>160</v>
      </c>
      <c r="E143" s="238" t="s">
        <v>19</v>
      </c>
      <c r="F143" s="239" t="s">
        <v>162</v>
      </c>
      <c r="G143" s="237"/>
      <c r="H143" s="240">
        <v>33.200000000000003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4"/>
      <c r="U143" s="245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160</v>
      </c>
      <c r="AU143" s="246" t="s">
        <v>86</v>
      </c>
      <c r="AV143" s="14" t="s">
        <v>144</v>
      </c>
      <c r="AW143" s="14" t="s">
        <v>37</v>
      </c>
      <c r="AX143" s="14" t="s">
        <v>84</v>
      </c>
      <c r="AY143" s="246" t="s">
        <v>137</v>
      </c>
    </row>
    <row r="144" s="2" customFormat="1" ht="21.75" customHeight="1">
      <c r="A144" s="39"/>
      <c r="B144" s="40"/>
      <c r="C144" s="205" t="s">
        <v>233</v>
      </c>
      <c r="D144" s="205" t="s">
        <v>139</v>
      </c>
      <c r="E144" s="206" t="s">
        <v>234</v>
      </c>
      <c r="F144" s="207" t="s">
        <v>235</v>
      </c>
      <c r="G144" s="208" t="s">
        <v>150</v>
      </c>
      <c r="H144" s="209">
        <v>50.789999999999999</v>
      </c>
      <c r="I144" s="210"/>
      <c r="J144" s="211">
        <f>ROUND(I144*H144,2)</f>
        <v>0</v>
      </c>
      <c r="K144" s="207" t="s">
        <v>143</v>
      </c>
      <c r="L144" s="45"/>
      <c r="M144" s="212" t="s">
        <v>19</v>
      </c>
      <c r="N144" s="213" t="s">
        <v>47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4">
        <f>S144*H144</f>
        <v>0</v>
      </c>
      <c r="U144" s="215" t="s">
        <v>19</v>
      </c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144</v>
      </c>
      <c r="AT144" s="216" t="s">
        <v>139</v>
      </c>
      <c r="AU144" s="216" t="s">
        <v>86</v>
      </c>
      <c r="AY144" s="18" t="s">
        <v>137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84</v>
      </c>
      <c r="BK144" s="217">
        <f>ROUND(I144*H144,2)</f>
        <v>0</v>
      </c>
      <c r="BL144" s="18" t="s">
        <v>144</v>
      </c>
      <c r="BM144" s="216" t="s">
        <v>236</v>
      </c>
    </row>
    <row r="145" s="2" customFormat="1">
      <c r="A145" s="39"/>
      <c r="B145" s="40"/>
      <c r="C145" s="41"/>
      <c r="D145" s="218" t="s">
        <v>146</v>
      </c>
      <c r="E145" s="41"/>
      <c r="F145" s="219" t="s">
        <v>237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5"/>
      <c r="U145" s="86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86</v>
      </c>
    </row>
    <row r="146" s="13" customFormat="1">
      <c r="A146" s="13"/>
      <c r="B146" s="225"/>
      <c r="C146" s="226"/>
      <c r="D146" s="223" t="s">
        <v>160</v>
      </c>
      <c r="E146" s="227" t="s">
        <v>19</v>
      </c>
      <c r="F146" s="228" t="s">
        <v>238</v>
      </c>
      <c r="G146" s="226"/>
      <c r="H146" s="229">
        <v>50.789999999999999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3"/>
      <c r="U146" s="234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160</v>
      </c>
      <c r="AU146" s="235" t="s">
        <v>86</v>
      </c>
      <c r="AV146" s="13" t="s">
        <v>86</v>
      </c>
      <c r="AW146" s="13" t="s">
        <v>37</v>
      </c>
      <c r="AX146" s="13" t="s">
        <v>84</v>
      </c>
      <c r="AY146" s="235" t="s">
        <v>137</v>
      </c>
    </row>
    <row r="147" s="2" customFormat="1" ht="24.15" customHeight="1">
      <c r="A147" s="39"/>
      <c r="B147" s="40"/>
      <c r="C147" s="205" t="s">
        <v>239</v>
      </c>
      <c r="D147" s="205" t="s">
        <v>139</v>
      </c>
      <c r="E147" s="206" t="s">
        <v>240</v>
      </c>
      <c r="F147" s="207" t="s">
        <v>241</v>
      </c>
      <c r="G147" s="208" t="s">
        <v>150</v>
      </c>
      <c r="H147" s="209">
        <v>2.8999999999999999</v>
      </c>
      <c r="I147" s="210"/>
      <c r="J147" s="211">
        <f>ROUND(I147*H147,2)</f>
        <v>0</v>
      </c>
      <c r="K147" s="207" t="s">
        <v>143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4">
        <f>S147*H147</f>
        <v>0</v>
      </c>
      <c r="U147" s="215" t="s">
        <v>19</v>
      </c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144</v>
      </c>
      <c r="AT147" s="216" t="s">
        <v>139</v>
      </c>
      <c r="AU147" s="216" t="s">
        <v>86</v>
      </c>
      <c r="AY147" s="18" t="s">
        <v>137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144</v>
      </c>
      <c r="BM147" s="216" t="s">
        <v>242</v>
      </c>
    </row>
    <row r="148" s="2" customFormat="1">
      <c r="A148" s="39"/>
      <c r="B148" s="40"/>
      <c r="C148" s="41"/>
      <c r="D148" s="218" t="s">
        <v>146</v>
      </c>
      <c r="E148" s="41"/>
      <c r="F148" s="219" t="s">
        <v>243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5"/>
      <c r="U148" s="86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86</v>
      </c>
    </row>
    <row r="149" s="2" customFormat="1">
      <c r="A149" s="39"/>
      <c r="B149" s="40"/>
      <c r="C149" s="41"/>
      <c r="D149" s="223" t="s">
        <v>158</v>
      </c>
      <c r="E149" s="41"/>
      <c r="F149" s="224" t="s">
        <v>244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5"/>
      <c r="U149" s="86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158</v>
      </c>
      <c r="AU149" s="18" t="s">
        <v>86</v>
      </c>
    </row>
    <row r="150" s="2" customFormat="1" ht="24.15" customHeight="1">
      <c r="A150" s="39"/>
      <c r="B150" s="40"/>
      <c r="C150" s="205" t="s">
        <v>245</v>
      </c>
      <c r="D150" s="205" t="s">
        <v>139</v>
      </c>
      <c r="E150" s="206" t="s">
        <v>246</v>
      </c>
      <c r="F150" s="207" t="s">
        <v>247</v>
      </c>
      <c r="G150" s="208" t="s">
        <v>150</v>
      </c>
      <c r="H150" s="209">
        <v>16.600000000000001</v>
      </c>
      <c r="I150" s="210"/>
      <c r="J150" s="211">
        <f>ROUND(I150*H150,2)</f>
        <v>0</v>
      </c>
      <c r="K150" s="207" t="s">
        <v>143</v>
      </c>
      <c r="L150" s="45"/>
      <c r="M150" s="212" t="s">
        <v>19</v>
      </c>
      <c r="N150" s="213" t="s">
        <v>47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4">
        <f>S150*H150</f>
        <v>0</v>
      </c>
      <c r="U150" s="215" t="s">
        <v>19</v>
      </c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144</v>
      </c>
      <c r="AT150" s="216" t="s">
        <v>139</v>
      </c>
      <c r="AU150" s="216" t="s">
        <v>86</v>
      </c>
      <c r="AY150" s="18" t="s">
        <v>137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84</v>
      </c>
      <c r="BK150" s="217">
        <f>ROUND(I150*H150,2)</f>
        <v>0</v>
      </c>
      <c r="BL150" s="18" t="s">
        <v>144</v>
      </c>
      <c r="BM150" s="216" t="s">
        <v>248</v>
      </c>
    </row>
    <row r="151" s="2" customFormat="1">
      <c r="A151" s="39"/>
      <c r="B151" s="40"/>
      <c r="C151" s="41"/>
      <c r="D151" s="218" t="s">
        <v>146</v>
      </c>
      <c r="E151" s="41"/>
      <c r="F151" s="219" t="s">
        <v>249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5"/>
      <c r="U151" s="86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146</v>
      </c>
      <c r="AU151" s="18" t="s">
        <v>86</v>
      </c>
    </row>
    <row r="152" s="13" customFormat="1">
      <c r="A152" s="13"/>
      <c r="B152" s="225"/>
      <c r="C152" s="226"/>
      <c r="D152" s="223" t="s">
        <v>160</v>
      </c>
      <c r="E152" s="227" t="s">
        <v>19</v>
      </c>
      <c r="F152" s="228" t="s">
        <v>250</v>
      </c>
      <c r="G152" s="226"/>
      <c r="H152" s="229">
        <v>16.600000000000001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3"/>
      <c r="U152" s="234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160</v>
      </c>
      <c r="AU152" s="235" t="s">
        <v>86</v>
      </c>
      <c r="AV152" s="13" t="s">
        <v>86</v>
      </c>
      <c r="AW152" s="13" t="s">
        <v>37</v>
      </c>
      <c r="AX152" s="13" t="s">
        <v>84</v>
      </c>
      <c r="AY152" s="235" t="s">
        <v>137</v>
      </c>
    </row>
    <row r="153" s="2" customFormat="1" ht="16.5" customHeight="1">
      <c r="A153" s="39"/>
      <c r="B153" s="40"/>
      <c r="C153" s="205" t="s">
        <v>251</v>
      </c>
      <c r="D153" s="205" t="s">
        <v>139</v>
      </c>
      <c r="E153" s="206" t="s">
        <v>252</v>
      </c>
      <c r="F153" s="207" t="s">
        <v>253</v>
      </c>
      <c r="G153" s="208" t="s">
        <v>150</v>
      </c>
      <c r="H153" s="209">
        <v>16.600000000000001</v>
      </c>
      <c r="I153" s="210"/>
      <c r="J153" s="211">
        <f>ROUND(I153*H153,2)</f>
        <v>0</v>
      </c>
      <c r="K153" s="207" t="s">
        <v>143</v>
      </c>
      <c r="L153" s="45"/>
      <c r="M153" s="212" t="s">
        <v>19</v>
      </c>
      <c r="N153" s="213" t="s">
        <v>47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4">
        <f>S153*H153</f>
        <v>0</v>
      </c>
      <c r="U153" s="215" t="s">
        <v>19</v>
      </c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144</v>
      </c>
      <c r="AT153" s="216" t="s">
        <v>139</v>
      </c>
      <c r="AU153" s="216" t="s">
        <v>86</v>
      </c>
      <c r="AY153" s="18" t="s">
        <v>137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84</v>
      </c>
      <c r="BK153" s="217">
        <f>ROUND(I153*H153,2)</f>
        <v>0</v>
      </c>
      <c r="BL153" s="18" t="s">
        <v>144</v>
      </c>
      <c r="BM153" s="216" t="s">
        <v>254</v>
      </c>
    </row>
    <row r="154" s="2" customFormat="1">
      <c r="A154" s="39"/>
      <c r="B154" s="40"/>
      <c r="C154" s="41"/>
      <c r="D154" s="218" t="s">
        <v>146</v>
      </c>
      <c r="E154" s="41"/>
      <c r="F154" s="219" t="s">
        <v>255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5"/>
      <c r="U154" s="86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146</v>
      </c>
      <c r="AU154" s="18" t="s">
        <v>86</v>
      </c>
    </row>
    <row r="155" s="13" customFormat="1">
      <c r="A155" s="13"/>
      <c r="B155" s="225"/>
      <c r="C155" s="226"/>
      <c r="D155" s="223" t="s">
        <v>160</v>
      </c>
      <c r="E155" s="227" t="s">
        <v>19</v>
      </c>
      <c r="F155" s="228" t="s">
        <v>250</v>
      </c>
      <c r="G155" s="226"/>
      <c r="H155" s="229">
        <v>16.600000000000001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3"/>
      <c r="U155" s="234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160</v>
      </c>
      <c r="AU155" s="235" t="s">
        <v>86</v>
      </c>
      <c r="AV155" s="13" t="s">
        <v>86</v>
      </c>
      <c r="AW155" s="13" t="s">
        <v>37</v>
      </c>
      <c r="AX155" s="13" t="s">
        <v>76</v>
      </c>
      <c r="AY155" s="235" t="s">
        <v>137</v>
      </c>
    </row>
    <row r="156" s="14" customFormat="1">
      <c r="A156" s="14"/>
      <c r="B156" s="236"/>
      <c r="C156" s="237"/>
      <c r="D156" s="223" t="s">
        <v>160</v>
      </c>
      <c r="E156" s="238" t="s">
        <v>19</v>
      </c>
      <c r="F156" s="239" t="s">
        <v>162</v>
      </c>
      <c r="G156" s="237"/>
      <c r="H156" s="240">
        <v>16.600000000000001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4"/>
      <c r="U156" s="245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160</v>
      </c>
      <c r="AU156" s="246" t="s">
        <v>86</v>
      </c>
      <c r="AV156" s="14" t="s">
        <v>144</v>
      </c>
      <c r="AW156" s="14" t="s">
        <v>37</v>
      </c>
      <c r="AX156" s="14" t="s">
        <v>84</v>
      </c>
      <c r="AY156" s="246" t="s">
        <v>137</v>
      </c>
    </row>
    <row r="157" s="2" customFormat="1" ht="24.15" customHeight="1">
      <c r="A157" s="39"/>
      <c r="B157" s="40"/>
      <c r="C157" s="205" t="s">
        <v>256</v>
      </c>
      <c r="D157" s="205" t="s">
        <v>139</v>
      </c>
      <c r="E157" s="206" t="s">
        <v>257</v>
      </c>
      <c r="F157" s="207" t="s">
        <v>258</v>
      </c>
      <c r="G157" s="208" t="s">
        <v>150</v>
      </c>
      <c r="H157" s="209">
        <v>16.600000000000001</v>
      </c>
      <c r="I157" s="210"/>
      <c r="J157" s="211">
        <f>ROUND(I157*H157,2)</f>
        <v>0</v>
      </c>
      <c r="K157" s="207" t="s">
        <v>143</v>
      </c>
      <c r="L157" s="45"/>
      <c r="M157" s="212" t="s">
        <v>19</v>
      </c>
      <c r="N157" s="213" t="s">
        <v>47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4">
        <f>S157*H157</f>
        <v>0</v>
      </c>
      <c r="U157" s="215" t="s">
        <v>19</v>
      </c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144</v>
      </c>
      <c r="AT157" s="216" t="s">
        <v>139</v>
      </c>
      <c r="AU157" s="216" t="s">
        <v>86</v>
      </c>
      <c r="AY157" s="18" t="s">
        <v>137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84</v>
      </c>
      <c r="BK157" s="217">
        <f>ROUND(I157*H157,2)</f>
        <v>0</v>
      </c>
      <c r="BL157" s="18" t="s">
        <v>144</v>
      </c>
      <c r="BM157" s="216" t="s">
        <v>259</v>
      </c>
    </row>
    <row r="158" s="2" customFormat="1">
      <c r="A158" s="39"/>
      <c r="B158" s="40"/>
      <c r="C158" s="41"/>
      <c r="D158" s="218" t="s">
        <v>146</v>
      </c>
      <c r="E158" s="41"/>
      <c r="F158" s="219" t="s">
        <v>260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5"/>
      <c r="U158" s="86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86</v>
      </c>
    </row>
    <row r="159" s="13" customFormat="1">
      <c r="A159" s="13"/>
      <c r="B159" s="225"/>
      <c r="C159" s="226"/>
      <c r="D159" s="223" t="s">
        <v>160</v>
      </c>
      <c r="E159" s="227" t="s">
        <v>19</v>
      </c>
      <c r="F159" s="228" t="s">
        <v>250</v>
      </c>
      <c r="G159" s="226"/>
      <c r="H159" s="229">
        <v>16.600000000000001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3"/>
      <c r="U159" s="234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160</v>
      </c>
      <c r="AU159" s="235" t="s">
        <v>86</v>
      </c>
      <c r="AV159" s="13" t="s">
        <v>86</v>
      </c>
      <c r="AW159" s="13" t="s">
        <v>37</v>
      </c>
      <c r="AX159" s="13" t="s">
        <v>84</v>
      </c>
      <c r="AY159" s="235" t="s">
        <v>137</v>
      </c>
    </row>
    <row r="160" s="2" customFormat="1" ht="24.15" customHeight="1">
      <c r="A160" s="39"/>
      <c r="B160" s="40"/>
      <c r="C160" s="205" t="s">
        <v>261</v>
      </c>
      <c r="D160" s="205" t="s">
        <v>139</v>
      </c>
      <c r="E160" s="206" t="s">
        <v>262</v>
      </c>
      <c r="F160" s="207" t="s">
        <v>263</v>
      </c>
      <c r="G160" s="208" t="s">
        <v>150</v>
      </c>
      <c r="H160" s="209">
        <v>5.7999999999999998</v>
      </c>
      <c r="I160" s="210"/>
      <c r="J160" s="211">
        <f>ROUND(I160*H160,2)</f>
        <v>0</v>
      </c>
      <c r="K160" s="207" t="s">
        <v>143</v>
      </c>
      <c r="L160" s="45"/>
      <c r="M160" s="212" t="s">
        <v>19</v>
      </c>
      <c r="N160" s="213" t="s">
        <v>47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4">
        <f>S160*H160</f>
        <v>0</v>
      </c>
      <c r="U160" s="215" t="s">
        <v>19</v>
      </c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144</v>
      </c>
      <c r="AT160" s="216" t="s">
        <v>139</v>
      </c>
      <c r="AU160" s="216" t="s">
        <v>86</v>
      </c>
      <c r="AY160" s="18" t="s">
        <v>137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84</v>
      </c>
      <c r="BK160" s="217">
        <f>ROUND(I160*H160,2)</f>
        <v>0</v>
      </c>
      <c r="BL160" s="18" t="s">
        <v>144</v>
      </c>
      <c r="BM160" s="216" t="s">
        <v>264</v>
      </c>
    </row>
    <row r="161" s="2" customFormat="1">
      <c r="A161" s="39"/>
      <c r="B161" s="40"/>
      <c r="C161" s="41"/>
      <c r="D161" s="218" t="s">
        <v>146</v>
      </c>
      <c r="E161" s="41"/>
      <c r="F161" s="219" t="s">
        <v>265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5"/>
      <c r="U161" s="86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146</v>
      </c>
      <c r="AU161" s="18" t="s">
        <v>86</v>
      </c>
    </row>
    <row r="162" s="13" customFormat="1">
      <c r="A162" s="13"/>
      <c r="B162" s="225"/>
      <c r="C162" s="226"/>
      <c r="D162" s="223" t="s">
        <v>160</v>
      </c>
      <c r="E162" s="227" t="s">
        <v>19</v>
      </c>
      <c r="F162" s="228" t="s">
        <v>266</v>
      </c>
      <c r="G162" s="226"/>
      <c r="H162" s="229">
        <v>5.7999999999999998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3"/>
      <c r="U162" s="234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160</v>
      </c>
      <c r="AU162" s="235" t="s">
        <v>86</v>
      </c>
      <c r="AV162" s="13" t="s">
        <v>86</v>
      </c>
      <c r="AW162" s="13" t="s">
        <v>37</v>
      </c>
      <c r="AX162" s="13" t="s">
        <v>84</v>
      </c>
      <c r="AY162" s="235" t="s">
        <v>137</v>
      </c>
    </row>
    <row r="163" s="2" customFormat="1" ht="16.5" customHeight="1">
      <c r="A163" s="39"/>
      <c r="B163" s="40"/>
      <c r="C163" s="205" t="s">
        <v>7</v>
      </c>
      <c r="D163" s="205" t="s">
        <v>139</v>
      </c>
      <c r="E163" s="206" t="s">
        <v>267</v>
      </c>
      <c r="F163" s="207" t="s">
        <v>268</v>
      </c>
      <c r="G163" s="208" t="s">
        <v>150</v>
      </c>
      <c r="H163" s="209">
        <v>7.2999999999999998</v>
      </c>
      <c r="I163" s="210"/>
      <c r="J163" s="211">
        <f>ROUND(I163*H163,2)</f>
        <v>0</v>
      </c>
      <c r="K163" s="207" t="s">
        <v>143</v>
      </c>
      <c r="L163" s="45"/>
      <c r="M163" s="212" t="s">
        <v>19</v>
      </c>
      <c r="N163" s="213" t="s">
        <v>47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4">
        <f>S163*H163</f>
        <v>0</v>
      </c>
      <c r="U163" s="215" t="s">
        <v>19</v>
      </c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144</v>
      </c>
      <c r="AT163" s="216" t="s">
        <v>139</v>
      </c>
      <c r="AU163" s="216" t="s">
        <v>86</v>
      </c>
      <c r="AY163" s="18" t="s">
        <v>137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84</v>
      </c>
      <c r="BK163" s="217">
        <f>ROUND(I163*H163,2)</f>
        <v>0</v>
      </c>
      <c r="BL163" s="18" t="s">
        <v>144</v>
      </c>
      <c r="BM163" s="216" t="s">
        <v>269</v>
      </c>
    </row>
    <row r="164" s="2" customFormat="1">
      <c r="A164" s="39"/>
      <c r="B164" s="40"/>
      <c r="C164" s="41"/>
      <c r="D164" s="218" t="s">
        <v>146</v>
      </c>
      <c r="E164" s="41"/>
      <c r="F164" s="219" t="s">
        <v>270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5"/>
      <c r="U164" s="86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146</v>
      </c>
      <c r="AU164" s="18" t="s">
        <v>86</v>
      </c>
    </row>
    <row r="165" s="2" customFormat="1">
      <c r="A165" s="39"/>
      <c r="B165" s="40"/>
      <c r="C165" s="41"/>
      <c r="D165" s="223" t="s">
        <v>158</v>
      </c>
      <c r="E165" s="41"/>
      <c r="F165" s="224" t="s">
        <v>224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5"/>
      <c r="U165" s="86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158</v>
      </c>
      <c r="AU165" s="18" t="s">
        <v>86</v>
      </c>
    </row>
    <row r="166" s="2" customFormat="1" ht="44.25" customHeight="1">
      <c r="A166" s="39"/>
      <c r="B166" s="40"/>
      <c r="C166" s="205" t="s">
        <v>271</v>
      </c>
      <c r="D166" s="205" t="s">
        <v>139</v>
      </c>
      <c r="E166" s="206" t="s">
        <v>272</v>
      </c>
      <c r="F166" s="207" t="s">
        <v>273</v>
      </c>
      <c r="G166" s="208" t="s">
        <v>150</v>
      </c>
      <c r="H166" s="209">
        <v>53</v>
      </c>
      <c r="I166" s="210"/>
      <c r="J166" s="211">
        <f>ROUND(I166*H166,2)</f>
        <v>0</v>
      </c>
      <c r="K166" s="207" t="s">
        <v>143</v>
      </c>
      <c r="L166" s="45"/>
      <c r="M166" s="212" t="s">
        <v>19</v>
      </c>
      <c r="N166" s="213" t="s">
        <v>47</v>
      </c>
      <c r="O166" s="85"/>
      <c r="P166" s="214">
        <f>O166*H166</f>
        <v>0</v>
      </c>
      <c r="Q166" s="214">
        <v>0.090620000000000006</v>
      </c>
      <c r="R166" s="214">
        <f>Q166*H166</f>
        <v>4.8028599999999999</v>
      </c>
      <c r="S166" s="214">
        <v>0</v>
      </c>
      <c r="T166" s="214">
        <f>S166*H166</f>
        <v>0</v>
      </c>
      <c r="U166" s="215" t="s">
        <v>19</v>
      </c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144</v>
      </c>
      <c r="AT166" s="216" t="s">
        <v>139</v>
      </c>
      <c r="AU166" s="216" t="s">
        <v>86</v>
      </c>
      <c r="AY166" s="18" t="s">
        <v>137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84</v>
      </c>
      <c r="BK166" s="217">
        <f>ROUND(I166*H166,2)</f>
        <v>0</v>
      </c>
      <c r="BL166" s="18" t="s">
        <v>144</v>
      </c>
      <c r="BM166" s="216" t="s">
        <v>274</v>
      </c>
    </row>
    <row r="167" s="2" customFormat="1">
      <c r="A167" s="39"/>
      <c r="B167" s="40"/>
      <c r="C167" s="41"/>
      <c r="D167" s="218" t="s">
        <v>146</v>
      </c>
      <c r="E167" s="41"/>
      <c r="F167" s="219" t="s">
        <v>275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5"/>
      <c r="U167" s="86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146</v>
      </c>
      <c r="AU167" s="18" t="s">
        <v>86</v>
      </c>
    </row>
    <row r="168" s="13" customFormat="1">
      <c r="A168" s="13"/>
      <c r="B168" s="225"/>
      <c r="C168" s="226"/>
      <c r="D168" s="223" t="s">
        <v>160</v>
      </c>
      <c r="E168" s="227" t="s">
        <v>19</v>
      </c>
      <c r="F168" s="228" t="s">
        <v>276</v>
      </c>
      <c r="G168" s="226"/>
      <c r="H168" s="229">
        <v>41.200000000000003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3"/>
      <c r="U168" s="234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160</v>
      </c>
      <c r="AU168" s="235" t="s">
        <v>86</v>
      </c>
      <c r="AV168" s="13" t="s">
        <v>86</v>
      </c>
      <c r="AW168" s="13" t="s">
        <v>37</v>
      </c>
      <c r="AX168" s="13" t="s">
        <v>76</v>
      </c>
      <c r="AY168" s="235" t="s">
        <v>137</v>
      </c>
    </row>
    <row r="169" s="13" customFormat="1">
      <c r="A169" s="13"/>
      <c r="B169" s="225"/>
      <c r="C169" s="226"/>
      <c r="D169" s="223" t="s">
        <v>160</v>
      </c>
      <c r="E169" s="227" t="s">
        <v>19</v>
      </c>
      <c r="F169" s="228" t="s">
        <v>277</v>
      </c>
      <c r="G169" s="226"/>
      <c r="H169" s="229">
        <v>5.5999999999999996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3"/>
      <c r="U169" s="234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160</v>
      </c>
      <c r="AU169" s="235" t="s">
        <v>86</v>
      </c>
      <c r="AV169" s="13" t="s">
        <v>86</v>
      </c>
      <c r="AW169" s="13" t="s">
        <v>37</v>
      </c>
      <c r="AX169" s="13" t="s">
        <v>76</v>
      </c>
      <c r="AY169" s="235" t="s">
        <v>137</v>
      </c>
    </row>
    <row r="170" s="13" customFormat="1">
      <c r="A170" s="13"/>
      <c r="B170" s="225"/>
      <c r="C170" s="226"/>
      <c r="D170" s="223" t="s">
        <v>160</v>
      </c>
      <c r="E170" s="227" t="s">
        <v>19</v>
      </c>
      <c r="F170" s="228" t="s">
        <v>278</v>
      </c>
      <c r="G170" s="226"/>
      <c r="H170" s="229">
        <v>6.2000000000000002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3"/>
      <c r="U170" s="234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160</v>
      </c>
      <c r="AU170" s="235" t="s">
        <v>86</v>
      </c>
      <c r="AV170" s="13" t="s">
        <v>86</v>
      </c>
      <c r="AW170" s="13" t="s">
        <v>37</v>
      </c>
      <c r="AX170" s="13" t="s">
        <v>76</v>
      </c>
      <c r="AY170" s="235" t="s">
        <v>137</v>
      </c>
    </row>
    <row r="171" s="14" customFormat="1">
      <c r="A171" s="14"/>
      <c r="B171" s="236"/>
      <c r="C171" s="237"/>
      <c r="D171" s="223" t="s">
        <v>160</v>
      </c>
      <c r="E171" s="238" t="s">
        <v>19</v>
      </c>
      <c r="F171" s="239" t="s">
        <v>162</v>
      </c>
      <c r="G171" s="237"/>
      <c r="H171" s="240">
        <v>53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4"/>
      <c r="U171" s="245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160</v>
      </c>
      <c r="AU171" s="246" t="s">
        <v>86</v>
      </c>
      <c r="AV171" s="14" t="s">
        <v>144</v>
      </c>
      <c r="AW171" s="14" t="s">
        <v>37</v>
      </c>
      <c r="AX171" s="14" t="s">
        <v>84</v>
      </c>
      <c r="AY171" s="246" t="s">
        <v>137</v>
      </c>
    </row>
    <row r="172" s="2" customFormat="1" ht="16.5" customHeight="1">
      <c r="A172" s="39"/>
      <c r="B172" s="40"/>
      <c r="C172" s="247" t="s">
        <v>279</v>
      </c>
      <c r="D172" s="247" t="s">
        <v>195</v>
      </c>
      <c r="E172" s="248" t="s">
        <v>280</v>
      </c>
      <c r="F172" s="249" t="s">
        <v>281</v>
      </c>
      <c r="G172" s="250" t="s">
        <v>150</v>
      </c>
      <c r="H172" s="251">
        <v>42.436</v>
      </c>
      <c r="I172" s="252"/>
      <c r="J172" s="253">
        <f>ROUND(I172*H172,2)</f>
        <v>0</v>
      </c>
      <c r="K172" s="249" t="s">
        <v>143</v>
      </c>
      <c r="L172" s="254"/>
      <c r="M172" s="255" t="s">
        <v>19</v>
      </c>
      <c r="N172" s="256" t="s">
        <v>47</v>
      </c>
      <c r="O172" s="85"/>
      <c r="P172" s="214">
        <f>O172*H172</f>
        <v>0</v>
      </c>
      <c r="Q172" s="214">
        <v>0.17599999999999999</v>
      </c>
      <c r="R172" s="214">
        <f>Q172*H172</f>
        <v>7.4687359999999998</v>
      </c>
      <c r="S172" s="214">
        <v>0</v>
      </c>
      <c r="T172" s="214">
        <f>S172*H172</f>
        <v>0</v>
      </c>
      <c r="U172" s="215" t="s">
        <v>19</v>
      </c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189</v>
      </c>
      <c r="AT172" s="216" t="s">
        <v>195</v>
      </c>
      <c r="AU172" s="216" t="s">
        <v>86</v>
      </c>
      <c r="AY172" s="18" t="s">
        <v>137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84</v>
      </c>
      <c r="BK172" s="217">
        <f>ROUND(I172*H172,2)</f>
        <v>0</v>
      </c>
      <c r="BL172" s="18" t="s">
        <v>144</v>
      </c>
      <c r="BM172" s="216" t="s">
        <v>282</v>
      </c>
    </row>
    <row r="173" s="13" customFormat="1">
      <c r="A173" s="13"/>
      <c r="B173" s="225"/>
      <c r="C173" s="226"/>
      <c r="D173" s="223" t="s">
        <v>160</v>
      </c>
      <c r="E173" s="226"/>
      <c r="F173" s="228" t="s">
        <v>283</v>
      </c>
      <c r="G173" s="226"/>
      <c r="H173" s="229">
        <v>42.436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3"/>
      <c r="U173" s="234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160</v>
      </c>
      <c r="AU173" s="235" t="s">
        <v>86</v>
      </c>
      <c r="AV173" s="13" t="s">
        <v>86</v>
      </c>
      <c r="AW173" s="13" t="s">
        <v>4</v>
      </c>
      <c r="AX173" s="13" t="s">
        <v>84</v>
      </c>
      <c r="AY173" s="235" t="s">
        <v>137</v>
      </c>
    </row>
    <row r="174" s="2" customFormat="1" ht="16.5" customHeight="1">
      <c r="A174" s="39"/>
      <c r="B174" s="40"/>
      <c r="C174" s="247" t="s">
        <v>284</v>
      </c>
      <c r="D174" s="247" t="s">
        <v>195</v>
      </c>
      <c r="E174" s="248" t="s">
        <v>285</v>
      </c>
      <c r="F174" s="249" t="s">
        <v>286</v>
      </c>
      <c r="G174" s="250" t="s">
        <v>150</v>
      </c>
      <c r="H174" s="251">
        <v>6.3860000000000001</v>
      </c>
      <c r="I174" s="252"/>
      <c r="J174" s="253">
        <f>ROUND(I174*H174,2)</f>
        <v>0</v>
      </c>
      <c r="K174" s="249" t="s">
        <v>143</v>
      </c>
      <c r="L174" s="254"/>
      <c r="M174" s="255" t="s">
        <v>19</v>
      </c>
      <c r="N174" s="256" t="s">
        <v>47</v>
      </c>
      <c r="O174" s="85"/>
      <c r="P174" s="214">
        <f>O174*H174</f>
        <v>0</v>
      </c>
      <c r="Q174" s="214">
        <v>0.17499999999999999</v>
      </c>
      <c r="R174" s="214">
        <f>Q174*H174</f>
        <v>1.11755</v>
      </c>
      <c r="S174" s="214">
        <v>0</v>
      </c>
      <c r="T174" s="214">
        <f>S174*H174</f>
        <v>0</v>
      </c>
      <c r="U174" s="215" t="s">
        <v>19</v>
      </c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189</v>
      </c>
      <c r="AT174" s="216" t="s">
        <v>195</v>
      </c>
      <c r="AU174" s="216" t="s">
        <v>86</v>
      </c>
      <c r="AY174" s="18" t="s">
        <v>137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84</v>
      </c>
      <c r="BK174" s="217">
        <f>ROUND(I174*H174,2)</f>
        <v>0</v>
      </c>
      <c r="BL174" s="18" t="s">
        <v>144</v>
      </c>
      <c r="BM174" s="216" t="s">
        <v>287</v>
      </c>
    </row>
    <row r="175" s="13" customFormat="1">
      <c r="A175" s="13"/>
      <c r="B175" s="225"/>
      <c r="C175" s="226"/>
      <c r="D175" s="223" t="s">
        <v>160</v>
      </c>
      <c r="E175" s="226"/>
      <c r="F175" s="228" t="s">
        <v>288</v>
      </c>
      <c r="G175" s="226"/>
      <c r="H175" s="229">
        <v>6.3860000000000001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3"/>
      <c r="U175" s="234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160</v>
      </c>
      <c r="AU175" s="235" t="s">
        <v>86</v>
      </c>
      <c r="AV175" s="13" t="s">
        <v>86</v>
      </c>
      <c r="AW175" s="13" t="s">
        <v>4</v>
      </c>
      <c r="AX175" s="13" t="s">
        <v>84</v>
      </c>
      <c r="AY175" s="235" t="s">
        <v>137</v>
      </c>
    </row>
    <row r="176" s="2" customFormat="1" ht="16.5" customHeight="1">
      <c r="A176" s="39"/>
      <c r="B176" s="40"/>
      <c r="C176" s="247" t="s">
        <v>289</v>
      </c>
      <c r="D176" s="247" t="s">
        <v>195</v>
      </c>
      <c r="E176" s="248" t="s">
        <v>290</v>
      </c>
      <c r="F176" s="249" t="s">
        <v>291</v>
      </c>
      <c r="G176" s="250" t="s">
        <v>150</v>
      </c>
      <c r="H176" s="251">
        <v>5.7679999999999998</v>
      </c>
      <c r="I176" s="252"/>
      <c r="J176" s="253">
        <f>ROUND(I176*H176,2)</f>
        <v>0</v>
      </c>
      <c r="K176" s="249" t="s">
        <v>143</v>
      </c>
      <c r="L176" s="254"/>
      <c r="M176" s="255" t="s">
        <v>19</v>
      </c>
      <c r="N176" s="256" t="s">
        <v>47</v>
      </c>
      <c r="O176" s="85"/>
      <c r="P176" s="214">
        <f>O176*H176</f>
        <v>0</v>
      </c>
      <c r="Q176" s="214">
        <v>0.14999999999999999</v>
      </c>
      <c r="R176" s="214">
        <f>Q176*H176</f>
        <v>0.86519999999999997</v>
      </c>
      <c r="S176" s="214">
        <v>0</v>
      </c>
      <c r="T176" s="214">
        <f>S176*H176</f>
        <v>0</v>
      </c>
      <c r="U176" s="215" t="s">
        <v>19</v>
      </c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189</v>
      </c>
      <c r="AT176" s="216" t="s">
        <v>195</v>
      </c>
      <c r="AU176" s="216" t="s">
        <v>86</v>
      </c>
      <c r="AY176" s="18" t="s">
        <v>137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84</v>
      </c>
      <c r="BK176" s="217">
        <f>ROUND(I176*H176,2)</f>
        <v>0</v>
      </c>
      <c r="BL176" s="18" t="s">
        <v>144</v>
      </c>
      <c r="BM176" s="216" t="s">
        <v>292</v>
      </c>
    </row>
    <row r="177" s="13" customFormat="1">
      <c r="A177" s="13"/>
      <c r="B177" s="225"/>
      <c r="C177" s="226"/>
      <c r="D177" s="223" t="s">
        <v>160</v>
      </c>
      <c r="E177" s="226"/>
      <c r="F177" s="228" t="s">
        <v>293</v>
      </c>
      <c r="G177" s="226"/>
      <c r="H177" s="229">
        <v>5.7679999999999998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3"/>
      <c r="U177" s="234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160</v>
      </c>
      <c r="AU177" s="235" t="s">
        <v>86</v>
      </c>
      <c r="AV177" s="13" t="s">
        <v>86</v>
      </c>
      <c r="AW177" s="13" t="s">
        <v>4</v>
      </c>
      <c r="AX177" s="13" t="s">
        <v>84</v>
      </c>
      <c r="AY177" s="235" t="s">
        <v>137</v>
      </c>
    </row>
    <row r="178" s="12" customFormat="1" ht="22.8" customHeight="1">
      <c r="A178" s="12"/>
      <c r="B178" s="189"/>
      <c r="C178" s="190"/>
      <c r="D178" s="191" t="s">
        <v>75</v>
      </c>
      <c r="E178" s="203" t="s">
        <v>176</v>
      </c>
      <c r="F178" s="203" t="s">
        <v>294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SUM(P179:P181)</f>
        <v>0</v>
      </c>
      <c r="Q178" s="197"/>
      <c r="R178" s="198">
        <f>SUM(R179:R181)</f>
        <v>0.088200000000000001</v>
      </c>
      <c r="S178" s="197"/>
      <c r="T178" s="198">
        <f>SUM(T179:T181)</f>
        <v>0</v>
      </c>
      <c r="U178" s="199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84</v>
      </c>
      <c r="AT178" s="201" t="s">
        <v>75</v>
      </c>
      <c r="AU178" s="201" t="s">
        <v>84</v>
      </c>
      <c r="AY178" s="200" t="s">
        <v>137</v>
      </c>
      <c r="BK178" s="202">
        <f>SUM(BK179:BK181)</f>
        <v>0</v>
      </c>
    </row>
    <row r="179" s="2" customFormat="1" ht="21.75" customHeight="1">
      <c r="A179" s="39"/>
      <c r="B179" s="40"/>
      <c r="C179" s="205" t="s">
        <v>295</v>
      </c>
      <c r="D179" s="205" t="s">
        <v>139</v>
      </c>
      <c r="E179" s="206" t="s">
        <v>296</v>
      </c>
      <c r="F179" s="207" t="s">
        <v>297</v>
      </c>
      <c r="G179" s="208" t="s">
        <v>150</v>
      </c>
      <c r="H179" s="209">
        <v>2.7999999999999998</v>
      </c>
      <c r="I179" s="210"/>
      <c r="J179" s="211">
        <f>ROUND(I179*H179,2)</f>
        <v>0</v>
      </c>
      <c r="K179" s="207" t="s">
        <v>143</v>
      </c>
      <c r="L179" s="45"/>
      <c r="M179" s="212" t="s">
        <v>19</v>
      </c>
      <c r="N179" s="213" t="s">
        <v>47</v>
      </c>
      <c r="O179" s="85"/>
      <c r="P179" s="214">
        <f>O179*H179</f>
        <v>0</v>
      </c>
      <c r="Q179" s="214">
        <v>0.0315</v>
      </c>
      <c r="R179" s="214">
        <f>Q179*H179</f>
        <v>0.088200000000000001</v>
      </c>
      <c r="S179" s="214">
        <v>0</v>
      </c>
      <c r="T179" s="214">
        <f>S179*H179</f>
        <v>0</v>
      </c>
      <c r="U179" s="215" t="s">
        <v>19</v>
      </c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144</v>
      </c>
      <c r="AT179" s="216" t="s">
        <v>139</v>
      </c>
      <c r="AU179" s="216" t="s">
        <v>86</v>
      </c>
      <c r="AY179" s="18" t="s">
        <v>137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84</v>
      </c>
      <c r="BK179" s="217">
        <f>ROUND(I179*H179,2)</f>
        <v>0</v>
      </c>
      <c r="BL179" s="18" t="s">
        <v>144</v>
      </c>
      <c r="BM179" s="216" t="s">
        <v>298</v>
      </c>
    </row>
    <row r="180" s="2" customFormat="1">
      <c r="A180" s="39"/>
      <c r="B180" s="40"/>
      <c r="C180" s="41"/>
      <c r="D180" s="218" t="s">
        <v>146</v>
      </c>
      <c r="E180" s="41"/>
      <c r="F180" s="219" t="s">
        <v>299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5"/>
      <c r="U180" s="86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146</v>
      </c>
      <c r="AU180" s="18" t="s">
        <v>86</v>
      </c>
    </row>
    <row r="181" s="2" customFormat="1">
      <c r="A181" s="39"/>
      <c r="B181" s="40"/>
      <c r="C181" s="41"/>
      <c r="D181" s="223" t="s">
        <v>158</v>
      </c>
      <c r="E181" s="41"/>
      <c r="F181" s="224" t="s">
        <v>300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5"/>
      <c r="U181" s="86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158</v>
      </c>
      <c r="AU181" s="18" t="s">
        <v>86</v>
      </c>
    </row>
    <row r="182" s="12" customFormat="1" ht="22.8" customHeight="1">
      <c r="A182" s="12"/>
      <c r="B182" s="189"/>
      <c r="C182" s="190"/>
      <c r="D182" s="191" t="s">
        <v>75</v>
      </c>
      <c r="E182" s="203" t="s">
        <v>189</v>
      </c>
      <c r="F182" s="203" t="s">
        <v>301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SUM(P183:P185)</f>
        <v>0</v>
      </c>
      <c r="Q182" s="197"/>
      <c r="R182" s="198">
        <f>SUM(R183:R185)</f>
        <v>0.072020000000000001</v>
      </c>
      <c r="S182" s="197"/>
      <c r="T182" s="198">
        <f>SUM(T183:T185)</f>
        <v>0</v>
      </c>
      <c r="U182" s="199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84</v>
      </c>
      <c r="AT182" s="201" t="s">
        <v>75</v>
      </c>
      <c r="AU182" s="201" t="s">
        <v>84</v>
      </c>
      <c r="AY182" s="200" t="s">
        <v>137</v>
      </c>
      <c r="BK182" s="202">
        <f>SUM(BK183:BK185)</f>
        <v>0</v>
      </c>
    </row>
    <row r="183" s="2" customFormat="1" ht="16.5" customHeight="1">
      <c r="A183" s="39"/>
      <c r="B183" s="40"/>
      <c r="C183" s="205" t="s">
        <v>302</v>
      </c>
      <c r="D183" s="205" t="s">
        <v>139</v>
      </c>
      <c r="E183" s="206" t="s">
        <v>303</v>
      </c>
      <c r="F183" s="207" t="s">
        <v>304</v>
      </c>
      <c r="G183" s="208" t="s">
        <v>142</v>
      </c>
      <c r="H183" s="209">
        <v>1</v>
      </c>
      <c r="I183" s="210"/>
      <c r="J183" s="211">
        <f>ROUND(I183*H183,2)</f>
        <v>0</v>
      </c>
      <c r="K183" s="207" t="s">
        <v>143</v>
      </c>
      <c r="L183" s="45"/>
      <c r="M183" s="212" t="s">
        <v>19</v>
      </c>
      <c r="N183" s="213" t="s">
        <v>47</v>
      </c>
      <c r="O183" s="85"/>
      <c r="P183" s="214">
        <f>O183*H183</f>
        <v>0</v>
      </c>
      <c r="Q183" s="214">
        <v>0.0070200000000000002</v>
      </c>
      <c r="R183" s="214">
        <f>Q183*H183</f>
        <v>0.0070200000000000002</v>
      </c>
      <c r="S183" s="214">
        <v>0</v>
      </c>
      <c r="T183" s="214">
        <f>S183*H183</f>
        <v>0</v>
      </c>
      <c r="U183" s="215" t="s">
        <v>19</v>
      </c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144</v>
      </c>
      <c r="AT183" s="216" t="s">
        <v>139</v>
      </c>
      <c r="AU183" s="216" t="s">
        <v>86</v>
      </c>
      <c r="AY183" s="18" t="s">
        <v>137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84</v>
      </c>
      <c r="BK183" s="217">
        <f>ROUND(I183*H183,2)</f>
        <v>0</v>
      </c>
      <c r="BL183" s="18" t="s">
        <v>144</v>
      </c>
      <c r="BM183" s="216" t="s">
        <v>305</v>
      </c>
    </row>
    <row r="184" s="2" customFormat="1">
      <c r="A184" s="39"/>
      <c r="B184" s="40"/>
      <c r="C184" s="41"/>
      <c r="D184" s="218" t="s">
        <v>146</v>
      </c>
      <c r="E184" s="41"/>
      <c r="F184" s="219" t="s">
        <v>306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5"/>
      <c r="U184" s="86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146</v>
      </c>
      <c r="AU184" s="18" t="s">
        <v>86</v>
      </c>
    </row>
    <row r="185" s="2" customFormat="1" ht="16.5" customHeight="1">
      <c r="A185" s="39"/>
      <c r="B185" s="40"/>
      <c r="C185" s="247" t="s">
        <v>307</v>
      </c>
      <c r="D185" s="247" t="s">
        <v>195</v>
      </c>
      <c r="E185" s="248" t="s">
        <v>308</v>
      </c>
      <c r="F185" s="249" t="s">
        <v>309</v>
      </c>
      <c r="G185" s="250" t="s">
        <v>142</v>
      </c>
      <c r="H185" s="251">
        <v>1</v>
      </c>
      <c r="I185" s="252"/>
      <c r="J185" s="253">
        <f>ROUND(I185*H185,2)</f>
        <v>0</v>
      </c>
      <c r="K185" s="249" t="s">
        <v>143</v>
      </c>
      <c r="L185" s="254"/>
      <c r="M185" s="255" t="s">
        <v>19</v>
      </c>
      <c r="N185" s="256" t="s">
        <v>47</v>
      </c>
      <c r="O185" s="85"/>
      <c r="P185" s="214">
        <f>O185*H185</f>
        <v>0</v>
      </c>
      <c r="Q185" s="214">
        <v>0.065000000000000002</v>
      </c>
      <c r="R185" s="214">
        <f>Q185*H185</f>
        <v>0.065000000000000002</v>
      </c>
      <c r="S185" s="214">
        <v>0</v>
      </c>
      <c r="T185" s="214">
        <f>S185*H185</f>
        <v>0</v>
      </c>
      <c r="U185" s="215" t="s">
        <v>19</v>
      </c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189</v>
      </c>
      <c r="AT185" s="216" t="s">
        <v>195</v>
      </c>
      <c r="AU185" s="216" t="s">
        <v>86</v>
      </c>
      <c r="AY185" s="18" t="s">
        <v>137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84</v>
      </c>
      <c r="BK185" s="217">
        <f>ROUND(I185*H185,2)</f>
        <v>0</v>
      </c>
      <c r="BL185" s="18" t="s">
        <v>144</v>
      </c>
      <c r="BM185" s="216" t="s">
        <v>310</v>
      </c>
    </row>
    <row r="186" s="12" customFormat="1" ht="22.8" customHeight="1">
      <c r="A186" s="12"/>
      <c r="B186" s="189"/>
      <c r="C186" s="190"/>
      <c r="D186" s="191" t="s">
        <v>75</v>
      </c>
      <c r="E186" s="203" t="s">
        <v>194</v>
      </c>
      <c r="F186" s="203" t="s">
        <v>311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SUM(P187:P238)</f>
        <v>0</v>
      </c>
      <c r="Q186" s="197"/>
      <c r="R186" s="198">
        <f>SUM(R187:R238)</f>
        <v>11.229108600000002</v>
      </c>
      <c r="S186" s="197"/>
      <c r="T186" s="198">
        <f>SUM(T187:T238)</f>
        <v>0.3296</v>
      </c>
      <c r="U186" s="199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84</v>
      </c>
      <c r="AT186" s="201" t="s">
        <v>75</v>
      </c>
      <c r="AU186" s="201" t="s">
        <v>84</v>
      </c>
      <c r="AY186" s="200" t="s">
        <v>137</v>
      </c>
      <c r="BK186" s="202">
        <f>SUM(BK187:BK238)</f>
        <v>0</v>
      </c>
    </row>
    <row r="187" s="2" customFormat="1" ht="16.5" customHeight="1">
      <c r="A187" s="39"/>
      <c r="B187" s="40"/>
      <c r="C187" s="205" t="s">
        <v>312</v>
      </c>
      <c r="D187" s="205" t="s">
        <v>139</v>
      </c>
      <c r="E187" s="206" t="s">
        <v>313</v>
      </c>
      <c r="F187" s="207" t="s">
        <v>314</v>
      </c>
      <c r="G187" s="208" t="s">
        <v>142</v>
      </c>
      <c r="H187" s="209">
        <v>2</v>
      </c>
      <c r="I187" s="210"/>
      <c r="J187" s="211">
        <f>ROUND(I187*H187,2)</f>
        <v>0</v>
      </c>
      <c r="K187" s="207" t="s">
        <v>143</v>
      </c>
      <c r="L187" s="45"/>
      <c r="M187" s="212" t="s">
        <v>19</v>
      </c>
      <c r="N187" s="213" t="s">
        <v>47</v>
      </c>
      <c r="O187" s="85"/>
      <c r="P187" s="214">
        <f>O187*H187</f>
        <v>0</v>
      </c>
      <c r="Q187" s="214">
        <v>0.00069999999999999999</v>
      </c>
      <c r="R187" s="214">
        <f>Q187*H187</f>
        <v>0.0014</v>
      </c>
      <c r="S187" s="214">
        <v>0</v>
      </c>
      <c r="T187" s="214">
        <f>S187*H187</f>
        <v>0</v>
      </c>
      <c r="U187" s="215" t="s">
        <v>19</v>
      </c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144</v>
      </c>
      <c r="AT187" s="216" t="s">
        <v>139</v>
      </c>
      <c r="AU187" s="216" t="s">
        <v>86</v>
      </c>
      <c r="AY187" s="18" t="s">
        <v>137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84</v>
      </c>
      <c r="BK187" s="217">
        <f>ROUND(I187*H187,2)</f>
        <v>0</v>
      </c>
      <c r="BL187" s="18" t="s">
        <v>144</v>
      </c>
      <c r="BM187" s="216" t="s">
        <v>315</v>
      </c>
    </row>
    <row r="188" s="2" customFormat="1">
      <c r="A188" s="39"/>
      <c r="B188" s="40"/>
      <c r="C188" s="41"/>
      <c r="D188" s="218" t="s">
        <v>146</v>
      </c>
      <c r="E188" s="41"/>
      <c r="F188" s="219" t="s">
        <v>316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5"/>
      <c r="U188" s="86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146</v>
      </c>
      <c r="AU188" s="18" t="s">
        <v>86</v>
      </c>
    </row>
    <row r="189" s="2" customFormat="1">
      <c r="A189" s="39"/>
      <c r="B189" s="40"/>
      <c r="C189" s="41"/>
      <c r="D189" s="223" t="s">
        <v>158</v>
      </c>
      <c r="E189" s="41"/>
      <c r="F189" s="224" t="s">
        <v>317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5"/>
      <c r="U189" s="86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158</v>
      </c>
      <c r="AU189" s="18" t="s">
        <v>86</v>
      </c>
    </row>
    <row r="190" s="2" customFormat="1" ht="16.5" customHeight="1">
      <c r="A190" s="39"/>
      <c r="B190" s="40"/>
      <c r="C190" s="247" t="s">
        <v>318</v>
      </c>
      <c r="D190" s="247" t="s">
        <v>195</v>
      </c>
      <c r="E190" s="248" t="s">
        <v>319</v>
      </c>
      <c r="F190" s="249" t="s">
        <v>320</v>
      </c>
      <c r="G190" s="250" t="s">
        <v>142</v>
      </c>
      <c r="H190" s="251">
        <v>1</v>
      </c>
      <c r="I190" s="252"/>
      <c r="J190" s="253">
        <f>ROUND(I190*H190,2)</f>
        <v>0</v>
      </c>
      <c r="K190" s="249" t="s">
        <v>143</v>
      </c>
      <c r="L190" s="254"/>
      <c r="M190" s="255" t="s">
        <v>19</v>
      </c>
      <c r="N190" s="256" t="s">
        <v>47</v>
      </c>
      <c r="O190" s="85"/>
      <c r="P190" s="214">
        <f>O190*H190</f>
        <v>0</v>
      </c>
      <c r="Q190" s="214">
        <v>0.0012999999999999999</v>
      </c>
      <c r="R190" s="214">
        <f>Q190*H190</f>
        <v>0.0012999999999999999</v>
      </c>
      <c r="S190" s="214">
        <v>0</v>
      </c>
      <c r="T190" s="214">
        <f>S190*H190</f>
        <v>0</v>
      </c>
      <c r="U190" s="215" t="s">
        <v>19</v>
      </c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189</v>
      </c>
      <c r="AT190" s="216" t="s">
        <v>195</v>
      </c>
      <c r="AU190" s="216" t="s">
        <v>86</v>
      </c>
      <c r="AY190" s="18" t="s">
        <v>137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84</v>
      </c>
      <c r="BK190" s="217">
        <f>ROUND(I190*H190,2)</f>
        <v>0</v>
      </c>
      <c r="BL190" s="18" t="s">
        <v>144</v>
      </c>
      <c r="BM190" s="216" t="s">
        <v>321</v>
      </c>
    </row>
    <row r="191" s="2" customFormat="1">
      <c r="A191" s="39"/>
      <c r="B191" s="40"/>
      <c r="C191" s="41"/>
      <c r="D191" s="223" t="s">
        <v>158</v>
      </c>
      <c r="E191" s="41"/>
      <c r="F191" s="224" t="s">
        <v>322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5"/>
      <c r="U191" s="86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158</v>
      </c>
      <c r="AU191" s="18" t="s">
        <v>86</v>
      </c>
    </row>
    <row r="192" s="2" customFormat="1" ht="16.5" customHeight="1">
      <c r="A192" s="39"/>
      <c r="B192" s="40"/>
      <c r="C192" s="247" t="s">
        <v>323</v>
      </c>
      <c r="D192" s="247" t="s">
        <v>195</v>
      </c>
      <c r="E192" s="248" t="s">
        <v>324</v>
      </c>
      <c r="F192" s="249" t="s">
        <v>325</v>
      </c>
      <c r="G192" s="250" t="s">
        <v>142</v>
      </c>
      <c r="H192" s="251">
        <v>1</v>
      </c>
      <c r="I192" s="252"/>
      <c r="J192" s="253">
        <f>ROUND(I192*H192,2)</f>
        <v>0</v>
      </c>
      <c r="K192" s="249" t="s">
        <v>143</v>
      </c>
      <c r="L192" s="254"/>
      <c r="M192" s="255" t="s">
        <v>19</v>
      </c>
      <c r="N192" s="256" t="s">
        <v>47</v>
      </c>
      <c r="O192" s="85"/>
      <c r="P192" s="214">
        <f>O192*H192</f>
        <v>0</v>
      </c>
      <c r="Q192" s="214">
        <v>0.0016999999999999999</v>
      </c>
      <c r="R192" s="214">
        <f>Q192*H192</f>
        <v>0.0016999999999999999</v>
      </c>
      <c r="S192" s="214">
        <v>0</v>
      </c>
      <c r="T192" s="214">
        <f>S192*H192</f>
        <v>0</v>
      </c>
      <c r="U192" s="215" t="s">
        <v>19</v>
      </c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189</v>
      </c>
      <c r="AT192" s="216" t="s">
        <v>195</v>
      </c>
      <c r="AU192" s="216" t="s">
        <v>86</v>
      </c>
      <c r="AY192" s="18" t="s">
        <v>137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84</v>
      </c>
      <c r="BK192" s="217">
        <f>ROUND(I192*H192,2)</f>
        <v>0</v>
      </c>
      <c r="BL192" s="18" t="s">
        <v>144</v>
      </c>
      <c r="BM192" s="216" t="s">
        <v>326</v>
      </c>
    </row>
    <row r="193" s="2" customFormat="1">
      <c r="A193" s="39"/>
      <c r="B193" s="40"/>
      <c r="C193" s="41"/>
      <c r="D193" s="223" t="s">
        <v>158</v>
      </c>
      <c r="E193" s="41"/>
      <c r="F193" s="224" t="s">
        <v>327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5"/>
      <c r="U193" s="86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158</v>
      </c>
      <c r="AU193" s="18" t="s">
        <v>86</v>
      </c>
    </row>
    <row r="194" s="2" customFormat="1" ht="16.5" customHeight="1">
      <c r="A194" s="39"/>
      <c r="B194" s="40"/>
      <c r="C194" s="205" t="s">
        <v>328</v>
      </c>
      <c r="D194" s="205" t="s">
        <v>139</v>
      </c>
      <c r="E194" s="206" t="s">
        <v>329</v>
      </c>
      <c r="F194" s="207" t="s">
        <v>330</v>
      </c>
      <c r="G194" s="208" t="s">
        <v>142</v>
      </c>
      <c r="H194" s="209">
        <v>1</v>
      </c>
      <c r="I194" s="210"/>
      <c r="J194" s="211">
        <f>ROUND(I194*H194,2)</f>
        <v>0</v>
      </c>
      <c r="K194" s="207" t="s">
        <v>143</v>
      </c>
      <c r="L194" s="45"/>
      <c r="M194" s="212" t="s">
        <v>19</v>
      </c>
      <c r="N194" s="213" t="s">
        <v>47</v>
      </c>
      <c r="O194" s="85"/>
      <c r="P194" s="214">
        <f>O194*H194</f>
        <v>0</v>
      </c>
      <c r="Q194" s="214">
        <v>0.11241</v>
      </c>
      <c r="R194" s="214">
        <f>Q194*H194</f>
        <v>0.11241</v>
      </c>
      <c r="S194" s="214">
        <v>0</v>
      </c>
      <c r="T194" s="214">
        <f>S194*H194</f>
        <v>0</v>
      </c>
      <c r="U194" s="215" t="s">
        <v>19</v>
      </c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144</v>
      </c>
      <c r="AT194" s="216" t="s">
        <v>139</v>
      </c>
      <c r="AU194" s="216" t="s">
        <v>86</v>
      </c>
      <c r="AY194" s="18" t="s">
        <v>137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84</v>
      </c>
      <c r="BK194" s="217">
        <f>ROUND(I194*H194,2)</f>
        <v>0</v>
      </c>
      <c r="BL194" s="18" t="s">
        <v>144</v>
      </c>
      <c r="BM194" s="216" t="s">
        <v>331</v>
      </c>
    </row>
    <row r="195" s="2" customFormat="1">
      <c r="A195" s="39"/>
      <c r="B195" s="40"/>
      <c r="C195" s="41"/>
      <c r="D195" s="218" t="s">
        <v>146</v>
      </c>
      <c r="E195" s="41"/>
      <c r="F195" s="219" t="s">
        <v>332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5"/>
      <c r="U195" s="86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86</v>
      </c>
    </row>
    <row r="196" s="2" customFormat="1" ht="16.5" customHeight="1">
      <c r="A196" s="39"/>
      <c r="B196" s="40"/>
      <c r="C196" s="247" t="s">
        <v>333</v>
      </c>
      <c r="D196" s="247" t="s">
        <v>195</v>
      </c>
      <c r="E196" s="248" t="s">
        <v>334</v>
      </c>
      <c r="F196" s="249" t="s">
        <v>335</v>
      </c>
      <c r="G196" s="250" t="s">
        <v>142</v>
      </c>
      <c r="H196" s="251">
        <v>1</v>
      </c>
      <c r="I196" s="252"/>
      <c r="J196" s="253">
        <f>ROUND(I196*H196,2)</f>
        <v>0</v>
      </c>
      <c r="K196" s="249" t="s">
        <v>143</v>
      </c>
      <c r="L196" s="254"/>
      <c r="M196" s="255" t="s">
        <v>19</v>
      </c>
      <c r="N196" s="256" t="s">
        <v>47</v>
      </c>
      <c r="O196" s="85"/>
      <c r="P196" s="214">
        <f>O196*H196</f>
        <v>0</v>
      </c>
      <c r="Q196" s="214">
        <v>0.0061000000000000004</v>
      </c>
      <c r="R196" s="214">
        <f>Q196*H196</f>
        <v>0.0061000000000000004</v>
      </c>
      <c r="S196" s="214">
        <v>0</v>
      </c>
      <c r="T196" s="214">
        <f>S196*H196</f>
        <v>0</v>
      </c>
      <c r="U196" s="215" t="s">
        <v>19</v>
      </c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189</v>
      </c>
      <c r="AT196" s="216" t="s">
        <v>195</v>
      </c>
      <c r="AU196" s="216" t="s">
        <v>86</v>
      </c>
      <c r="AY196" s="18" t="s">
        <v>137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84</v>
      </c>
      <c r="BK196" s="217">
        <f>ROUND(I196*H196,2)</f>
        <v>0</v>
      </c>
      <c r="BL196" s="18" t="s">
        <v>144</v>
      </c>
      <c r="BM196" s="216" t="s">
        <v>336</v>
      </c>
    </row>
    <row r="197" s="2" customFormat="1" ht="24.15" customHeight="1">
      <c r="A197" s="39"/>
      <c r="B197" s="40"/>
      <c r="C197" s="205" t="s">
        <v>337</v>
      </c>
      <c r="D197" s="205" t="s">
        <v>139</v>
      </c>
      <c r="E197" s="206" t="s">
        <v>338</v>
      </c>
      <c r="F197" s="207" t="s">
        <v>339</v>
      </c>
      <c r="G197" s="208" t="s">
        <v>173</v>
      </c>
      <c r="H197" s="209">
        <v>21.100000000000001</v>
      </c>
      <c r="I197" s="210"/>
      <c r="J197" s="211">
        <f>ROUND(I197*H197,2)</f>
        <v>0</v>
      </c>
      <c r="K197" s="207" t="s">
        <v>143</v>
      </c>
      <c r="L197" s="45"/>
      <c r="M197" s="212" t="s">
        <v>19</v>
      </c>
      <c r="N197" s="213" t="s">
        <v>47</v>
      </c>
      <c r="O197" s="85"/>
      <c r="P197" s="214">
        <f>O197*H197</f>
        <v>0</v>
      </c>
      <c r="Q197" s="214">
        <v>0.15540000000000001</v>
      </c>
      <c r="R197" s="214">
        <f>Q197*H197</f>
        <v>3.2789400000000004</v>
      </c>
      <c r="S197" s="214">
        <v>0</v>
      </c>
      <c r="T197" s="214">
        <f>S197*H197</f>
        <v>0</v>
      </c>
      <c r="U197" s="215" t="s">
        <v>19</v>
      </c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144</v>
      </c>
      <c r="AT197" s="216" t="s">
        <v>139</v>
      </c>
      <c r="AU197" s="216" t="s">
        <v>86</v>
      </c>
      <c r="AY197" s="18" t="s">
        <v>137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84</v>
      </c>
      <c r="BK197" s="217">
        <f>ROUND(I197*H197,2)</f>
        <v>0</v>
      </c>
      <c r="BL197" s="18" t="s">
        <v>144</v>
      </c>
      <c r="BM197" s="216" t="s">
        <v>340</v>
      </c>
    </row>
    <row r="198" s="2" customFormat="1">
      <c r="A198" s="39"/>
      <c r="B198" s="40"/>
      <c r="C198" s="41"/>
      <c r="D198" s="218" t="s">
        <v>146</v>
      </c>
      <c r="E198" s="41"/>
      <c r="F198" s="219" t="s">
        <v>341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5"/>
      <c r="U198" s="86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146</v>
      </c>
      <c r="AU198" s="18" t="s">
        <v>86</v>
      </c>
    </row>
    <row r="199" s="13" customFormat="1">
      <c r="A199" s="13"/>
      <c r="B199" s="225"/>
      <c r="C199" s="226"/>
      <c r="D199" s="223" t="s">
        <v>160</v>
      </c>
      <c r="E199" s="227" t="s">
        <v>19</v>
      </c>
      <c r="F199" s="228" t="s">
        <v>342</v>
      </c>
      <c r="G199" s="226"/>
      <c r="H199" s="229">
        <v>4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3"/>
      <c r="U199" s="234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160</v>
      </c>
      <c r="AU199" s="235" t="s">
        <v>86</v>
      </c>
      <c r="AV199" s="13" t="s">
        <v>86</v>
      </c>
      <c r="AW199" s="13" t="s">
        <v>37</v>
      </c>
      <c r="AX199" s="13" t="s">
        <v>76</v>
      </c>
      <c r="AY199" s="235" t="s">
        <v>137</v>
      </c>
    </row>
    <row r="200" s="13" customFormat="1">
      <c r="A200" s="13"/>
      <c r="B200" s="225"/>
      <c r="C200" s="226"/>
      <c r="D200" s="223" t="s">
        <v>160</v>
      </c>
      <c r="E200" s="227" t="s">
        <v>19</v>
      </c>
      <c r="F200" s="228" t="s">
        <v>343</v>
      </c>
      <c r="G200" s="226"/>
      <c r="H200" s="229">
        <v>4.5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3"/>
      <c r="U200" s="234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160</v>
      </c>
      <c r="AU200" s="235" t="s">
        <v>86</v>
      </c>
      <c r="AV200" s="13" t="s">
        <v>86</v>
      </c>
      <c r="AW200" s="13" t="s">
        <v>37</v>
      </c>
      <c r="AX200" s="13" t="s">
        <v>76</v>
      </c>
      <c r="AY200" s="235" t="s">
        <v>137</v>
      </c>
    </row>
    <row r="201" s="13" customFormat="1">
      <c r="A201" s="13"/>
      <c r="B201" s="225"/>
      <c r="C201" s="226"/>
      <c r="D201" s="223" t="s">
        <v>160</v>
      </c>
      <c r="E201" s="227" t="s">
        <v>19</v>
      </c>
      <c r="F201" s="228" t="s">
        <v>344</v>
      </c>
      <c r="G201" s="226"/>
      <c r="H201" s="229">
        <v>12.6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3"/>
      <c r="U201" s="234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160</v>
      </c>
      <c r="AU201" s="235" t="s">
        <v>86</v>
      </c>
      <c r="AV201" s="13" t="s">
        <v>86</v>
      </c>
      <c r="AW201" s="13" t="s">
        <v>37</v>
      </c>
      <c r="AX201" s="13" t="s">
        <v>76</v>
      </c>
      <c r="AY201" s="235" t="s">
        <v>137</v>
      </c>
    </row>
    <row r="202" s="14" customFormat="1">
      <c r="A202" s="14"/>
      <c r="B202" s="236"/>
      <c r="C202" s="237"/>
      <c r="D202" s="223" t="s">
        <v>160</v>
      </c>
      <c r="E202" s="238" t="s">
        <v>19</v>
      </c>
      <c r="F202" s="239" t="s">
        <v>162</v>
      </c>
      <c r="G202" s="237"/>
      <c r="H202" s="240">
        <v>21.100000000000001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4"/>
      <c r="U202" s="245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160</v>
      </c>
      <c r="AU202" s="246" t="s">
        <v>86</v>
      </c>
      <c r="AV202" s="14" t="s">
        <v>144</v>
      </c>
      <c r="AW202" s="14" t="s">
        <v>37</v>
      </c>
      <c r="AX202" s="14" t="s">
        <v>84</v>
      </c>
      <c r="AY202" s="246" t="s">
        <v>137</v>
      </c>
    </row>
    <row r="203" s="2" customFormat="1" ht="16.5" customHeight="1">
      <c r="A203" s="39"/>
      <c r="B203" s="40"/>
      <c r="C203" s="247" t="s">
        <v>345</v>
      </c>
      <c r="D203" s="247" t="s">
        <v>195</v>
      </c>
      <c r="E203" s="248" t="s">
        <v>346</v>
      </c>
      <c r="F203" s="249" t="s">
        <v>347</v>
      </c>
      <c r="G203" s="250" t="s">
        <v>173</v>
      </c>
      <c r="H203" s="251">
        <v>4.5899999999999999</v>
      </c>
      <c r="I203" s="252"/>
      <c r="J203" s="253">
        <f>ROUND(I203*H203,2)</f>
        <v>0</v>
      </c>
      <c r="K203" s="249" t="s">
        <v>143</v>
      </c>
      <c r="L203" s="254"/>
      <c r="M203" s="255" t="s">
        <v>19</v>
      </c>
      <c r="N203" s="256" t="s">
        <v>47</v>
      </c>
      <c r="O203" s="85"/>
      <c r="P203" s="214">
        <f>O203*H203</f>
        <v>0</v>
      </c>
      <c r="Q203" s="214">
        <v>0.10199999999999999</v>
      </c>
      <c r="R203" s="214">
        <f>Q203*H203</f>
        <v>0.46817999999999993</v>
      </c>
      <c r="S203" s="214">
        <v>0</v>
      </c>
      <c r="T203" s="214">
        <f>S203*H203</f>
        <v>0</v>
      </c>
      <c r="U203" s="215" t="s">
        <v>19</v>
      </c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189</v>
      </c>
      <c r="AT203" s="216" t="s">
        <v>195</v>
      </c>
      <c r="AU203" s="216" t="s">
        <v>86</v>
      </c>
      <c r="AY203" s="18" t="s">
        <v>137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84</v>
      </c>
      <c r="BK203" s="217">
        <f>ROUND(I203*H203,2)</f>
        <v>0</v>
      </c>
      <c r="BL203" s="18" t="s">
        <v>144</v>
      </c>
      <c r="BM203" s="216" t="s">
        <v>348</v>
      </c>
    </row>
    <row r="204" s="13" customFormat="1">
      <c r="A204" s="13"/>
      <c r="B204" s="225"/>
      <c r="C204" s="226"/>
      <c r="D204" s="223" t="s">
        <v>160</v>
      </c>
      <c r="E204" s="226"/>
      <c r="F204" s="228" t="s">
        <v>349</v>
      </c>
      <c r="G204" s="226"/>
      <c r="H204" s="229">
        <v>4.5899999999999999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3"/>
      <c r="U204" s="234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160</v>
      </c>
      <c r="AU204" s="235" t="s">
        <v>86</v>
      </c>
      <c r="AV204" s="13" t="s">
        <v>86</v>
      </c>
      <c r="AW204" s="13" t="s">
        <v>4</v>
      </c>
      <c r="AX204" s="13" t="s">
        <v>84</v>
      </c>
      <c r="AY204" s="235" t="s">
        <v>137</v>
      </c>
    </row>
    <row r="205" s="2" customFormat="1" ht="16.5" customHeight="1">
      <c r="A205" s="39"/>
      <c r="B205" s="40"/>
      <c r="C205" s="247" t="s">
        <v>350</v>
      </c>
      <c r="D205" s="247" t="s">
        <v>195</v>
      </c>
      <c r="E205" s="248" t="s">
        <v>351</v>
      </c>
      <c r="F205" s="249" t="s">
        <v>352</v>
      </c>
      <c r="G205" s="250" t="s">
        <v>173</v>
      </c>
      <c r="H205" s="251">
        <v>12.852</v>
      </c>
      <c r="I205" s="252"/>
      <c r="J205" s="253">
        <f>ROUND(I205*H205,2)</f>
        <v>0</v>
      </c>
      <c r="K205" s="249" t="s">
        <v>143</v>
      </c>
      <c r="L205" s="254"/>
      <c r="M205" s="255" t="s">
        <v>19</v>
      </c>
      <c r="N205" s="256" t="s">
        <v>47</v>
      </c>
      <c r="O205" s="85"/>
      <c r="P205" s="214">
        <f>O205*H205</f>
        <v>0</v>
      </c>
      <c r="Q205" s="214">
        <v>0.055</v>
      </c>
      <c r="R205" s="214">
        <f>Q205*H205</f>
        <v>0.70686000000000004</v>
      </c>
      <c r="S205" s="214">
        <v>0</v>
      </c>
      <c r="T205" s="214">
        <f>S205*H205</f>
        <v>0</v>
      </c>
      <c r="U205" s="215" t="s">
        <v>19</v>
      </c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189</v>
      </c>
      <c r="AT205" s="216" t="s">
        <v>195</v>
      </c>
      <c r="AU205" s="216" t="s">
        <v>86</v>
      </c>
      <c r="AY205" s="18" t="s">
        <v>137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84</v>
      </c>
      <c r="BK205" s="217">
        <f>ROUND(I205*H205,2)</f>
        <v>0</v>
      </c>
      <c r="BL205" s="18" t="s">
        <v>144</v>
      </c>
      <c r="BM205" s="216" t="s">
        <v>353</v>
      </c>
    </row>
    <row r="206" s="13" customFormat="1">
      <c r="A206" s="13"/>
      <c r="B206" s="225"/>
      <c r="C206" s="226"/>
      <c r="D206" s="223" t="s">
        <v>160</v>
      </c>
      <c r="E206" s="226"/>
      <c r="F206" s="228" t="s">
        <v>354</v>
      </c>
      <c r="G206" s="226"/>
      <c r="H206" s="229">
        <v>12.852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3"/>
      <c r="U206" s="234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160</v>
      </c>
      <c r="AU206" s="235" t="s">
        <v>86</v>
      </c>
      <c r="AV206" s="13" t="s">
        <v>86</v>
      </c>
      <c r="AW206" s="13" t="s">
        <v>4</v>
      </c>
      <c r="AX206" s="13" t="s">
        <v>84</v>
      </c>
      <c r="AY206" s="235" t="s">
        <v>137</v>
      </c>
    </row>
    <row r="207" s="2" customFormat="1" ht="16.5" customHeight="1">
      <c r="A207" s="39"/>
      <c r="B207" s="40"/>
      <c r="C207" s="247" t="s">
        <v>355</v>
      </c>
      <c r="D207" s="247" t="s">
        <v>195</v>
      </c>
      <c r="E207" s="248" t="s">
        <v>356</v>
      </c>
      <c r="F207" s="249" t="s">
        <v>357</v>
      </c>
      <c r="G207" s="250" t="s">
        <v>173</v>
      </c>
      <c r="H207" s="251">
        <v>4.0800000000000001</v>
      </c>
      <c r="I207" s="252"/>
      <c r="J207" s="253">
        <f>ROUND(I207*H207,2)</f>
        <v>0</v>
      </c>
      <c r="K207" s="249" t="s">
        <v>143</v>
      </c>
      <c r="L207" s="254"/>
      <c r="M207" s="255" t="s">
        <v>19</v>
      </c>
      <c r="N207" s="256" t="s">
        <v>47</v>
      </c>
      <c r="O207" s="85"/>
      <c r="P207" s="214">
        <f>O207*H207</f>
        <v>0</v>
      </c>
      <c r="Q207" s="214">
        <v>0.065670000000000006</v>
      </c>
      <c r="R207" s="214">
        <f>Q207*H207</f>
        <v>0.26793360000000005</v>
      </c>
      <c r="S207" s="214">
        <v>0</v>
      </c>
      <c r="T207" s="214">
        <f>S207*H207</f>
        <v>0</v>
      </c>
      <c r="U207" s="215" t="s">
        <v>19</v>
      </c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189</v>
      </c>
      <c r="AT207" s="216" t="s">
        <v>195</v>
      </c>
      <c r="AU207" s="216" t="s">
        <v>86</v>
      </c>
      <c r="AY207" s="18" t="s">
        <v>137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84</v>
      </c>
      <c r="BK207" s="217">
        <f>ROUND(I207*H207,2)</f>
        <v>0</v>
      </c>
      <c r="BL207" s="18" t="s">
        <v>144</v>
      </c>
      <c r="BM207" s="216" t="s">
        <v>358</v>
      </c>
    </row>
    <row r="208" s="13" customFormat="1">
      <c r="A208" s="13"/>
      <c r="B208" s="225"/>
      <c r="C208" s="226"/>
      <c r="D208" s="223" t="s">
        <v>160</v>
      </c>
      <c r="E208" s="226"/>
      <c r="F208" s="228" t="s">
        <v>359</v>
      </c>
      <c r="G208" s="226"/>
      <c r="H208" s="229">
        <v>4.0800000000000001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3"/>
      <c r="U208" s="234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160</v>
      </c>
      <c r="AU208" s="235" t="s">
        <v>86</v>
      </c>
      <c r="AV208" s="13" t="s">
        <v>86</v>
      </c>
      <c r="AW208" s="13" t="s">
        <v>4</v>
      </c>
      <c r="AX208" s="13" t="s">
        <v>84</v>
      </c>
      <c r="AY208" s="235" t="s">
        <v>137</v>
      </c>
    </row>
    <row r="209" s="2" customFormat="1" ht="24.15" customHeight="1">
      <c r="A209" s="39"/>
      <c r="B209" s="40"/>
      <c r="C209" s="205" t="s">
        <v>360</v>
      </c>
      <c r="D209" s="205" t="s">
        <v>139</v>
      </c>
      <c r="E209" s="206" t="s">
        <v>361</v>
      </c>
      <c r="F209" s="207" t="s">
        <v>362</v>
      </c>
      <c r="G209" s="208" t="s">
        <v>173</v>
      </c>
      <c r="H209" s="209">
        <v>33.799999999999997</v>
      </c>
      <c r="I209" s="210"/>
      <c r="J209" s="211">
        <f>ROUND(I209*H209,2)</f>
        <v>0</v>
      </c>
      <c r="K209" s="207" t="s">
        <v>143</v>
      </c>
      <c r="L209" s="45"/>
      <c r="M209" s="212" t="s">
        <v>19</v>
      </c>
      <c r="N209" s="213" t="s">
        <v>47</v>
      </c>
      <c r="O209" s="85"/>
      <c r="P209" s="214">
        <f>O209*H209</f>
        <v>0</v>
      </c>
      <c r="Q209" s="214">
        <v>0.1295</v>
      </c>
      <c r="R209" s="214">
        <f>Q209*H209</f>
        <v>4.3770999999999995</v>
      </c>
      <c r="S209" s="214">
        <v>0</v>
      </c>
      <c r="T209" s="214">
        <f>S209*H209</f>
        <v>0</v>
      </c>
      <c r="U209" s="215" t="s">
        <v>19</v>
      </c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144</v>
      </c>
      <c r="AT209" s="216" t="s">
        <v>139</v>
      </c>
      <c r="AU209" s="216" t="s">
        <v>86</v>
      </c>
      <c r="AY209" s="18" t="s">
        <v>137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84</v>
      </c>
      <c r="BK209" s="217">
        <f>ROUND(I209*H209,2)</f>
        <v>0</v>
      </c>
      <c r="BL209" s="18" t="s">
        <v>144</v>
      </c>
      <c r="BM209" s="216" t="s">
        <v>363</v>
      </c>
    </row>
    <row r="210" s="2" customFormat="1">
      <c r="A210" s="39"/>
      <c r="B210" s="40"/>
      <c r="C210" s="41"/>
      <c r="D210" s="218" t="s">
        <v>146</v>
      </c>
      <c r="E210" s="41"/>
      <c r="F210" s="219" t="s">
        <v>364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5"/>
      <c r="U210" s="86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146</v>
      </c>
      <c r="AU210" s="18" t="s">
        <v>86</v>
      </c>
    </row>
    <row r="211" s="13" customFormat="1">
      <c r="A211" s="13"/>
      <c r="B211" s="225"/>
      <c r="C211" s="226"/>
      <c r="D211" s="223" t="s">
        <v>160</v>
      </c>
      <c r="E211" s="227" t="s">
        <v>19</v>
      </c>
      <c r="F211" s="228" t="s">
        <v>365</v>
      </c>
      <c r="G211" s="226"/>
      <c r="H211" s="229">
        <v>33.799999999999997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3"/>
      <c r="U211" s="234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160</v>
      </c>
      <c r="AU211" s="235" t="s">
        <v>86</v>
      </c>
      <c r="AV211" s="13" t="s">
        <v>86</v>
      </c>
      <c r="AW211" s="13" t="s">
        <v>37</v>
      </c>
      <c r="AX211" s="13" t="s">
        <v>76</v>
      </c>
      <c r="AY211" s="235" t="s">
        <v>137</v>
      </c>
    </row>
    <row r="212" s="14" customFormat="1">
      <c r="A212" s="14"/>
      <c r="B212" s="236"/>
      <c r="C212" s="237"/>
      <c r="D212" s="223" t="s">
        <v>160</v>
      </c>
      <c r="E212" s="238" t="s">
        <v>19</v>
      </c>
      <c r="F212" s="239" t="s">
        <v>162</v>
      </c>
      <c r="G212" s="237"/>
      <c r="H212" s="240">
        <v>33.799999999999997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4"/>
      <c r="U212" s="245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160</v>
      </c>
      <c r="AU212" s="246" t="s">
        <v>86</v>
      </c>
      <c r="AV212" s="14" t="s">
        <v>144</v>
      </c>
      <c r="AW212" s="14" t="s">
        <v>37</v>
      </c>
      <c r="AX212" s="14" t="s">
        <v>84</v>
      </c>
      <c r="AY212" s="246" t="s">
        <v>137</v>
      </c>
    </row>
    <row r="213" s="2" customFormat="1" ht="16.5" customHeight="1">
      <c r="A213" s="39"/>
      <c r="B213" s="40"/>
      <c r="C213" s="247" t="s">
        <v>366</v>
      </c>
      <c r="D213" s="247" t="s">
        <v>195</v>
      </c>
      <c r="E213" s="248" t="s">
        <v>367</v>
      </c>
      <c r="F213" s="249" t="s">
        <v>368</v>
      </c>
      <c r="G213" s="250" t="s">
        <v>173</v>
      </c>
      <c r="H213" s="251">
        <v>34.475999999999999</v>
      </c>
      <c r="I213" s="252"/>
      <c r="J213" s="253">
        <f>ROUND(I213*H213,2)</f>
        <v>0</v>
      </c>
      <c r="K213" s="249" t="s">
        <v>143</v>
      </c>
      <c r="L213" s="254"/>
      <c r="M213" s="255" t="s">
        <v>19</v>
      </c>
      <c r="N213" s="256" t="s">
        <v>47</v>
      </c>
      <c r="O213" s="85"/>
      <c r="P213" s="214">
        <f>O213*H213</f>
        <v>0</v>
      </c>
      <c r="Q213" s="214">
        <v>0.044999999999999998</v>
      </c>
      <c r="R213" s="214">
        <f>Q213*H213</f>
        <v>1.5514199999999998</v>
      </c>
      <c r="S213" s="214">
        <v>0</v>
      </c>
      <c r="T213" s="214">
        <f>S213*H213</f>
        <v>0</v>
      </c>
      <c r="U213" s="215" t="s">
        <v>19</v>
      </c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189</v>
      </c>
      <c r="AT213" s="216" t="s">
        <v>195</v>
      </c>
      <c r="AU213" s="216" t="s">
        <v>86</v>
      </c>
      <c r="AY213" s="18" t="s">
        <v>137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84</v>
      </c>
      <c r="BK213" s="217">
        <f>ROUND(I213*H213,2)</f>
        <v>0</v>
      </c>
      <c r="BL213" s="18" t="s">
        <v>144</v>
      </c>
      <c r="BM213" s="216" t="s">
        <v>369</v>
      </c>
    </row>
    <row r="214" s="13" customFormat="1">
      <c r="A214" s="13"/>
      <c r="B214" s="225"/>
      <c r="C214" s="226"/>
      <c r="D214" s="223" t="s">
        <v>160</v>
      </c>
      <c r="E214" s="226"/>
      <c r="F214" s="228" t="s">
        <v>370</v>
      </c>
      <c r="G214" s="226"/>
      <c r="H214" s="229">
        <v>34.475999999999999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3"/>
      <c r="U214" s="234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160</v>
      </c>
      <c r="AU214" s="235" t="s">
        <v>86</v>
      </c>
      <c r="AV214" s="13" t="s">
        <v>86</v>
      </c>
      <c r="AW214" s="13" t="s">
        <v>4</v>
      </c>
      <c r="AX214" s="13" t="s">
        <v>84</v>
      </c>
      <c r="AY214" s="235" t="s">
        <v>137</v>
      </c>
    </row>
    <row r="215" s="2" customFormat="1" ht="16.5" customHeight="1">
      <c r="A215" s="39"/>
      <c r="B215" s="40"/>
      <c r="C215" s="205" t="s">
        <v>371</v>
      </c>
      <c r="D215" s="205" t="s">
        <v>139</v>
      </c>
      <c r="E215" s="206" t="s">
        <v>372</v>
      </c>
      <c r="F215" s="207" t="s">
        <v>373</v>
      </c>
      <c r="G215" s="208" t="s">
        <v>173</v>
      </c>
      <c r="H215" s="209">
        <v>19.699999999999999</v>
      </c>
      <c r="I215" s="210"/>
      <c r="J215" s="211">
        <f>ROUND(I215*H215,2)</f>
        <v>0</v>
      </c>
      <c r="K215" s="207" t="s">
        <v>143</v>
      </c>
      <c r="L215" s="45"/>
      <c r="M215" s="212" t="s">
        <v>19</v>
      </c>
      <c r="N215" s="213" t="s">
        <v>47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4">
        <f>S215*H215</f>
        <v>0</v>
      </c>
      <c r="U215" s="215" t="s">
        <v>19</v>
      </c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144</v>
      </c>
      <c r="AT215" s="216" t="s">
        <v>139</v>
      </c>
      <c r="AU215" s="216" t="s">
        <v>86</v>
      </c>
      <c r="AY215" s="18" t="s">
        <v>137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84</v>
      </c>
      <c r="BK215" s="217">
        <f>ROUND(I215*H215,2)</f>
        <v>0</v>
      </c>
      <c r="BL215" s="18" t="s">
        <v>144</v>
      </c>
      <c r="BM215" s="216" t="s">
        <v>374</v>
      </c>
    </row>
    <row r="216" s="2" customFormat="1">
      <c r="A216" s="39"/>
      <c r="B216" s="40"/>
      <c r="C216" s="41"/>
      <c r="D216" s="218" t="s">
        <v>146</v>
      </c>
      <c r="E216" s="41"/>
      <c r="F216" s="219" t="s">
        <v>375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5"/>
      <c r="U216" s="86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146</v>
      </c>
      <c r="AU216" s="18" t="s">
        <v>86</v>
      </c>
    </row>
    <row r="217" s="2" customFormat="1" ht="33" customHeight="1">
      <c r="A217" s="39"/>
      <c r="B217" s="40"/>
      <c r="C217" s="205" t="s">
        <v>376</v>
      </c>
      <c r="D217" s="205" t="s">
        <v>139</v>
      </c>
      <c r="E217" s="206" t="s">
        <v>377</v>
      </c>
      <c r="F217" s="207" t="s">
        <v>378</v>
      </c>
      <c r="G217" s="208" t="s">
        <v>142</v>
      </c>
      <c r="H217" s="209">
        <v>1</v>
      </c>
      <c r="I217" s="210"/>
      <c r="J217" s="211">
        <f>ROUND(I217*H217,2)</f>
        <v>0</v>
      </c>
      <c r="K217" s="207" t="s">
        <v>143</v>
      </c>
      <c r="L217" s="45"/>
      <c r="M217" s="212" t="s">
        <v>19</v>
      </c>
      <c r="N217" s="213" t="s">
        <v>47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0.082000000000000003</v>
      </c>
      <c r="T217" s="214">
        <f>S217*H217</f>
        <v>0.082000000000000003</v>
      </c>
      <c r="U217" s="215" t="s">
        <v>19</v>
      </c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144</v>
      </c>
      <c r="AT217" s="216" t="s">
        <v>139</v>
      </c>
      <c r="AU217" s="216" t="s">
        <v>86</v>
      </c>
      <c r="AY217" s="18" t="s">
        <v>137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84</v>
      </c>
      <c r="BK217" s="217">
        <f>ROUND(I217*H217,2)</f>
        <v>0</v>
      </c>
      <c r="BL217" s="18" t="s">
        <v>144</v>
      </c>
      <c r="BM217" s="216" t="s">
        <v>379</v>
      </c>
    </row>
    <row r="218" s="2" customFormat="1">
      <c r="A218" s="39"/>
      <c r="B218" s="40"/>
      <c r="C218" s="41"/>
      <c r="D218" s="218" t="s">
        <v>146</v>
      </c>
      <c r="E218" s="41"/>
      <c r="F218" s="219" t="s">
        <v>380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5"/>
      <c r="U218" s="86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146</v>
      </c>
      <c r="AU218" s="18" t="s">
        <v>86</v>
      </c>
    </row>
    <row r="219" s="2" customFormat="1" ht="24.15" customHeight="1">
      <c r="A219" s="39"/>
      <c r="B219" s="40"/>
      <c r="C219" s="205" t="s">
        <v>381</v>
      </c>
      <c r="D219" s="205" t="s">
        <v>139</v>
      </c>
      <c r="E219" s="206" t="s">
        <v>382</v>
      </c>
      <c r="F219" s="207" t="s">
        <v>383</v>
      </c>
      <c r="G219" s="208" t="s">
        <v>142</v>
      </c>
      <c r="H219" s="209">
        <v>1</v>
      </c>
      <c r="I219" s="210"/>
      <c r="J219" s="211">
        <f>ROUND(I219*H219,2)</f>
        <v>0</v>
      </c>
      <c r="K219" s="207" t="s">
        <v>143</v>
      </c>
      <c r="L219" s="45"/>
      <c r="M219" s="212" t="s">
        <v>19</v>
      </c>
      <c r="N219" s="213" t="s">
        <v>47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0.0040000000000000001</v>
      </c>
      <c r="T219" s="214">
        <f>S219*H219</f>
        <v>0.0040000000000000001</v>
      </c>
      <c r="U219" s="215" t="s">
        <v>19</v>
      </c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144</v>
      </c>
      <c r="AT219" s="216" t="s">
        <v>139</v>
      </c>
      <c r="AU219" s="216" t="s">
        <v>86</v>
      </c>
      <c r="AY219" s="18" t="s">
        <v>137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84</v>
      </c>
      <c r="BK219" s="217">
        <f>ROUND(I219*H219,2)</f>
        <v>0</v>
      </c>
      <c r="BL219" s="18" t="s">
        <v>144</v>
      </c>
      <c r="BM219" s="216" t="s">
        <v>384</v>
      </c>
    </row>
    <row r="220" s="2" customFormat="1">
      <c r="A220" s="39"/>
      <c r="B220" s="40"/>
      <c r="C220" s="41"/>
      <c r="D220" s="218" t="s">
        <v>146</v>
      </c>
      <c r="E220" s="41"/>
      <c r="F220" s="219" t="s">
        <v>385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5"/>
      <c r="U220" s="86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146</v>
      </c>
      <c r="AU220" s="18" t="s">
        <v>86</v>
      </c>
    </row>
    <row r="221" s="2" customFormat="1" ht="16.5" customHeight="1">
      <c r="A221" s="39"/>
      <c r="B221" s="40"/>
      <c r="C221" s="205" t="s">
        <v>386</v>
      </c>
      <c r="D221" s="205" t="s">
        <v>139</v>
      </c>
      <c r="E221" s="206" t="s">
        <v>387</v>
      </c>
      <c r="F221" s="207" t="s">
        <v>388</v>
      </c>
      <c r="G221" s="208" t="s">
        <v>150</v>
      </c>
      <c r="H221" s="209">
        <v>2.7999999999999998</v>
      </c>
      <c r="I221" s="210"/>
      <c r="J221" s="211">
        <f>ROUND(I221*H221,2)</f>
        <v>0</v>
      </c>
      <c r="K221" s="207" t="s">
        <v>143</v>
      </c>
      <c r="L221" s="45"/>
      <c r="M221" s="212" t="s">
        <v>19</v>
      </c>
      <c r="N221" s="213" t="s">
        <v>47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0.021999999999999999</v>
      </c>
      <c r="T221" s="214">
        <f>S221*H221</f>
        <v>0.061599999999999995</v>
      </c>
      <c r="U221" s="215" t="s">
        <v>19</v>
      </c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144</v>
      </c>
      <c r="AT221" s="216" t="s">
        <v>139</v>
      </c>
      <c r="AU221" s="216" t="s">
        <v>86</v>
      </c>
      <c r="AY221" s="18" t="s">
        <v>137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84</v>
      </c>
      <c r="BK221" s="217">
        <f>ROUND(I221*H221,2)</f>
        <v>0</v>
      </c>
      <c r="BL221" s="18" t="s">
        <v>144</v>
      </c>
      <c r="BM221" s="216" t="s">
        <v>389</v>
      </c>
    </row>
    <row r="222" s="2" customFormat="1">
      <c r="A222" s="39"/>
      <c r="B222" s="40"/>
      <c r="C222" s="41"/>
      <c r="D222" s="218" t="s">
        <v>146</v>
      </c>
      <c r="E222" s="41"/>
      <c r="F222" s="219" t="s">
        <v>390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5"/>
      <c r="U222" s="86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86</v>
      </c>
    </row>
    <row r="223" s="2" customFormat="1">
      <c r="A223" s="39"/>
      <c r="B223" s="40"/>
      <c r="C223" s="41"/>
      <c r="D223" s="223" t="s">
        <v>158</v>
      </c>
      <c r="E223" s="41"/>
      <c r="F223" s="224" t="s">
        <v>391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5"/>
      <c r="U223" s="86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158</v>
      </c>
      <c r="AU223" s="18" t="s">
        <v>86</v>
      </c>
    </row>
    <row r="224" s="2" customFormat="1" ht="16.5" customHeight="1">
      <c r="A224" s="39"/>
      <c r="B224" s="40"/>
      <c r="C224" s="205" t="s">
        <v>392</v>
      </c>
      <c r="D224" s="205" t="s">
        <v>139</v>
      </c>
      <c r="E224" s="206" t="s">
        <v>393</v>
      </c>
      <c r="F224" s="207" t="s">
        <v>394</v>
      </c>
      <c r="G224" s="208" t="s">
        <v>150</v>
      </c>
      <c r="H224" s="209">
        <v>2.7999999999999998</v>
      </c>
      <c r="I224" s="210"/>
      <c r="J224" s="211">
        <f>ROUND(I224*H224,2)</f>
        <v>0</v>
      </c>
      <c r="K224" s="207" t="s">
        <v>143</v>
      </c>
      <c r="L224" s="45"/>
      <c r="M224" s="212" t="s">
        <v>19</v>
      </c>
      <c r="N224" s="213" t="s">
        <v>47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0.065000000000000002</v>
      </c>
      <c r="T224" s="214">
        <f>S224*H224</f>
        <v>0.182</v>
      </c>
      <c r="U224" s="215" t="s">
        <v>19</v>
      </c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144</v>
      </c>
      <c r="AT224" s="216" t="s">
        <v>139</v>
      </c>
      <c r="AU224" s="216" t="s">
        <v>86</v>
      </c>
      <c r="AY224" s="18" t="s">
        <v>137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84</v>
      </c>
      <c r="BK224" s="217">
        <f>ROUND(I224*H224,2)</f>
        <v>0</v>
      </c>
      <c r="BL224" s="18" t="s">
        <v>144</v>
      </c>
      <c r="BM224" s="216" t="s">
        <v>395</v>
      </c>
    </row>
    <row r="225" s="2" customFormat="1">
      <c r="A225" s="39"/>
      <c r="B225" s="40"/>
      <c r="C225" s="41"/>
      <c r="D225" s="218" t="s">
        <v>146</v>
      </c>
      <c r="E225" s="41"/>
      <c r="F225" s="219" t="s">
        <v>396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5"/>
      <c r="U225" s="86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146</v>
      </c>
      <c r="AU225" s="18" t="s">
        <v>86</v>
      </c>
    </row>
    <row r="226" s="2" customFormat="1">
      <c r="A226" s="39"/>
      <c r="B226" s="40"/>
      <c r="C226" s="41"/>
      <c r="D226" s="223" t="s">
        <v>158</v>
      </c>
      <c r="E226" s="41"/>
      <c r="F226" s="224" t="s">
        <v>391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5"/>
      <c r="U226" s="86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158</v>
      </c>
      <c r="AU226" s="18" t="s">
        <v>86</v>
      </c>
    </row>
    <row r="227" s="2" customFormat="1" ht="16.5" customHeight="1">
      <c r="A227" s="39"/>
      <c r="B227" s="40"/>
      <c r="C227" s="205" t="s">
        <v>397</v>
      </c>
      <c r="D227" s="205" t="s">
        <v>139</v>
      </c>
      <c r="E227" s="206" t="s">
        <v>398</v>
      </c>
      <c r="F227" s="207" t="s">
        <v>399</v>
      </c>
      <c r="G227" s="208" t="s">
        <v>179</v>
      </c>
      <c r="H227" s="209">
        <v>0.20000000000000001</v>
      </c>
      <c r="I227" s="210"/>
      <c r="J227" s="211">
        <f>ROUND(I227*H227,2)</f>
        <v>0</v>
      </c>
      <c r="K227" s="207" t="s">
        <v>143</v>
      </c>
      <c r="L227" s="45"/>
      <c r="M227" s="212" t="s">
        <v>19</v>
      </c>
      <c r="N227" s="213" t="s">
        <v>47</v>
      </c>
      <c r="O227" s="85"/>
      <c r="P227" s="214">
        <f>O227*H227</f>
        <v>0</v>
      </c>
      <c r="Q227" s="214">
        <v>0.54034000000000004</v>
      </c>
      <c r="R227" s="214">
        <f>Q227*H227</f>
        <v>0.10806800000000001</v>
      </c>
      <c r="S227" s="214">
        <v>0</v>
      </c>
      <c r="T227" s="214">
        <f>S227*H227</f>
        <v>0</v>
      </c>
      <c r="U227" s="215" t="s">
        <v>19</v>
      </c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144</v>
      </c>
      <c r="AT227" s="216" t="s">
        <v>139</v>
      </c>
      <c r="AU227" s="216" t="s">
        <v>86</v>
      </c>
      <c r="AY227" s="18" t="s">
        <v>137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84</v>
      </c>
      <c r="BK227" s="217">
        <f>ROUND(I227*H227,2)</f>
        <v>0</v>
      </c>
      <c r="BL227" s="18" t="s">
        <v>144</v>
      </c>
      <c r="BM227" s="216" t="s">
        <v>400</v>
      </c>
    </row>
    <row r="228" s="2" customFormat="1">
      <c r="A228" s="39"/>
      <c r="B228" s="40"/>
      <c r="C228" s="41"/>
      <c r="D228" s="218" t="s">
        <v>146</v>
      </c>
      <c r="E228" s="41"/>
      <c r="F228" s="219" t="s">
        <v>401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5"/>
      <c r="U228" s="86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146</v>
      </c>
      <c r="AU228" s="18" t="s">
        <v>86</v>
      </c>
    </row>
    <row r="229" s="2" customFormat="1">
      <c r="A229" s="39"/>
      <c r="B229" s="40"/>
      <c r="C229" s="41"/>
      <c r="D229" s="223" t="s">
        <v>158</v>
      </c>
      <c r="E229" s="41"/>
      <c r="F229" s="224" t="s">
        <v>402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5"/>
      <c r="U229" s="86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158</v>
      </c>
      <c r="AU229" s="18" t="s">
        <v>86</v>
      </c>
    </row>
    <row r="230" s="2" customFormat="1" ht="16.5" customHeight="1">
      <c r="A230" s="39"/>
      <c r="B230" s="40"/>
      <c r="C230" s="247" t="s">
        <v>403</v>
      </c>
      <c r="D230" s="247" t="s">
        <v>195</v>
      </c>
      <c r="E230" s="248" t="s">
        <v>404</v>
      </c>
      <c r="F230" s="249" t="s">
        <v>405</v>
      </c>
      <c r="G230" s="250" t="s">
        <v>142</v>
      </c>
      <c r="H230" s="251">
        <v>64.049999999999997</v>
      </c>
      <c r="I230" s="252"/>
      <c r="J230" s="253">
        <f>ROUND(I230*H230,2)</f>
        <v>0</v>
      </c>
      <c r="K230" s="249" t="s">
        <v>143</v>
      </c>
      <c r="L230" s="254"/>
      <c r="M230" s="255" t="s">
        <v>19</v>
      </c>
      <c r="N230" s="256" t="s">
        <v>47</v>
      </c>
      <c r="O230" s="85"/>
      <c r="P230" s="214">
        <f>O230*H230</f>
        <v>0</v>
      </c>
      <c r="Q230" s="214">
        <v>0.0041000000000000003</v>
      </c>
      <c r="R230" s="214">
        <f>Q230*H230</f>
        <v>0.26260500000000003</v>
      </c>
      <c r="S230" s="214">
        <v>0</v>
      </c>
      <c r="T230" s="214">
        <f>S230*H230</f>
        <v>0</v>
      </c>
      <c r="U230" s="215" t="s">
        <v>19</v>
      </c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189</v>
      </c>
      <c r="AT230" s="216" t="s">
        <v>195</v>
      </c>
      <c r="AU230" s="216" t="s">
        <v>86</v>
      </c>
      <c r="AY230" s="18" t="s">
        <v>137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84</v>
      </c>
      <c r="BK230" s="217">
        <f>ROUND(I230*H230,2)</f>
        <v>0</v>
      </c>
      <c r="BL230" s="18" t="s">
        <v>144</v>
      </c>
      <c r="BM230" s="216" t="s">
        <v>406</v>
      </c>
    </row>
    <row r="231" s="13" customFormat="1">
      <c r="A231" s="13"/>
      <c r="B231" s="225"/>
      <c r="C231" s="226"/>
      <c r="D231" s="223" t="s">
        <v>160</v>
      </c>
      <c r="E231" s="226"/>
      <c r="F231" s="228" t="s">
        <v>407</v>
      </c>
      <c r="G231" s="226"/>
      <c r="H231" s="229">
        <v>64.049999999999997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3"/>
      <c r="U231" s="234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160</v>
      </c>
      <c r="AU231" s="235" t="s">
        <v>86</v>
      </c>
      <c r="AV231" s="13" t="s">
        <v>86</v>
      </c>
      <c r="AW231" s="13" t="s">
        <v>4</v>
      </c>
      <c r="AX231" s="13" t="s">
        <v>84</v>
      </c>
      <c r="AY231" s="235" t="s">
        <v>137</v>
      </c>
    </row>
    <row r="232" s="2" customFormat="1" ht="16.5" customHeight="1">
      <c r="A232" s="39"/>
      <c r="B232" s="40"/>
      <c r="C232" s="205" t="s">
        <v>408</v>
      </c>
      <c r="D232" s="205" t="s">
        <v>139</v>
      </c>
      <c r="E232" s="206" t="s">
        <v>409</v>
      </c>
      <c r="F232" s="207" t="s">
        <v>410</v>
      </c>
      <c r="G232" s="208" t="s">
        <v>150</v>
      </c>
      <c r="H232" s="209">
        <v>2.7999999999999998</v>
      </c>
      <c r="I232" s="210"/>
      <c r="J232" s="211">
        <f>ROUND(I232*H232,2)</f>
        <v>0</v>
      </c>
      <c r="K232" s="207" t="s">
        <v>143</v>
      </c>
      <c r="L232" s="45"/>
      <c r="M232" s="212" t="s">
        <v>19</v>
      </c>
      <c r="N232" s="213" t="s">
        <v>47</v>
      </c>
      <c r="O232" s="85"/>
      <c r="P232" s="214">
        <f>O232*H232</f>
        <v>0</v>
      </c>
      <c r="Q232" s="214">
        <v>0.020140000000000002</v>
      </c>
      <c r="R232" s="214">
        <f>Q232*H232</f>
        <v>0.056391999999999998</v>
      </c>
      <c r="S232" s="214">
        <v>0</v>
      </c>
      <c r="T232" s="214">
        <f>S232*H232</f>
        <v>0</v>
      </c>
      <c r="U232" s="215" t="s">
        <v>19</v>
      </c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144</v>
      </c>
      <c r="AT232" s="216" t="s">
        <v>139</v>
      </c>
      <c r="AU232" s="216" t="s">
        <v>86</v>
      </c>
      <c r="AY232" s="18" t="s">
        <v>137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84</v>
      </c>
      <c r="BK232" s="217">
        <f>ROUND(I232*H232,2)</f>
        <v>0</v>
      </c>
      <c r="BL232" s="18" t="s">
        <v>144</v>
      </c>
      <c r="BM232" s="216" t="s">
        <v>411</v>
      </c>
    </row>
    <row r="233" s="2" customFormat="1">
      <c r="A233" s="39"/>
      <c r="B233" s="40"/>
      <c r="C233" s="41"/>
      <c r="D233" s="218" t="s">
        <v>146</v>
      </c>
      <c r="E233" s="41"/>
      <c r="F233" s="219" t="s">
        <v>412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5"/>
      <c r="U233" s="86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146</v>
      </c>
      <c r="AU233" s="18" t="s">
        <v>86</v>
      </c>
    </row>
    <row r="234" s="2" customFormat="1" ht="16.5" customHeight="1">
      <c r="A234" s="39"/>
      <c r="B234" s="40"/>
      <c r="C234" s="205" t="s">
        <v>413</v>
      </c>
      <c r="D234" s="205" t="s">
        <v>139</v>
      </c>
      <c r="E234" s="206" t="s">
        <v>414</v>
      </c>
      <c r="F234" s="207" t="s">
        <v>415</v>
      </c>
      <c r="G234" s="208" t="s">
        <v>150</v>
      </c>
      <c r="H234" s="209">
        <v>2.7999999999999998</v>
      </c>
      <c r="I234" s="210"/>
      <c r="J234" s="211">
        <f>ROUND(I234*H234,2)</f>
        <v>0</v>
      </c>
      <c r="K234" s="207" t="s">
        <v>143</v>
      </c>
      <c r="L234" s="45"/>
      <c r="M234" s="212" t="s">
        <v>19</v>
      </c>
      <c r="N234" s="213" t="s">
        <v>47</v>
      </c>
      <c r="O234" s="85"/>
      <c r="P234" s="214">
        <f>O234*H234</f>
        <v>0</v>
      </c>
      <c r="Q234" s="214">
        <v>0.0061500000000000001</v>
      </c>
      <c r="R234" s="214">
        <f>Q234*H234</f>
        <v>0.017219999999999999</v>
      </c>
      <c r="S234" s="214">
        <v>0</v>
      </c>
      <c r="T234" s="214">
        <f>S234*H234</f>
        <v>0</v>
      </c>
      <c r="U234" s="215" t="s">
        <v>19</v>
      </c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144</v>
      </c>
      <c r="AT234" s="216" t="s">
        <v>139</v>
      </c>
      <c r="AU234" s="216" t="s">
        <v>86</v>
      </c>
      <c r="AY234" s="18" t="s">
        <v>137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84</v>
      </c>
      <c r="BK234" s="217">
        <f>ROUND(I234*H234,2)</f>
        <v>0</v>
      </c>
      <c r="BL234" s="18" t="s">
        <v>144</v>
      </c>
      <c r="BM234" s="216" t="s">
        <v>416</v>
      </c>
    </row>
    <row r="235" s="2" customFormat="1">
      <c r="A235" s="39"/>
      <c r="B235" s="40"/>
      <c r="C235" s="41"/>
      <c r="D235" s="218" t="s">
        <v>146</v>
      </c>
      <c r="E235" s="41"/>
      <c r="F235" s="219" t="s">
        <v>417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5"/>
      <c r="U235" s="86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146</v>
      </c>
      <c r="AU235" s="18" t="s">
        <v>86</v>
      </c>
    </row>
    <row r="236" s="2" customFormat="1" ht="16.5" customHeight="1">
      <c r="A236" s="39"/>
      <c r="B236" s="40"/>
      <c r="C236" s="205" t="s">
        <v>418</v>
      </c>
      <c r="D236" s="205" t="s">
        <v>139</v>
      </c>
      <c r="E236" s="206" t="s">
        <v>419</v>
      </c>
      <c r="F236" s="207" t="s">
        <v>420</v>
      </c>
      <c r="G236" s="208" t="s">
        <v>150</v>
      </c>
      <c r="H236" s="209">
        <v>2.7999999999999998</v>
      </c>
      <c r="I236" s="210"/>
      <c r="J236" s="211">
        <f>ROUND(I236*H236,2)</f>
        <v>0</v>
      </c>
      <c r="K236" s="207" t="s">
        <v>143</v>
      </c>
      <c r="L236" s="45"/>
      <c r="M236" s="212" t="s">
        <v>19</v>
      </c>
      <c r="N236" s="213" t="s">
        <v>47</v>
      </c>
      <c r="O236" s="85"/>
      <c r="P236" s="214">
        <f>O236*H236</f>
        <v>0</v>
      </c>
      <c r="Q236" s="214">
        <v>0.0041000000000000003</v>
      </c>
      <c r="R236" s="214">
        <f>Q236*H236</f>
        <v>0.011480000000000001</v>
      </c>
      <c r="S236" s="214">
        <v>0</v>
      </c>
      <c r="T236" s="214">
        <f>S236*H236</f>
        <v>0</v>
      </c>
      <c r="U236" s="215" t="s">
        <v>19</v>
      </c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144</v>
      </c>
      <c r="AT236" s="216" t="s">
        <v>139</v>
      </c>
      <c r="AU236" s="216" t="s">
        <v>86</v>
      </c>
      <c r="AY236" s="18" t="s">
        <v>137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84</v>
      </c>
      <c r="BK236" s="217">
        <f>ROUND(I236*H236,2)</f>
        <v>0</v>
      </c>
      <c r="BL236" s="18" t="s">
        <v>144</v>
      </c>
      <c r="BM236" s="216" t="s">
        <v>421</v>
      </c>
    </row>
    <row r="237" s="2" customFormat="1">
      <c r="A237" s="39"/>
      <c r="B237" s="40"/>
      <c r="C237" s="41"/>
      <c r="D237" s="218" t="s">
        <v>146</v>
      </c>
      <c r="E237" s="41"/>
      <c r="F237" s="219" t="s">
        <v>422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5"/>
      <c r="U237" s="86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146</v>
      </c>
      <c r="AU237" s="18" t="s">
        <v>86</v>
      </c>
    </row>
    <row r="238" s="2" customFormat="1">
      <c r="A238" s="39"/>
      <c r="B238" s="40"/>
      <c r="C238" s="41"/>
      <c r="D238" s="223" t="s">
        <v>158</v>
      </c>
      <c r="E238" s="41"/>
      <c r="F238" s="224" t="s">
        <v>391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5"/>
      <c r="U238" s="86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158</v>
      </c>
      <c r="AU238" s="18" t="s">
        <v>86</v>
      </c>
    </row>
    <row r="239" s="12" customFormat="1" ht="22.8" customHeight="1">
      <c r="A239" s="12"/>
      <c r="B239" s="189"/>
      <c r="C239" s="190"/>
      <c r="D239" s="191" t="s">
        <v>75</v>
      </c>
      <c r="E239" s="203" t="s">
        <v>423</v>
      </c>
      <c r="F239" s="203" t="s">
        <v>424</v>
      </c>
      <c r="G239" s="190"/>
      <c r="H239" s="190"/>
      <c r="I239" s="193"/>
      <c r="J239" s="204">
        <f>BK239</f>
        <v>0</v>
      </c>
      <c r="K239" s="190"/>
      <c r="L239" s="195"/>
      <c r="M239" s="196"/>
      <c r="N239" s="197"/>
      <c r="O239" s="197"/>
      <c r="P239" s="198">
        <f>SUM(P240:P271)</f>
        <v>0</v>
      </c>
      <c r="Q239" s="197"/>
      <c r="R239" s="198">
        <f>SUM(R240:R271)</f>
        <v>0</v>
      </c>
      <c r="S239" s="197"/>
      <c r="T239" s="198">
        <f>SUM(T240:T271)</f>
        <v>0</v>
      </c>
      <c r="U239" s="199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0" t="s">
        <v>84</v>
      </c>
      <c r="AT239" s="201" t="s">
        <v>75</v>
      </c>
      <c r="AU239" s="201" t="s">
        <v>84</v>
      </c>
      <c r="AY239" s="200" t="s">
        <v>137</v>
      </c>
      <c r="BK239" s="202">
        <f>SUM(BK240:BK271)</f>
        <v>0</v>
      </c>
    </row>
    <row r="240" s="2" customFormat="1" ht="24.15" customHeight="1">
      <c r="A240" s="39"/>
      <c r="B240" s="40"/>
      <c r="C240" s="205" t="s">
        <v>425</v>
      </c>
      <c r="D240" s="205" t="s">
        <v>139</v>
      </c>
      <c r="E240" s="206" t="s">
        <v>426</v>
      </c>
      <c r="F240" s="207" t="s">
        <v>427</v>
      </c>
      <c r="G240" s="208" t="s">
        <v>95</v>
      </c>
      <c r="H240" s="209">
        <v>26.23</v>
      </c>
      <c r="I240" s="210"/>
      <c r="J240" s="211">
        <f>ROUND(I240*H240,2)</f>
        <v>0</v>
      </c>
      <c r="K240" s="207" t="s">
        <v>143</v>
      </c>
      <c r="L240" s="45"/>
      <c r="M240" s="212" t="s">
        <v>19</v>
      </c>
      <c r="N240" s="213" t="s">
        <v>47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4">
        <f>S240*H240</f>
        <v>0</v>
      </c>
      <c r="U240" s="215" t="s">
        <v>19</v>
      </c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144</v>
      </c>
      <c r="AT240" s="216" t="s">
        <v>139</v>
      </c>
      <c r="AU240" s="216" t="s">
        <v>86</v>
      </c>
      <c r="AY240" s="18" t="s">
        <v>137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84</v>
      </c>
      <c r="BK240" s="217">
        <f>ROUND(I240*H240,2)</f>
        <v>0</v>
      </c>
      <c r="BL240" s="18" t="s">
        <v>144</v>
      </c>
      <c r="BM240" s="216" t="s">
        <v>428</v>
      </c>
    </row>
    <row r="241" s="2" customFormat="1">
      <c r="A241" s="39"/>
      <c r="B241" s="40"/>
      <c r="C241" s="41"/>
      <c r="D241" s="218" t="s">
        <v>146</v>
      </c>
      <c r="E241" s="41"/>
      <c r="F241" s="219" t="s">
        <v>429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5"/>
      <c r="U241" s="86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146</v>
      </c>
      <c r="AU241" s="18" t="s">
        <v>86</v>
      </c>
    </row>
    <row r="242" s="13" customFormat="1">
      <c r="A242" s="13"/>
      <c r="B242" s="225"/>
      <c r="C242" s="226"/>
      <c r="D242" s="223" t="s">
        <v>160</v>
      </c>
      <c r="E242" s="227" t="s">
        <v>19</v>
      </c>
      <c r="F242" s="228" t="s">
        <v>430</v>
      </c>
      <c r="G242" s="226"/>
      <c r="H242" s="229">
        <v>26.23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3"/>
      <c r="U242" s="234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160</v>
      </c>
      <c r="AU242" s="235" t="s">
        <v>86</v>
      </c>
      <c r="AV242" s="13" t="s">
        <v>86</v>
      </c>
      <c r="AW242" s="13" t="s">
        <v>37</v>
      </c>
      <c r="AX242" s="13" t="s">
        <v>76</v>
      </c>
      <c r="AY242" s="235" t="s">
        <v>137</v>
      </c>
    </row>
    <row r="243" s="14" customFormat="1">
      <c r="A243" s="14"/>
      <c r="B243" s="236"/>
      <c r="C243" s="237"/>
      <c r="D243" s="223" t="s">
        <v>160</v>
      </c>
      <c r="E243" s="238" t="s">
        <v>93</v>
      </c>
      <c r="F243" s="239" t="s">
        <v>162</v>
      </c>
      <c r="G243" s="237"/>
      <c r="H243" s="240">
        <v>26.23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4"/>
      <c r="U243" s="245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160</v>
      </c>
      <c r="AU243" s="246" t="s">
        <v>86</v>
      </c>
      <c r="AV243" s="14" t="s">
        <v>144</v>
      </c>
      <c r="AW243" s="14" t="s">
        <v>37</v>
      </c>
      <c r="AX243" s="14" t="s">
        <v>84</v>
      </c>
      <c r="AY243" s="246" t="s">
        <v>137</v>
      </c>
    </row>
    <row r="244" s="2" customFormat="1" ht="24.15" customHeight="1">
      <c r="A244" s="39"/>
      <c r="B244" s="40"/>
      <c r="C244" s="205" t="s">
        <v>431</v>
      </c>
      <c r="D244" s="205" t="s">
        <v>139</v>
      </c>
      <c r="E244" s="206" t="s">
        <v>432</v>
      </c>
      <c r="F244" s="207" t="s">
        <v>433</v>
      </c>
      <c r="G244" s="208" t="s">
        <v>95</v>
      </c>
      <c r="H244" s="209">
        <v>34.700000000000003</v>
      </c>
      <c r="I244" s="210"/>
      <c r="J244" s="211">
        <f>ROUND(I244*H244,2)</f>
        <v>0</v>
      </c>
      <c r="K244" s="207" t="s">
        <v>143</v>
      </c>
      <c r="L244" s="45"/>
      <c r="M244" s="212" t="s">
        <v>19</v>
      </c>
      <c r="N244" s="213" t="s">
        <v>47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4">
        <f>S244*H244</f>
        <v>0</v>
      </c>
      <c r="U244" s="215" t="s">
        <v>19</v>
      </c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144</v>
      </c>
      <c r="AT244" s="216" t="s">
        <v>139</v>
      </c>
      <c r="AU244" s="216" t="s">
        <v>86</v>
      </c>
      <c r="AY244" s="18" t="s">
        <v>137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84</v>
      </c>
      <c r="BK244" s="217">
        <f>ROUND(I244*H244,2)</f>
        <v>0</v>
      </c>
      <c r="BL244" s="18" t="s">
        <v>144</v>
      </c>
      <c r="BM244" s="216" t="s">
        <v>434</v>
      </c>
    </row>
    <row r="245" s="2" customFormat="1">
      <c r="A245" s="39"/>
      <c r="B245" s="40"/>
      <c r="C245" s="41"/>
      <c r="D245" s="218" t="s">
        <v>146</v>
      </c>
      <c r="E245" s="41"/>
      <c r="F245" s="219" t="s">
        <v>435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5"/>
      <c r="U245" s="86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146</v>
      </c>
      <c r="AU245" s="18" t="s">
        <v>86</v>
      </c>
    </row>
    <row r="246" s="13" customFormat="1">
      <c r="A246" s="13"/>
      <c r="B246" s="225"/>
      <c r="C246" s="226"/>
      <c r="D246" s="223" t="s">
        <v>160</v>
      </c>
      <c r="E246" s="227" t="s">
        <v>19</v>
      </c>
      <c r="F246" s="228" t="s">
        <v>99</v>
      </c>
      <c r="G246" s="226"/>
      <c r="H246" s="229">
        <v>34.700000000000003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3"/>
      <c r="U246" s="234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160</v>
      </c>
      <c r="AU246" s="235" t="s">
        <v>86</v>
      </c>
      <c r="AV246" s="13" t="s">
        <v>86</v>
      </c>
      <c r="AW246" s="13" t="s">
        <v>37</v>
      </c>
      <c r="AX246" s="13" t="s">
        <v>76</v>
      </c>
      <c r="AY246" s="235" t="s">
        <v>137</v>
      </c>
    </row>
    <row r="247" s="14" customFormat="1">
      <c r="A247" s="14"/>
      <c r="B247" s="236"/>
      <c r="C247" s="237"/>
      <c r="D247" s="223" t="s">
        <v>160</v>
      </c>
      <c r="E247" s="238" t="s">
        <v>97</v>
      </c>
      <c r="F247" s="239" t="s">
        <v>162</v>
      </c>
      <c r="G247" s="237"/>
      <c r="H247" s="240">
        <v>34.700000000000003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4"/>
      <c r="U247" s="245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160</v>
      </c>
      <c r="AU247" s="246" t="s">
        <v>86</v>
      </c>
      <c r="AV247" s="14" t="s">
        <v>144</v>
      </c>
      <c r="AW247" s="14" t="s">
        <v>37</v>
      </c>
      <c r="AX247" s="14" t="s">
        <v>84</v>
      </c>
      <c r="AY247" s="246" t="s">
        <v>137</v>
      </c>
    </row>
    <row r="248" s="2" customFormat="1" ht="24.15" customHeight="1">
      <c r="A248" s="39"/>
      <c r="B248" s="40"/>
      <c r="C248" s="205" t="s">
        <v>436</v>
      </c>
      <c r="D248" s="205" t="s">
        <v>139</v>
      </c>
      <c r="E248" s="206" t="s">
        <v>437</v>
      </c>
      <c r="F248" s="207" t="s">
        <v>438</v>
      </c>
      <c r="G248" s="208" t="s">
        <v>95</v>
      </c>
      <c r="H248" s="209">
        <v>1.97</v>
      </c>
      <c r="I248" s="210"/>
      <c r="J248" s="211">
        <f>ROUND(I248*H248,2)</f>
        <v>0</v>
      </c>
      <c r="K248" s="207" t="s">
        <v>143</v>
      </c>
      <c r="L248" s="45"/>
      <c r="M248" s="212" t="s">
        <v>19</v>
      </c>
      <c r="N248" s="213" t="s">
        <v>47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4">
        <f>S248*H248</f>
        <v>0</v>
      </c>
      <c r="U248" s="215" t="s">
        <v>19</v>
      </c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144</v>
      </c>
      <c r="AT248" s="216" t="s">
        <v>139</v>
      </c>
      <c r="AU248" s="216" t="s">
        <v>86</v>
      </c>
      <c r="AY248" s="18" t="s">
        <v>137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84</v>
      </c>
      <c r="BK248" s="217">
        <f>ROUND(I248*H248,2)</f>
        <v>0</v>
      </c>
      <c r="BL248" s="18" t="s">
        <v>144</v>
      </c>
      <c r="BM248" s="216" t="s">
        <v>439</v>
      </c>
    </row>
    <row r="249" s="2" customFormat="1">
      <c r="A249" s="39"/>
      <c r="B249" s="40"/>
      <c r="C249" s="41"/>
      <c r="D249" s="218" t="s">
        <v>146</v>
      </c>
      <c r="E249" s="41"/>
      <c r="F249" s="219" t="s">
        <v>440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5"/>
      <c r="U249" s="86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146</v>
      </c>
      <c r="AU249" s="18" t="s">
        <v>86</v>
      </c>
    </row>
    <row r="250" s="2" customFormat="1">
      <c r="A250" s="39"/>
      <c r="B250" s="40"/>
      <c r="C250" s="41"/>
      <c r="D250" s="223" t="s">
        <v>158</v>
      </c>
      <c r="E250" s="41"/>
      <c r="F250" s="224" t="s">
        <v>441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5"/>
      <c r="U250" s="86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158</v>
      </c>
      <c r="AU250" s="18" t="s">
        <v>86</v>
      </c>
    </row>
    <row r="251" s="13" customFormat="1">
      <c r="A251" s="13"/>
      <c r="B251" s="225"/>
      <c r="C251" s="226"/>
      <c r="D251" s="223" t="s">
        <v>160</v>
      </c>
      <c r="E251" s="227" t="s">
        <v>19</v>
      </c>
      <c r="F251" s="228" t="s">
        <v>103</v>
      </c>
      <c r="G251" s="226"/>
      <c r="H251" s="229">
        <v>1.97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3"/>
      <c r="U251" s="234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160</v>
      </c>
      <c r="AU251" s="235" t="s">
        <v>86</v>
      </c>
      <c r="AV251" s="13" t="s">
        <v>86</v>
      </c>
      <c r="AW251" s="13" t="s">
        <v>37</v>
      </c>
      <c r="AX251" s="13" t="s">
        <v>76</v>
      </c>
      <c r="AY251" s="235" t="s">
        <v>137</v>
      </c>
    </row>
    <row r="252" s="14" customFormat="1">
      <c r="A252" s="14"/>
      <c r="B252" s="236"/>
      <c r="C252" s="237"/>
      <c r="D252" s="223" t="s">
        <v>160</v>
      </c>
      <c r="E252" s="238" t="s">
        <v>101</v>
      </c>
      <c r="F252" s="239" t="s">
        <v>162</v>
      </c>
      <c r="G252" s="237"/>
      <c r="H252" s="240">
        <v>1.97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4"/>
      <c r="U252" s="245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160</v>
      </c>
      <c r="AU252" s="246" t="s">
        <v>86</v>
      </c>
      <c r="AV252" s="14" t="s">
        <v>144</v>
      </c>
      <c r="AW252" s="14" t="s">
        <v>37</v>
      </c>
      <c r="AX252" s="14" t="s">
        <v>84</v>
      </c>
      <c r="AY252" s="246" t="s">
        <v>137</v>
      </c>
    </row>
    <row r="253" s="2" customFormat="1" ht="24.15" customHeight="1">
      <c r="A253" s="39"/>
      <c r="B253" s="40"/>
      <c r="C253" s="205" t="s">
        <v>442</v>
      </c>
      <c r="D253" s="205" t="s">
        <v>139</v>
      </c>
      <c r="E253" s="206" t="s">
        <v>443</v>
      </c>
      <c r="F253" s="207" t="s">
        <v>444</v>
      </c>
      <c r="G253" s="208" t="s">
        <v>95</v>
      </c>
      <c r="H253" s="209">
        <v>34.700000000000003</v>
      </c>
      <c r="I253" s="210"/>
      <c r="J253" s="211">
        <f>ROUND(I253*H253,2)</f>
        <v>0</v>
      </c>
      <c r="K253" s="207" t="s">
        <v>143</v>
      </c>
      <c r="L253" s="45"/>
      <c r="M253" s="212" t="s">
        <v>19</v>
      </c>
      <c r="N253" s="213" t="s">
        <v>47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4">
        <f>S253*H253</f>
        <v>0</v>
      </c>
      <c r="U253" s="215" t="s">
        <v>19</v>
      </c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144</v>
      </c>
      <c r="AT253" s="216" t="s">
        <v>139</v>
      </c>
      <c r="AU253" s="216" t="s">
        <v>86</v>
      </c>
      <c r="AY253" s="18" t="s">
        <v>137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84</v>
      </c>
      <c r="BK253" s="217">
        <f>ROUND(I253*H253,2)</f>
        <v>0</v>
      </c>
      <c r="BL253" s="18" t="s">
        <v>144</v>
      </c>
      <c r="BM253" s="216" t="s">
        <v>445</v>
      </c>
    </row>
    <row r="254" s="2" customFormat="1">
      <c r="A254" s="39"/>
      <c r="B254" s="40"/>
      <c r="C254" s="41"/>
      <c r="D254" s="218" t="s">
        <v>146</v>
      </c>
      <c r="E254" s="41"/>
      <c r="F254" s="219" t="s">
        <v>446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5"/>
      <c r="U254" s="86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146</v>
      </c>
      <c r="AU254" s="18" t="s">
        <v>86</v>
      </c>
    </row>
    <row r="255" s="13" customFormat="1">
      <c r="A255" s="13"/>
      <c r="B255" s="225"/>
      <c r="C255" s="226"/>
      <c r="D255" s="223" t="s">
        <v>160</v>
      </c>
      <c r="E255" s="227" t="s">
        <v>19</v>
      </c>
      <c r="F255" s="228" t="s">
        <v>97</v>
      </c>
      <c r="G255" s="226"/>
      <c r="H255" s="229">
        <v>34.700000000000003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3"/>
      <c r="U255" s="234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160</v>
      </c>
      <c r="AU255" s="235" t="s">
        <v>86</v>
      </c>
      <c r="AV255" s="13" t="s">
        <v>86</v>
      </c>
      <c r="AW255" s="13" t="s">
        <v>37</v>
      </c>
      <c r="AX255" s="13" t="s">
        <v>76</v>
      </c>
      <c r="AY255" s="235" t="s">
        <v>137</v>
      </c>
    </row>
    <row r="256" s="14" customFormat="1">
      <c r="A256" s="14"/>
      <c r="B256" s="236"/>
      <c r="C256" s="237"/>
      <c r="D256" s="223" t="s">
        <v>160</v>
      </c>
      <c r="E256" s="238" t="s">
        <v>19</v>
      </c>
      <c r="F256" s="239" t="s">
        <v>162</v>
      </c>
      <c r="G256" s="237"/>
      <c r="H256" s="240">
        <v>34.700000000000003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4"/>
      <c r="U256" s="245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160</v>
      </c>
      <c r="AU256" s="246" t="s">
        <v>86</v>
      </c>
      <c r="AV256" s="14" t="s">
        <v>144</v>
      </c>
      <c r="AW256" s="14" t="s">
        <v>37</v>
      </c>
      <c r="AX256" s="14" t="s">
        <v>84</v>
      </c>
      <c r="AY256" s="246" t="s">
        <v>137</v>
      </c>
    </row>
    <row r="257" s="2" customFormat="1" ht="24.15" customHeight="1">
      <c r="A257" s="39"/>
      <c r="B257" s="40"/>
      <c r="C257" s="205" t="s">
        <v>447</v>
      </c>
      <c r="D257" s="205" t="s">
        <v>139</v>
      </c>
      <c r="E257" s="206" t="s">
        <v>448</v>
      </c>
      <c r="F257" s="207" t="s">
        <v>449</v>
      </c>
      <c r="G257" s="208" t="s">
        <v>95</v>
      </c>
      <c r="H257" s="209">
        <v>694</v>
      </c>
      <c r="I257" s="210"/>
      <c r="J257" s="211">
        <f>ROUND(I257*H257,2)</f>
        <v>0</v>
      </c>
      <c r="K257" s="207" t="s">
        <v>143</v>
      </c>
      <c r="L257" s="45"/>
      <c r="M257" s="212" t="s">
        <v>19</v>
      </c>
      <c r="N257" s="213" t="s">
        <v>47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4">
        <f>S257*H257</f>
        <v>0</v>
      </c>
      <c r="U257" s="215" t="s">
        <v>19</v>
      </c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144</v>
      </c>
      <c r="AT257" s="216" t="s">
        <v>139</v>
      </c>
      <c r="AU257" s="216" t="s">
        <v>86</v>
      </c>
      <c r="AY257" s="18" t="s">
        <v>137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84</v>
      </c>
      <c r="BK257" s="217">
        <f>ROUND(I257*H257,2)</f>
        <v>0</v>
      </c>
      <c r="BL257" s="18" t="s">
        <v>144</v>
      </c>
      <c r="BM257" s="216" t="s">
        <v>450</v>
      </c>
    </row>
    <row r="258" s="2" customFormat="1">
      <c r="A258" s="39"/>
      <c r="B258" s="40"/>
      <c r="C258" s="41"/>
      <c r="D258" s="218" t="s">
        <v>146</v>
      </c>
      <c r="E258" s="41"/>
      <c r="F258" s="219" t="s">
        <v>451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5"/>
      <c r="U258" s="86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146</v>
      </c>
      <c r="AU258" s="18" t="s">
        <v>86</v>
      </c>
    </row>
    <row r="259" s="13" customFormat="1">
      <c r="A259" s="13"/>
      <c r="B259" s="225"/>
      <c r="C259" s="226"/>
      <c r="D259" s="223" t="s">
        <v>160</v>
      </c>
      <c r="E259" s="227" t="s">
        <v>19</v>
      </c>
      <c r="F259" s="228" t="s">
        <v>97</v>
      </c>
      <c r="G259" s="226"/>
      <c r="H259" s="229">
        <v>34.700000000000003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3"/>
      <c r="U259" s="234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160</v>
      </c>
      <c r="AU259" s="235" t="s">
        <v>86</v>
      </c>
      <c r="AV259" s="13" t="s">
        <v>86</v>
      </c>
      <c r="AW259" s="13" t="s">
        <v>37</v>
      </c>
      <c r="AX259" s="13" t="s">
        <v>76</v>
      </c>
      <c r="AY259" s="235" t="s">
        <v>137</v>
      </c>
    </row>
    <row r="260" s="14" customFormat="1">
      <c r="A260" s="14"/>
      <c r="B260" s="236"/>
      <c r="C260" s="237"/>
      <c r="D260" s="223" t="s">
        <v>160</v>
      </c>
      <c r="E260" s="238" t="s">
        <v>19</v>
      </c>
      <c r="F260" s="239" t="s">
        <v>162</v>
      </c>
      <c r="G260" s="237"/>
      <c r="H260" s="240">
        <v>34.700000000000003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4"/>
      <c r="U260" s="245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160</v>
      </c>
      <c r="AU260" s="246" t="s">
        <v>86</v>
      </c>
      <c r="AV260" s="14" t="s">
        <v>144</v>
      </c>
      <c r="AW260" s="14" t="s">
        <v>37</v>
      </c>
      <c r="AX260" s="14" t="s">
        <v>84</v>
      </c>
      <c r="AY260" s="246" t="s">
        <v>137</v>
      </c>
    </row>
    <row r="261" s="13" customFormat="1">
      <c r="A261" s="13"/>
      <c r="B261" s="225"/>
      <c r="C261" s="226"/>
      <c r="D261" s="223" t="s">
        <v>160</v>
      </c>
      <c r="E261" s="226"/>
      <c r="F261" s="228" t="s">
        <v>452</v>
      </c>
      <c r="G261" s="226"/>
      <c r="H261" s="229">
        <v>694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3"/>
      <c r="U261" s="234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160</v>
      </c>
      <c r="AU261" s="235" t="s">
        <v>86</v>
      </c>
      <c r="AV261" s="13" t="s">
        <v>86</v>
      </c>
      <c r="AW261" s="13" t="s">
        <v>4</v>
      </c>
      <c r="AX261" s="13" t="s">
        <v>84</v>
      </c>
      <c r="AY261" s="235" t="s">
        <v>137</v>
      </c>
    </row>
    <row r="262" s="2" customFormat="1" ht="24.15" customHeight="1">
      <c r="A262" s="39"/>
      <c r="B262" s="40"/>
      <c r="C262" s="205" t="s">
        <v>453</v>
      </c>
      <c r="D262" s="205" t="s">
        <v>139</v>
      </c>
      <c r="E262" s="206" t="s">
        <v>454</v>
      </c>
      <c r="F262" s="207" t="s">
        <v>455</v>
      </c>
      <c r="G262" s="208" t="s">
        <v>95</v>
      </c>
      <c r="H262" s="209">
        <v>28.199999999999999</v>
      </c>
      <c r="I262" s="210"/>
      <c r="J262" s="211">
        <f>ROUND(I262*H262,2)</f>
        <v>0</v>
      </c>
      <c r="K262" s="207" t="s">
        <v>143</v>
      </c>
      <c r="L262" s="45"/>
      <c r="M262" s="212" t="s">
        <v>19</v>
      </c>
      <c r="N262" s="213" t="s">
        <v>47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4">
        <f>S262*H262</f>
        <v>0</v>
      </c>
      <c r="U262" s="215" t="s">
        <v>19</v>
      </c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144</v>
      </c>
      <c r="AT262" s="216" t="s">
        <v>139</v>
      </c>
      <c r="AU262" s="216" t="s">
        <v>86</v>
      </c>
      <c r="AY262" s="18" t="s">
        <v>137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84</v>
      </c>
      <c r="BK262" s="217">
        <f>ROUND(I262*H262,2)</f>
        <v>0</v>
      </c>
      <c r="BL262" s="18" t="s">
        <v>144</v>
      </c>
      <c r="BM262" s="216" t="s">
        <v>456</v>
      </c>
    </row>
    <row r="263" s="2" customFormat="1">
      <c r="A263" s="39"/>
      <c r="B263" s="40"/>
      <c r="C263" s="41"/>
      <c r="D263" s="218" t="s">
        <v>146</v>
      </c>
      <c r="E263" s="41"/>
      <c r="F263" s="219" t="s">
        <v>457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5"/>
      <c r="U263" s="86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146</v>
      </c>
      <c r="AU263" s="18" t="s">
        <v>86</v>
      </c>
    </row>
    <row r="264" s="13" customFormat="1">
      <c r="A264" s="13"/>
      <c r="B264" s="225"/>
      <c r="C264" s="226"/>
      <c r="D264" s="223" t="s">
        <v>160</v>
      </c>
      <c r="E264" s="227" t="s">
        <v>19</v>
      </c>
      <c r="F264" s="228" t="s">
        <v>93</v>
      </c>
      <c r="G264" s="226"/>
      <c r="H264" s="229">
        <v>26.23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3"/>
      <c r="U264" s="234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160</v>
      </c>
      <c r="AU264" s="235" t="s">
        <v>86</v>
      </c>
      <c r="AV264" s="13" t="s">
        <v>86</v>
      </c>
      <c r="AW264" s="13" t="s">
        <v>37</v>
      </c>
      <c r="AX264" s="13" t="s">
        <v>76</v>
      </c>
      <c r="AY264" s="235" t="s">
        <v>137</v>
      </c>
    </row>
    <row r="265" s="13" customFormat="1">
      <c r="A265" s="13"/>
      <c r="B265" s="225"/>
      <c r="C265" s="226"/>
      <c r="D265" s="223" t="s">
        <v>160</v>
      </c>
      <c r="E265" s="227" t="s">
        <v>19</v>
      </c>
      <c r="F265" s="228" t="s">
        <v>101</v>
      </c>
      <c r="G265" s="226"/>
      <c r="H265" s="229">
        <v>1.97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3"/>
      <c r="U265" s="234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160</v>
      </c>
      <c r="AU265" s="235" t="s">
        <v>86</v>
      </c>
      <c r="AV265" s="13" t="s">
        <v>86</v>
      </c>
      <c r="AW265" s="13" t="s">
        <v>37</v>
      </c>
      <c r="AX265" s="13" t="s">
        <v>76</v>
      </c>
      <c r="AY265" s="235" t="s">
        <v>137</v>
      </c>
    </row>
    <row r="266" s="14" customFormat="1">
      <c r="A266" s="14"/>
      <c r="B266" s="236"/>
      <c r="C266" s="237"/>
      <c r="D266" s="223" t="s">
        <v>160</v>
      </c>
      <c r="E266" s="238" t="s">
        <v>19</v>
      </c>
      <c r="F266" s="239" t="s">
        <v>162</v>
      </c>
      <c r="G266" s="237"/>
      <c r="H266" s="240">
        <v>28.199999999999999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4"/>
      <c r="U266" s="245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160</v>
      </c>
      <c r="AU266" s="246" t="s">
        <v>86</v>
      </c>
      <c r="AV266" s="14" t="s">
        <v>144</v>
      </c>
      <c r="AW266" s="14" t="s">
        <v>37</v>
      </c>
      <c r="AX266" s="14" t="s">
        <v>84</v>
      </c>
      <c r="AY266" s="246" t="s">
        <v>137</v>
      </c>
    </row>
    <row r="267" s="2" customFormat="1" ht="24.15" customHeight="1">
      <c r="A267" s="39"/>
      <c r="B267" s="40"/>
      <c r="C267" s="205" t="s">
        <v>458</v>
      </c>
      <c r="D267" s="205" t="s">
        <v>139</v>
      </c>
      <c r="E267" s="206" t="s">
        <v>459</v>
      </c>
      <c r="F267" s="207" t="s">
        <v>449</v>
      </c>
      <c r="G267" s="208" t="s">
        <v>95</v>
      </c>
      <c r="H267" s="209">
        <v>564</v>
      </c>
      <c r="I267" s="210"/>
      <c r="J267" s="211">
        <f>ROUND(I267*H267,2)</f>
        <v>0</v>
      </c>
      <c r="K267" s="207" t="s">
        <v>143</v>
      </c>
      <c r="L267" s="45"/>
      <c r="M267" s="212" t="s">
        <v>19</v>
      </c>
      <c r="N267" s="213" t="s">
        <v>47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4">
        <f>S267*H267</f>
        <v>0</v>
      </c>
      <c r="U267" s="215" t="s">
        <v>19</v>
      </c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144</v>
      </c>
      <c r="AT267" s="216" t="s">
        <v>139</v>
      </c>
      <c r="AU267" s="216" t="s">
        <v>86</v>
      </c>
      <c r="AY267" s="18" t="s">
        <v>137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84</v>
      </c>
      <c r="BK267" s="217">
        <f>ROUND(I267*H267,2)</f>
        <v>0</v>
      </c>
      <c r="BL267" s="18" t="s">
        <v>144</v>
      </c>
      <c r="BM267" s="216" t="s">
        <v>460</v>
      </c>
    </row>
    <row r="268" s="2" customFormat="1">
      <c r="A268" s="39"/>
      <c r="B268" s="40"/>
      <c r="C268" s="41"/>
      <c r="D268" s="218" t="s">
        <v>146</v>
      </c>
      <c r="E268" s="41"/>
      <c r="F268" s="219" t="s">
        <v>461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5"/>
      <c r="U268" s="86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146</v>
      </c>
      <c r="AU268" s="18" t="s">
        <v>86</v>
      </c>
    </row>
    <row r="269" s="13" customFormat="1">
      <c r="A269" s="13"/>
      <c r="B269" s="225"/>
      <c r="C269" s="226"/>
      <c r="D269" s="223" t="s">
        <v>160</v>
      </c>
      <c r="E269" s="226"/>
      <c r="F269" s="228" t="s">
        <v>462</v>
      </c>
      <c r="G269" s="226"/>
      <c r="H269" s="229">
        <v>564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3"/>
      <c r="U269" s="234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160</v>
      </c>
      <c r="AU269" s="235" t="s">
        <v>86</v>
      </c>
      <c r="AV269" s="13" t="s">
        <v>86</v>
      </c>
      <c r="AW269" s="13" t="s">
        <v>4</v>
      </c>
      <c r="AX269" s="13" t="s">
        <v>84</v>
      </c>
      <c r="AY269" s="235" t="s">
        <v>137</v>
      </c>
    </row>
    <row r="270" s="2" customFormat="1" ht="16.5" customHeight="1">
      <c r="A270" s="39"/>
      <c r="B270" s="40"/>
      <c r="C270" s="205" t="s">
        <v>463</v>
      </c>
      <c r="D270" s="205" t="s">
        <v>139</v>
      </c>
      <c r="E270" s="206" t="s">
        <v>464</v>
      </c>
      <c r="F270" s="207" t="s">
        <v>465</v>
      </c>
      <c r="G270" s="208" t="s">
        <v>466</v>
      </c>
      <c r="H270" s="209">
        <v>1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47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4">
        <f>S270*H270</f>
        <v>0</v>
      </c>
      <c r="U270" s="215" t="s">
        <v>19</v>
      </c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144</v>
      </c>
      <c r="AT270" s="216" t="s">
        <v>139</v>
      </c>
      <c r="AU270" s="216" t="s">
        <v>86</v>
      </c>
      <c r="AY270" s="18" t="s">
        <v>137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84</v>
      </c>
      <c r="BK270" s="217">
        <f>ROUND(I270*H270,2)</f>
        <v>0</v>
      </c>
      <c r="BL270" s="18" t="s">
        <v>144</v>
      </c>
      <c r="BM270" s="216" t="s">
        <v>467</v>
      </c>
    </row>
    <row r="271" s="2" customFormat="1">
      <c r="A271" s="39"/>
      <c r="B271" s="40"/>
      <c r="C271" s="41"/>
      <c r="D271" s="223" t="s">
        <v>158</v>
      </c>
      <c r="E271" s="41"/>
      <c r="F271" s="224" t="s">
        <v>468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5"/>
      <c r="U271" s="86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158</v>
      </c>
      <c r="AU271" s="18" t="s">
        <v>86</v>
      </c>
    </row>
    <row r="272" s="12" customFormat="1" ht="22.8" customHeight="1">
      <c r="A272" s="12"/>
      <c r="B272" s="189"/>
      <c r="C272" s="190"/>
      <c r="D272" s="191" t="s">
        <v>75</v>
      </c>
      <c r="E272" s="203" t="s">
        <v>469</v>
      </c>
      <c r="F272" s="203" t="s">
        <v>470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SUM(P273:P274)</f>
        <v>0</v>
      </c>
      <c r="Q272" s="197"/>
      <c r="R272" s="198">
        <f>SUM(R273:R274)</f>
        <v>0</v>
      </c>
      <c r="S272" s="197"/>
      <c r="T272" s="198">
        <f>SUM(T273:T274)</f>
        <v>0</v>
      </c>
      <c r="U272" s="199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84</v>
      </c>
      <c r="AT272" s="201" t="s">
        <v>75</v>
      </c>
      <c r="AU272" s="201" t="s">
        <v>84</v>
      </c>
      <c r="AY272" s="200" t="s">
        <v>137</v>
      </c>
      <c r="BK272" s="202">
        <f>SUM(BK273:BK274)</f>
        <v>0</v>
      </c>
    </row>
    <row r="273" s="2" customFormat="1" ht="24.15" customHeight="1">
      <c r="A273" s="39"/>
      <c r="B273" s="40"/>
      <c r="C273" s="205" t="s">
        <v>471</v>
      </c>
      <c r="D273" s="205" t="s">
        <v>139</v>
      </c>
      <c r="E273" s="206" t="s">
        <v>472</v>
      </c>
      <c r="F273" s="207" t="s">
        <v>473</v>
      </c>
      <c r="G273" s="208" t="s">
        <v>95</v>
      </c>
      <c r="H273" s="209">
        <v>29.77</v>
      </c>
      <c r="I273" s="210"/>
      <c r="J273" s="211">
        <f>ROUND(I273*H273,2)</f>
        <v>0</v>
      </c>
      <c r="K273" s="207" t="s">
        <v>143</v>
      </c>
      <c r="L273" s="45"/>
      <c r="M273" s="212" t="s">
        <v>19</v>
      </c>
      <c r="N273" s="213" t="s">
        <v>47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4">
        <f>S273*H273</f>
        <v>0</v>
      </c>
      <c r="U273" s="215" t="s">
        <v>19</v>
      </c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144</v>
      </c>
      <c r="AT273" s="216" t="s">
        <v>139</v>
      </c>
      <c r="AU273" s="216" t="s">
        <v>86</v>
      </c>
      <c r="AY273" s="18" t="s">
        <v>137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84</v>
      </c>
      <c r="BK273" s="217">
        <f>ROUND(I273*H273,2)</f>
        <v>0</v>
      </c>
      <c r="BL273" s="18" t="s">
        <v>144</v>
      </c>
      <c r="BM273" s="216" t="s">
        <v>474</v>
      </c>
    </row>
    <row r="274" s="2" customFormat="1">
      <c r="A274" s="39"/>
      <c r="B274" s="40"/>
      <c r="C274" s="41"/>
      <c r="D274" s="218" t="s">
        <v>146</v>
      </c>
      <c r="E274" s="41"/>
      <c r="F274" s="219" t="s">
        <v>475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5"/>
      <c r="U274" s="86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146</v>
      </c>
      <c r="AU274" s="18" t="s">
        <v>86</v>
      </c>
    </row>
    <row r="275" s="12" customFormat="1" ht="25.92" customHeight="1">
      <c r="A275" s="12"/>
      <c r="B275" s="189"/>
      <c r="C275" s="190"/>
      <c r="D275" s="191" t="s">
        <v>75</v>
      </c>
      <c r="E275" s="192" t="s">
        <v>195</v>
      </c>
      <c r="F275" s="192" t="s">
        <v>476</v>
      </c>
      <c r="G275" s="190"/>
      <c r="H275" s="190"/>
      <c r="I275" s="193"/>
      <c r="J275" s="194">
        <f>BK275</f>
        <v>0</v>
      </c>
      <c r="K275" s="190"/>
      <c r="L275" s="195"/>
      <c r="M275" s="196"/>
      <c r="N275" s="197"/>
      <c r="O275" s="197"/>
      <c r="P275" s="198">
        <f>P276</f>
        <v>0</v>
      </c>
      <c r="Q275" s="197"/>
      <c r="R275" s="198">
        <f>R276</f>
        <v>0.081143999999999994</v>
      </c>
      <c r="S275" s="197"/>
      <c r="T275" s="198">
        <f>T276</f>
        <v>0</v>
      </c>
      <c r="U275" s="199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153</v>
      </c>
      <c r="AT275" s="201" t="s">
        <v>75</v>
      </c>
      <c r="AU275" s="201" t="s">
        <v>76</v>
      </c>
      <c r="AY275" s="200" t="s">
        <v>137</v>
      </c>
      <c r="BK275" s="202">
        <f>BK276</f>
        <v>0</v>
      </c>
    </row>
    <row r="276" s="12" customFormat="1" ht="22.8" customHeight="1">
      <c r="A276" s="12"/>
      <c r="B276" s="189"/>
      <c r="C276" s="190"/>
      <c r="D276" s="191" t="s">
        <v>75</v>
      </c>
      <c r="E276" s="203" t="s">
        <v>477</v>
      </c>
      <c r="F276" s="203" t="s">
        <v>478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f>SUM(P277:P282)</f>
        <v>0</v>
      </c>
      <c r="Q276" s="197"/>
      <c r="R276" s="198">
        <f>SUM(R277:R282)</f>
        <v>0.081143999999999994</v>
      </c>
      <c r="S276" s="197"/>
      <c r="T276" s="198">
        <f>SUM(T277:T282)</f>
        <v>0</v>
      </c>
      <c r="U276" s="199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0" t="s">
        <v>153</v>
      </c>
      <c r="AT276" s="201" t="s">
        <v>75</v>
      </c>
      <c r="AU276" s="201" t="s">
        <v>84</v>
      </c>
      <c r="AY276" s="200" t="s">
        <v>137</v>
      </c>
      <c r="BK276" s="202">
        <f>SUM(BK277:BK282)</f>
        <v>0</v>
      </c>
    </row>
    <row r="277" s="2" customFormat="1" ht="16.5" customHeight="1">
      <c r="A277" s="39"/>
      <c r="B277" s="40"/>
      <c r="C277" s="205" t="s">
        <v>479</v>
      </c>
      <c r="D277" s="205" t="s">
        <v>139</v>
      </c>
      <c r="E277" s="206" t="s">
        <v>480</v>
      </c>
      <c r="F277" s="207" t="s">
        <v>481</v>
      </c>
      <c r="G277" s="208" t="s">
        <v>173</v>
      </c>
      <c r="H277" s="209">
        <v>112</v>
      </c>
      <c r="I277" s="210"/>
      <c r="J277" s="211">
        <f>ROUND(I277*H277,2)</f>
        <v>0</v>
      </c>
      <c r="K277" s="207" t="s">
        <v>143</v>
      </c>
      <c r="L277" s="45"/>
      <c r="M277" s="212" t="s">
        <v>19</v>
      </c>
      <c r="N277" s="213" t="s">
        <v>47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4">
        <f>S277*H277</f>
        <v>0</v>
      </c>
      <c r="U277" s="215" t="s">
        <v>19</v>
      </c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482</v>
      </c>
      <c r="AT277" s="216" t="s">
        <v>139</v>
      </c>
      <c r="AU277" s="216" t="s">
        <v>86</v>
      </c>
      <c r="AY277" s="18" t="s">
        <v>137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84</v>
      </c>
      <c r="BK277" s="217">
        <f>ROUND(I277*H277,2)</f>
        <v>0</v>
      </c>
      <c r="BL277" s="18" t="s">
        <v>482</v>
      </c>
      <c r="BM277" s="216" t="s">
        <v>483</v>
      </c>
    </row>
    <row r="278" s="2" customFormat="1">
      <c r="A278" s="39"/>
      <c r="B278" s="40"/>
      <c r="C278" s="41"/>
      <c r="D278" s="218" t="s">
        <v>146</v>
      </c>
      <c r="E278" s="41"/>
      <c r="F278" s="219" t="s">
        <v>484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5"/>
      <c r="U278" s="86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146</v>
      </c>
      <c r="AU278" s="18" t="s">
        <v>86</v>
      </c>
    </row>
    <row r="279" s="2" customFormat="1">
      <c r="A279" s="39"/>
      <c r="B279" s="40"/>
      <c r="C279" s="41"/>
      <c r="D279" s="223" t="s">
        <v>158</v>
      </c>
      <c r="E279" s="41"/>
      <c r="F279" s="224" t="s">
        <v>485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5"/>
      <c r="U279" s="86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158</v>
      </c>
      <c r="AU279" s="18" t="s">
        <v>86</v>
      </c>
    </row>
    <row r="280" s="2" customFormat="1" ht="16.5" customHeight="1">
      <c r="A280" s="39"/>
      <c r="B280" s="40"/>
      <c r="C280" s="247" t="s">
        <v>486</v>
      </c>
      <c r="D280" s="247" t="s">
        <v>195</v>
      </c>
      <c r="E280" s="248" t="s">
        <v>487</v>
      </c>
      <c r="F280" s="249" t="s">
        <v>488</v>
      </c>
      <c r="G280" s="250" t="s">
        <v>173</v>
      </c>
      <c r="H280" s="251">
        <v>117.59999999999999</v>
      </c>
      <c r="I280" s="252"/>
      <c r="J280" s="253">
        <f>ROUND(I280*H280,2)</f>
        <v>0</v>
      </c>
      <c r="K280" s="249" t="s">
        <v>143</v>
      </c>
      <c r="L280" s="254"/>
      <c r="M280" s="255" t="s">
        <v>19</v>
      </c>
      <c r="N280" s="256" t="s">
        <v>47</v>
      </c>
      <c r="O280" s="85"/>
      <c r="P280" s="214">
        <f>O280*H280</f>
        <v>0</v>
      </c>
      <c r="Q280" s="214">
        <v>0.00068999999999999997</v>
      </c>
      <c r="R280" s="214">
        <f>Q280*H280</f>
        <v>0.081143999999999994</v>
      </c>
      <c r="S280" s="214">
        <v>0</v>
      </c>
      <c r="T280" s="214">
        <f>S280*H280</f>
        <v>0</v>
      </c>
      <c r="U280" s="215" t="s">
        <v>19</v>
      </c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489</v>
      </c>
      <c r="AT280" s="216" t="s">
        <v>195</v>
      </c>
      <c r="AU280" s="216" t="s">
        <v>86</v>
      </c>
      <c r="AY280" s="18" t="s">
        <v>137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84</v>
      </c>
      <c r="BK280" s="217">
        <f>ROUND(I280*H280,2)</f>
        <v>0</v>
      </c>
      <c r="BL280" s="18" t="s">
        <v>489</v>
      </c>
      <c r="BM280" s="216" t="s">
        <v>490</v>
      </c>
    </row>
    <row r="281" s="2" customFormat="1">
      <c r="A281" s="39"/>
      <c r="B281" s="40"/>
      <c r="C281" s="41"/>
      <c r="D281" s="223" t="s">
        <v>158</v>
      </c>
      <c r="E281" s="41"/>
      <c r="F281" s="224" t="s">
        <v>485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5"/>
      <c r="U281" s="86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158</v>
      </c>
      <c r="AU281" s="18" t="s">
        <v>86</v>
      </c>
    </row>
    <row r="282" s="13" customFormat="1">
      <c r="A282" s="13"/>
      <c r="B282" s="225"/>
      <c r="C282" s="226"/>
      <c r="D282" s="223" t="s">
        <v>160</v>
      </c>
      <c r="E282" s="226"/>
      <c r="F282" s="228" t="s">
        <v>491</v>
      </c>
      <c r="G282" s="226"/>
      <c r="H282" s="229">
        <v>117.59999999999999</v>
      </c>
      <c r="I282" s="230"/>
      <c r="J282" s="226"/>
      <c r="K282" s="226"/>
      <c r="L282" s="231"/>
      <c r="M282" s="257"/>
      <c r="N282" s="258"/>
      <c r="O282" s="258"/>
      <c r="P282" s="258"/>
      <c r="Q282" s="258"/>
      <c r="R282" s="258"/>
      <c r="S282" s="258"/>
      <c r="T282" s="258"/>
      <c r="U282" s="259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160</v>
      </c>
      <c r="AU282" s="235" t="s">
        <v>86</v>
      </c>
      <c r="AV282" s="13" t="s">
        <v>86</v>
      </c>
      <c r="AW282" s="13" t="s">
        <v>4</v>
      </c>
      <c r="AX282" s="13" t="s">
        <v>84</v>
      </c>
      <c r="AY282" s="235" t="s">
        <v>137</v>
      </c>
    </row>
    <row r="283" s="2" customFormat="1" ht="6.96" customHeight="1">
      <c r="A283" s="39"/>
      <c r="B283" s="60"/>
      <c r="C283" s="61"/>
      <c r="D283" s="61"/>
      <c r="E283" s="61"/>
      <c r="F283" s="61"/>
      <c r="G283" s="61"/>
      <c r="H283" s="61"/>
      <c r="I283" s="61"/>
      <c r="J283" s="61"/>
      <c r="K283" s="61"/>
      <c r="L283" s="45"/>
      <c r="M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</sheetData>
  <sheetProtection sheet="1" autoFilter="0" formatColumns="0" formatRows="0" objects="1" scenarios="1" spinCount="100000" saltValue="54ZrcufWzJPXK+KB08pB7KnNTEFt0qZmYR+echGHaZlnZ0Ss9HP2aZfasg0i3E8HnsRbePDNjRA85Q1Gi2Geaw==" hashValue="T8LstRKtoQaknRY3iOjkecGssY617GwqyC3O5xx/eC80Sach2y9Xfz7bKpOKej68O4JWXQjxRhqdSuHGajFZrg==" algorithmName="SHA-512" password="CDD7"/>
  <autoFilter ref="C89:K28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2251103"/>
    <hyperlink ref="F96" r:id="rId2" display="https://podminky.urs.cz/item/CS_URS_2024_01/113106123"/>
    <hyperlink ref="F98" r:id="rId3" display="https://podminky.urs.cz/item/CS_URS_2024_01/113107332"/>
    <hyperlink ref="F103" r:id="rId4" display="https://podminky.urs.cz/item/CS_URS_2024_01/113107341"/>
    <hyperlink ref="F109" r:id="rId5" display="https://podminky.urs.cz/item/CS_URS_2024_01/113202111"/>
    <hyperlink ref="F111" r:id="rId6" display="https://podminky.urs.cz/item/CS_URS_2024_01/122251301"/>
    <hyperlink ref="F116" r:id="rId7" display="https://podminky.urs.cz/item/CS_URS_2024_01/174251203"/>
    <hyperlink ref="F118" r:id="rId8" display="https://podminky.urs.cz/item/CS_URS_2024_01/180405111"/>
    <hyperlink ref="F125" r:id="rId9" display="https://podminky.urs.cz/item/CS_URS_2024_01/181951112"/>
    <hyperlink ref="F130" r:id="rId10" display="https://podminky.urs.cz/item/CS_URS_2024_01/279311971"/>
    <hyperlink ref="F135" r:id="rId11" display="https://podminky.urs.cz/item/CS_URS_2024_01/564831011"/>
    <hyperlink ref="F140" r:id="rId12" display="https://podminky.urs.cz/item/CS_URS_2024_01/564851011"/>
    <hyperlink ref="F145" r:id="rId13" display="https://podminky.urs.cz/item/CS_URS_2024_01/564861011"/>
    <hyperlink ref="F148" r:id="rId14" display="https://podminky.urs.cz/item/CS_URS_2024_01/564950413"/>
    <hyperlink ref="F151" r:id="rId15" display="https://podminky.urs.cz/item/CS_URS_2024_01/565135111"/>
    <hyperlink ref="F154" r:id="rId16" display="https://podminky.urs.cz/item/CS_URS_2024_01/573231106"/>
    <hyperlink ref="F158" r:id="rId17" display="https://podminky.urs.cz/item/CS_URS_2024_01/577134111"/>
    <hyperlink ref="F161" r:id="rId18" display="https://podminky.urs.cz/item/CS_URS_2024_01/577144111"/>
    <hyperlink ref="F164" r:id="rId19" display="https://podminky.urs.cz/item/CS_URS_2024_01/581114113"/>
    <hyperlink ref="F167" r:id="rId20" display="https://podminky.urs.cz/item/CS_URS_2024_01/596211211"/>
    <hyperlink ref="F180" r:id="rId21" display="https://podminky.urs.cz/item/CS_URS_2024_01/622331101"/>
    <hyperlink ref="F184" r:id="rId22" display="https://podminky.urs.cz/item/CS_URS_2024_01/899311112"/>
    <hyperlink ref="F188" r:id="rId23" display="https://podminky.urs.cz/item/CS_URS_2024_01/914111111"/>
    <hyperlink ref="F195" r:id="rId24" display="https://podminky.urs.cz/item/CS_URS_2024_01/914511112"/>
    <hyperlink ref="F198" r:id="rId25" display="https://podminky.urs.cz/item/CS_URS_2024_01/916131213"/>
    <hyperlink ref="F210" r:id="rId26" display="https://podminky.urs.cz/item/CS_URS_2024_01/916231213"/>
    <hyperlink ref="F216" r:id="rId27" display="https://podminky.urs.cz/item/CS_URS_2024_01/919735112"/>
    <hyperlink ref="F218" r:id="rId28" display="https://podminky.urs.cz/item/CS_URS_2024_01/966006132"/>
    <hyperlink ref="F220" r:id="rId29" display="https://podminky.urs.cz/item/CS_URS_2024_01/966006211"/>
    <hyperlink ref="F222" r:id="rId30" display="https://podminky.urs.cz/item/CS_URS_2024_01/985112111"/>
    <hyperlink ref="F225" r:id="rId31" display="https://podminky.urs.cz/item/CS_URS_2024_01/985121121"/>
    <hyperlink ref="F228" r:id="rId32" display="https://podminky.urs.cz/item/CS_URS_2024_01/985221101"/>
    <hyperlink ref="F233" r:id="rId33" display="https://podminky.urs.cz/item/CS_URS_2024_01/985311111"/>
    <hyperlink ref="F235" r:id="rId34" display="https://podminky.urs.cz/item/CS_URS_2024_01/985312112"/>
    <hyperlink ref="F237" r:id="rId35" display="https://podminky.urs.cz/item/CS_URS_2024_01/985323112"/>
    <hyperlink ref="F241" r:id="rId36" display="https://podminky.urs.cz/item/CS_URS_2024_01/997013861"/>
    <hyperlink ref="F245" r:id="rId37" display="https://podminky.urs.cz/item/CS_URS_2024_01/997013873"/>
    <hyperlink ref="F249" r:id="rId38" display="https://podminky.urs.cz/item/CS_URS_2024_01/997013875"/>
    <hyperlink ref="F254" r:id="rId39" display="https://podminky.urs.cz/item/CS_URS_2024_01/997221551"/>
    <hyperlink ref="F258" r:id="rId40" display="https://podminky.urs.cz/item/CS_URS_2024_01/997221559"/>
    <hyperlink ref="F263" r:id="rId41" display="https://podminky.urs.cz/item/CS_URS_2024_01/997221561"/>
    <hyperlink ref="F268" r:id="rId42" display="https://podminky.urs.cz/item/CS_URS_2024_01/997221569"/>
    <hyperlink ref="F274" r:id="rId43" display="https://podminky.urs.cz/item/CS_URS_2024_01/998223011"/>
    <hyperlink ref="F278" r:id="rId44" display="https://podminky.urs.cz/item/CS_URS_2024_01/220182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86</v>
      </c>
    </row>
    <row r="4" s="1" customFormat="1" ht="24.96" customHeight="1">
      <c r="B4" s="21"/>
      <c r="D4" s="132" t="s">
        <v>100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Obnova chodníku před domem č.p. 396/2, Bílina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492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31. 1. 2024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ROUND((SUM(BE83:BE107)),  2)</f>
        <v>0</v>
      </c>
      <c r="G33" s="39"/>
      <c r="H33" s="39"/>
      <c r="I33" s="150">
        <v>0.20999999999999999</v>
      </c>
      <c r="J33" s="149">
        <f>ROUND(((SUM(BE83:BE107))*I33),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48</v>
      </c>
      <c r="F34" s="149">
        <f>ROUND((SUM(BF83:BF107)),  2)</f>
        <v>0</v>
      </c>
      <c r="G34" s="39"/>
      <c r="H34" s="39"/>
      <c r="I34" s="150">
        <v>0.12</v>
      </c>
      <c r="J34" s="149">
        <f>ROUND(((SUM(BF83:BF107))*I34),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ROUND((SUM(BG83:BG107)),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ROUND((SUM(BH83:BH107)),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ROUND((SUM(BI83:BI107)),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Obnova chodníku před domem č.p. 396/2, Bílina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 (sanace)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Bílina</v>
      </c>
      <c r="G52" s="41"/>
      <c r="H52" s="41"/>
      <c r="I52" s="33" t="s">
        <v>23</v>
      </c>
      <c r="J52" s="73" t="str">
        <f>IF(J12="","",J12)</f>
        <v>31. 1. 2024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33</v>
      </c>
      <c r="J54" s="37" t="str">
        <f>E21</f>
        <v>Pavepro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Jan Sedláček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117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121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Obnova chodníku před domem č.p. 396/2, Bílina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104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101 - Komunikace (sanace)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Bílina</v>
      </c>
      <c r="G77" s="41"/>
      <c r="H77" s="41"/>
      <c r="I77" s="33" t="s">
        <v>23</v>
      </c>
      <c r="J77" s="73" t="str">
        <f>IF(J12="","",J12)</f>
        <v>31. 1. 2024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Město Bílina</v>
      </c>
      <c r="G79" s="41"/>
      <c r="H79" s="41"/>
      <c r="I79" s="33" t="s">
        <v>33</v>
      </c>
      <c r="J79" s="37" t="str">
        <f>E21</f>
        <v>Pavepro s.r.o.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>Ing. Jan Sedláček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122</v>
      </c>
      <c r="D82" s="182" t="s">
        <v>61</v>
      </c>
      <c r="E82" s="182" t="s">
        <v>57</v>
      </c>
      <c r="F82" s="182" t="s">
        <v>58</v>
      </c>
      <c r="G82" s="182" t="s">
        <v>123</v>
      </c>
      <c r="H82" s="182" t="s">
        <v>124</v>
      </c>
      <c r="I82" s="182" t="s">
        <v>125</v>
      </c>
      <c r="J82" s="182" t="s">
        <v>108</v>
      </c>
      <c r="K82" s="183" t="s">
        <v>126</v>
      </c>
      <c r="L82" s="184"/>
      <c r="M82" s="93" t="s">
        <v>19</v>
      </c>
      <c r="N82" s="94" t="s">
        <v>46</v>
      </c>
      <c r="O82" s="94" t="s">
        <v>127</v>
      </c>
      <c r="P82" s="94" t="s">
        <v>128</v>
      </c>
      <c r="Q82" s="94" t="s">
        <v>129</v>
      </c>
      <c r="R82" s="94" t="s">
        <v>130</v>
      </c>
      <c r="S82" s="94" t="s">
        <v>131</v>
      </c>
      <c r="T82" s="94" t="s">
        <v>132</v>
      </c>
      <c r="U82" s="95" t="s">
        <v>133</v>
      </c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134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</f>
        <v>0</v>
      </c>
      <c r="Q83" s="97"/>
      <c r="R83" s="187">
        <f>R84</f>
        <v>7.5599999999999996</v>
      </c>
      <c r="S83" s="97"/>
      <c r="T83" s="187">
        <f>T84</f>
        <v>0</v>
      </c>
      <c r="U83" s="98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109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75</v>
      </c>
      <c r="E84" s="192" t="s">
        <v>135</v>
      </c>
      <c r="F84" s="192" t="s">
        <v>136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P85+P92+P97</f>
        <v>0</v>
      </c>
      <c r="Q84" s="197"/>
      <c r="R84" s="198">
        <f>R85+R92+R97</f>
        <v>7.5599999999999996</v>
      </c>
      <c r="S84" s="197"/>
      <c r="T84" s="198">
        <f>T85+T92+T97</f>
        <v>0</v>
      </c>
      <c r="U84" s="199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84</v>
      </c>
      <c r="AT84" s="201" t="s">
        <v>75</v>
      </c>
      <c r="AU84" s="201" t="s">
        <v>76</v>
      </c>
      <c r="AY84" s="200" t="s">
        <v>137</v>
      </c>
      <c r="BK84" s="202">
        <f>BK85+BK92+BK97</f>
        <v>0</v>
      </c>
    </row>
    <row r="85" s="12" customFormat="1" ht="22.8" customHeight="1">
      <c r="A85" s="12"/>
      <c r="B85" s="189"/>
      <c r="C85" s="190"/>
      <c r="D85" s="191" t="s">
        <v>75</v>
      </c>
      <c r="E85" s="203" t="s">
        <v>84</v>
      </c>
      <c r="F85" s="203" t="s">
        <v>138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SUM(P86:P91)</f>
        <v>0</v>
      </c>
      <c r="Q85" s="197"/>
      <c r="R85" s="198">
        <f>SUM(R86:R91)</f>
        <v>0</v>
      </c>
      <c r="S85" s="197"/>
      <c r="T85" s="198">
        <f>SUM(T86:T91)</f>
        <v>0</v>
      </c>
      <c r="U85" s="199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84</v>
      </c>
      <c r="AT85" s="201" t="s">
        <v>75</v>
      </c>
      <c r="AU85" s="201" t="s">
        <v>84</v>
      </c>
      <c r="AY85" s="200" t="s">
        <v>137</v>
      </c>
      <c r="BK85" s="202">
        <f>SUM(BK86:BK91)</f>
        <v>0</v>
      </c>
    </row>
    <row r="86" s="2" customFormat="1" ht="24.15" customHeight="1">
      <c r="A86" s="39"/>
      <c r="B86" s="40"/>
      <c r="C86" s="205" t="s">
        <v>84</v>
      </c>
      <c r="D86" s="205" t="s">
        <v>139</v>
      </c>
      <c r="E86" s="206" t="s">
        <v>177</v>
      </c>
      <c r="F86" s="207" t="s">
        <v>178</v>
      </c>
      <c r="G86" s="208" t="s">
        <v>179</v>
      </c>
      <c r="H86" s="209">
        <v>4.2000000000000002</v>
      </c>
      <c r="I86" s="210"/>
      <c r="J86" s="211">
        <f>ROUND(I86*H86,2)</f>
        <v>0</v>
      </c>
      <c r="K86" s="207" t="s">
        <v>143</v>
      </c>
      <c r="L86" s="45"/>
      <c r="M86" s="212" t="s">
        <v>19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4">
        <f>S86*H86</f>
        <v>0</v>
      </c>
      <c r="U86" s="215" t="s">
        <v>19</v>
      </c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144</v>
      </c>
      <c r="AT86" s="216" t="s">
        <v>139</v>
      </c>
      <c r="AU86" s="216" t="s">
        <v>86</v>
      </c>
      <c r="AY86" s="18" t="s">
        <v>137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84</v>
      </c>
      <c r="BK86" s="217">
        <f>ROUND(I86*H86,2)</f>
        <v>0</v>
      </c>
      <c r="BL86" s="18" t="s">
        <v>144</v>
      </c>
      <c r="BM86" s="216" t="s">
        <v>493</v>
      </c>
    </row>
    <row r="87" s="2" customFormat="1">
      <c r="A87" s="39"/>
      <c r="B87" s="40"/>
      <c r="C87" s="41"/>
      <c r="D87" s="218" t="s">
        <v>146</v>
      </c>
      <c r="E87" s="41"/>
      <c r="F87" s="219" t="s">
        <v>181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5"/>
      <c r="U87" s="86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146</v>
      </c>
      <c r="AU87" s="18" t="s">
        <v>86</v>
      </c>
    </row>
    <row r="88" s="13" customFormat="1">
      <c r="A88" s="13"/>
      <c r="B88" s="225"/>
      <c r="C88" s="226"/>
      <c r="D88" s="223" t="s">
        <v>160</v>
      </c>
      <c r="E88" s="227" t="s">
        <v>19</v>
      </c>
      <c r="F88" s="228" t="s">
        <v>494</v>
      </c>
      <c r="G88" s="226"/>
      <c r="H88" s="229">
        <v>4.2000000000000002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3"/>
      <c r="U88" s="234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160</v>
      </c>
      <c r="AU88" s="235" t="s">
        <v>86</v>
      </c>
      <c r="AV88" s="13" t="s">
        <v>86</v>
      </c>
      <c r="AW88" s="13" t="s">
        <v>37</v>
      </c>
      <c r="AX88" s="13" t="s">
        <v>76</v>
      </c>
      <c r="AY88" s="235" t="s">
        <v>137</v>
      </c>
    </row>
    <row r="89" s="14" customFormat="1">
      <c r="A89" s="14"/>
      <c r="B89" s="236"/>
      <c r="C89" s="237"/>
      <c r="D89" s="223" t="s">
        <v>160</v>
      </c>
      <c r="E89" s="238" t="s">
        <v>19</v>
      </c>
      <c r="F89" s="239" t="s">
        <v>162</v>
      </c>
      <c r="G89" s="237"/>
      <c r="H89" s="240">
        <v>4.2000000000000002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4"/>
      <c r="U89" s="245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160</v>
      </c>
      <c r="AU89" s="246" t="s">
        <v>86</v>
      </c>
      <c r="AV89" s="14" t="s">
        <v>144</v>
      </c>
      <c r="AW89" s="14" t="s">
        <v>37</v>
      </c>
      <c r="AX89" s="14" t="s">
        <v>84</v>
      </c>
      <c r="AY89" s="246" t="s">
        <v>137</v>
      </c>
    </row>
    <row r="90" s="2" customFormat="1" ht="21.75" customHeight="1">
      <c r="A90" s="39"/>
      <c r="B90" s="40"/>
      <c r="C90" s="205" t="s">
        <v>86</v>
      </c>
      <c r="D90" s="205" t="s">
        <v>139</v>
      </c>
      <c r="E90" s="206" t="s">
        <v>207</v>
      </c>
      <c r="F90" s="207" t="s">
        <v>208</v>
      </c>
      <c r="G90" s="208" t="s">
        <v>150</v>
      </c>
      <c r="H90" s="209">
        <v>42</v>
      </c>
      <c r="I90" s="210"/>
      <c r="J90" s="211">
        <f>ROUND(I90*H90,2)</f>
        <v>0</v>
      </c>
      <c r="K90" s="207" t="s">
        <v>143</v>
      </c>
      <c r="L90" s="45"/>
      <c r="M90" s="212" t="s">
        <v>19</v>
      </c>
      <c r="N90" s="213" t="s">
        <v>47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4">
        <f>S90*H90</f>
        <v>0</v>
      </c>
      <c r="U90" s="215" t="s">
        <v>19</v>
      </c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144</v>
      </c>
      <c r="AT90" s="216" t="s">
        <v>139</v>
      </c>
      <c r="AU90" s="216" t="s">
        <v>86</v>
      </c>
      <c r="AY90" s="18" t="s">
        <v>137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84</v>
      </c>
      <c r="BK90" s="217">
        <f>ROUND(I90*H90,2)</f>
        <v>0</v>
      </c>
      <c r="BL90" s="18" t="s">
        <v>144</v>
      </c>
      <c r="BM90" s="216" t="s">
        <v>495</v>
      </c>
    </row>
    <row r="91" s="2" customFormat="1">
      <c r="A91" s="39"/>
      <c r="B91" s="40"/>
      <c r="C91" s="41"/>
      <c r="D91" s="218" t="s">
        <v>146</v>
      </c>
      <c r="E91" s="41"/>
      <c r="F91" s="219" t="s">
        <v>210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5"/>
      <c r="U91" s="86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146</v>
      </c>
      <c r="AU91" s="18" t="s">
        <v>86</v>
      </c>
    </row>
    <row r="92" s="12" customFormat="1" ht="22.8" customHeight="1">
      <c r="A92" s="12"/>
      <c r="B92" s="189"/>
      <c r="C92" s="190"/>
      <c r="D92" s="191" t="s">
        <v>75</v>
      </c>
      <c r="E92" s="203" t="s">
        <v>170</v>
      </c>
      <c r="F92" s="203" t="s">
        <v>218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SUM(P93:P96)</f>
        <v>0</v>
      </c>
      <c r="Q92" s="197"/>
      <c r="R92" s="198">
        <f>SUM(R93:R96)</f>
        <v>7.5599999999999996</v>
      </c>
      <c r="S92" s="197"/>
      <c r="T92" s="198">
        <f>SUM(T93:T96)</f>
        <v>0</v>
      </c>
      <c r="U92" s="199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84</v>
      </c>
      <c r="AT92" s="201" t="s">
        <v>75</v>
      </c>
      <c r="AU92" s="201" t="s">
        <v>84</v>
      </c>
      <c r="AY92" s="200" t="s">
        <v>137</v>
      </c>
      <c r="BK92" s="202">
        <f>SUM(BK93:BK96)</f>
        <v>0</v>
      </c>
    </row>
    <row r="93" s="2" customFormat="1" ht="33" customHeight="1">
      <c r="A93" s="39"/>
      <c r="B93" s="40"/>
      <c r="C93" s="205" t="s">
        <v>153</v>
      </c>
      <c r="D93" s="205" t="s">
        <v>139</v>
      </c>
      <c r="E93" s="206" t="s">
        <v>496</v>
      </c>
      <c r="F93" s="207" t="s">
        <v>497</v>
      </c>
      <c r="G93" s="208" t="s">
        <v>150</v>
      </c>
      <c r="H93" s="209">
        <v>42</v>
      </c>
      <c r="I93" s="210"/>
      <c r="J93" s="211">
        <f>ROUND(I93*H93,2)</f>
        <v>0</v>
      </c>
      <c r="K93" s="207" t="s">
        <v>143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4">
        <f>S93*H93</f>
        <v>0</v>
      </c>
      <c r="U93" s="215" t="s">
        <v>19</v>
      </c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144</v>
      </c>
      <c r="AT93" s="216" t="s">
        <v>139</v>
      </c>
      <c r="AU93" s="216" t="s">
        <v>86</v>
      </c>
      <c r="AY93" s="18" t="s">
        <v>137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144</v>
      </c>
      <c r="BM93" s="216" t="s">
        <v>498</v>
      </c>
    </row>
    <row r="94" s="2" customFormat="1">
      <c r="A94" s="39"/>
      <c r="B94" s="40"/>
      <c r="C94" s="41"/>
      <c r="D94" s="218" t="s">
        <v>146</v>
      </c>
      <c r="E94" s="41"/>
      <c r="F94" s="219" t="s">
        <v>499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5"/>
      <c r="U94" s="8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146</v>
      </c>
      <c r="AU94" s="18" t="s">
        <v>86</v>
      </c>
    </row>
    <row r="95" s="2" customFormat="1" ht="16.5" customHeight="1">
      <c r="A95" s="39"/>
      <c r="B95" s="40"/>
      <c r="C95" s="247" t="s">
        <v>144</v>
      </c>
      <c r="D95" s="247" t="s">
        <v>195</v>
      </c>
      <c r="E95" s="248" t="s">
        <v>500</v>
      </c>
      <c r="F95" s="249" t="s">
        <v>501</v>
      </c>
      <c r="G95" s="250" t="s">
        <v>95</v>
      </c>
      <c r="H95" s="251">
        <v>7.5599999999999996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47</v>
      </c>
      <c r="O95" s="85"/>
      <c r="P95" s="214">
        <f>O95*H95</f>
        <v>0</v>
      </c>
      <c r="Q95" s="214">
        <v>1</v>
      </c>
      <c r="R95" s="214">
        <f>Q95*H95</f>
        <v>7.5599999999999996</v>
      </c>
      <c r="S95" s="214">
        <v>0</v>
      </c>
      <c r="T95" s="214">
        <f>S95*H95</f>
        <v>0</v>
      </c>
      <c r="U95" s="215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189</v>
      </c>
      <c r="AT95" s="216" t="s">
        <v>195</v>
      </c>
      <c r="AU95" s="216" t="s">
        <v>86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84</v>
      </c>
      <c r="BK95" s="217">
        <f>ROUND(I95*H95,2)</f>
        <v>0</v>
      </c>
      <c r="BL95" s="18" t="s">
        <v>144</v>
      </c>
      <c r="BM95" s="216" t="s">
        <v>502</v>
      </c>
    </row>
    <row r="96" s="13" customFormat="1">
      <c r="A96" s="13"/>
      <c r="B96" s="225"/>
      <c r="C96" s="226"/>
      <c r="D96" s="223" t="s">
        <v>160</v>
      </c>
      <c r="E96" s="226"/>
      <c r="F96" s="228" t="s">
        <v>503</v>
      </c>
      <c r="G96" s="226"/>
      <c r="H96" s="229">
        <v>7.5599999999999996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3"/>
      <c r="U96" s="234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160</v>
      </c>
      <c r="AU96" s="235" t="s">
        <v>86</v>
      </c>
      <c r="AV96" s="13" t="s">
        <v>86</v>
      </c>
      <c r="AW96" s="13" t="s">
        <v>4</v>
      </c>
      <c r="AX96" s="13" t="s">
        <v>84</v>
      </c>
      <c r="AY96" s="235" t="s">
        <v>137</v>
      </c>
    </row>
    <row r="97" s="12" customFormat="1" ht="22.8" customHeight="1">
      <c r="A97" s="12"/>
      <c r="B97" s="189"/>
      <c r="C97" s="190"/>
      <c r="D97" s="191" t="s">
        <v>75</v>
      </c>
      <c r="E97" s="203" t="s">
        <v>423</v>
      </c>
      <c r="F97" s="203" t="s">
        <v>424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SUM(P98:P107)</f>
        <v>0</v>
      </c>
      <c r="Q97" s="197"/>
      <c r="R97" s="198">
        <f>SUM(R98:R107)</f>
        <v>0</v>
      </c>
      <c r="S97" s="197"/>
      <c r="T97" s="198">
        <f>SUM(T98:T107)</f>
        <v>0</v>
      </c>
      <c r="U97" s="199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84</v>
      </c>
      <c r="AT97" s="201" t="s">
        <v>75</v>
      </c>
      <c r="AU97" s="201" t="s">
        <v>84</v>
      </c>
      <c r="AY97" s="200" t="s">
        <v>137</v>
      </c>
      <c r="BK97" s="202">
        <f>SUM(BK98:BK107)</f>
        <v>0</v>
      </c>
    </row>
    <row r="98" s="2" customFormat="1" ht="24.15" customHeight="1">
      <c r="A98" s="39"/>
      <c r="B98" s="40"/>
      <c r="C98" s="205" t="s">
        <v>170</v>
      </c>
      <c r="D98" s="205" t="s">
        <v>139</v>
      </c>
      <c r="E98" s="206" t="s">
        <v>432</v>
      </c>
      <c r="F98" s="207" t="s">
        <v>433</v>
      </c>
      <c r="G98" s="208" t="s">
        <v>95</v>
      </c>
      <c r="H98" s="209">
        <v>7.5599999999999996</v>
      </c>
      <c r="I98" s="210"/>
      <c r="J98" s="211">
        <f>ROUND(I98*H98,2)</f>
        <v>0</v>
      </c>
      <c r="K98" s="207" t="s">
        <v>143</v>
      </c>
      <c r="L98" s="45"/>
      <c r="M98" s="212" t="s">
        <v>19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4">
        <f>S98*H98</f>
        <v>0</v>
      </c>
      <c r="U98" s="215" t="s">
        <v>19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144</v>
      </c>
      <c r="AT98" s="216" t="s">
        <v>139</v>
      </c>
      <c r="AU98" s="216" t="s">
        <v>86</v>
      </c>
      <c r="AY98" s="18" t="s">
        <v>137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84</v>
      </c>
      <c r="BK98" s="217">
        <f>ROUND(I98*H98,2)</f>
        <v>0</v>
      </c>
      <c r="BL98" s="18" t="s">
        <v>144</v>
      </c>
      <c r="BM98" s="216" t="s">
        <v>504</v>
      </c>
    </row>
    <row r="99" s="2" customFormat="1">
      <c r="A99" s="39"/>
      <c r="B99" s="40"/>
      <c r="C99" s="41"/>
      <c r="D99" s="218" t="s">
        <v>146</v>
      </c>
      <c r="E99" s="41"/>
      <c r="F99" s="219" t="s">
        <v>435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5"/>
      <c r="U99" s="86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146</v>
      </c>
      <c r="AU99" s="18" t="s">
        <v>86</v>
      </c>
    </row>
    <row r="100" s="13" customFormat="1">
      <c r="A100" s="13"/>
      <c r="B100" s="225"/>
      <c r="C100" s="226"/>
      <c r="D100" s="223" t="s">
        <v>160</v>
      </c>
      <c r="E100" s="227" t="s">
        <v>19</v>
      </c>
      <c r="F100" s="228" t="s">
        <v>505</v>
      </c>
      <c r="G100" s="226"/>
      <c r="H100" s="229">
        <v>7.5599999999999996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3"/>
      <c r="U100" s="234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160</v>
      </c>
      <c r="AU100" s="235" t="s">
        <v>86</v>
      </c>
      <c r="AV100" s="13" t="s">
        <v>86</v>
      </c>
      <c r="AW100" s="13" t="s">
        <v>37</v>
      </c>
      <c r="AX100" s="13" t="s">
        <v>84</v>
      </c>
      <c r="AY100" s="235" t="s">
        <v>137</v>
      </c>
    </row>
    <row r="101" s="2" customFormat="1" ht="24.15" customHeight="1">
      <c r="A101" s="39"/>
      <c r="B101" s="40"/>
      <c r="C101" s="205" t="s">
        <v>176</v>
      </c>
      <c r="D101" s="205" t="s">
        <v>139</v>
      </c>
      <c r="E101" s="206" t="s">
        <v>443</v>
      </c>
      <c r="F101" s="207" t="s">
        <v>444</v>
      </c>
      <c r="G101" s="208" t="s">
        <v>95</v>
      </c>
      <c r="H101" s="209">
        <v>7.5599999999999996</v>
      </c>
      <c r="I101" s="210"/>
      <c r="J101" s="211">
        <f>ROUND(I101*H101,2)</f>
        <v>0</v>
      </c>
      <c r="K101" s="207" t="s">
        <v>143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4">
        <f>S101*H101</f>
        <v>0</v>
      </c>
      <c r="U101" s="215" t="s">
        <v>19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144</v>
      </c>
      <c r="AT101" s="216" t="s">
        <v>139</v>
      </c>
      <c r="AU101" s="216" t="s">
        <v>86</v>
      </c>
      <c r="AY101" s="18" t="s">
        <v>137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144</v>
      </c>
      <c r="BM101" s="216" t="s">
        <v>506</v>
      </c>
    </row>
    <row r="102" s="2" customFormat="1">
      <c r="A102" s="39"/>
      <c r="B102" s="40"/>
      <c r="C102" s="41"/>
      <c r="D102" s="218" t="s">
        <v>146</v>
      </c>
      <c r="E102" s="41"/>
      <c r="F102" s="219" t="s">
        <v>446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5"/>
      <c r="U102" s="86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146</v>
      </c>
      <c r="AU102" s="18" t="s">
        <v>86</v>
      </c>
    </row>
    <row r="103" s="13" customFormat="1">
      <c r="A103" s="13"/>
      <c r="B103" s="225"/>
      <c r="C103" s="226"/>
      <c r="D103" s="223" t="s">
        <v>160</v>
      </c>
      <c r="E103" s="227" t="s">
        <v>19</v>
      </c>
      <c r="F103" s="228" t="s">
        <v>505</v>
      </c>
      <c r="G103" s="226"/>
      <c r="H103" s="229">
        <v>7.5599999999999996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3"/>
      <c r="U103" s="234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160</v>
      </c>
      <c r="AU103" s="235" t="s">
        <v>86</v>
      </c>
      <c r="AV103" s="13" t="s">
        <v>86</v>
      </c>
      <c r="AW103" s="13" t="s">
        <v>37</v>
      </c>
      <c r="AX103" s="13" t="s">
        <v>76</v>
      </c>
      <c r="AY103" s="235" t="s">
        <v>137</v>
      </c>
    </row>
    <row r="104" s="14" customFormat="1">
      <c r="A104" s="14"/>
      <c r="B104" s="236"/>
      <c r="C104" s="237"/>
      <c r="D104" s="223" t="s">
        <v>160</v>
      </c>
      <c r="E104" s="238" t="s">
        <v>19</v>
      </c>
      <c r="F104" s="239" t="s">
        <v>162</v>
      </c>
      <c r="G104" s="237"/>
      <c r="H104" s="240">
        <v>7.5599999999999996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4"/>
      <c r="U104" s="245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160</v>
      </c>
      <c r="AU104" s="246" t="s">
        <v>86</v>
      </c>
      <c r="AV104" s="14" t="s">
        <v>144</v>
      </c>
      <c r="AW104" s="14" t="s">
        <v>37</v>
      </c>
      <c r="AX104" s="14" t="s">
        <v>84</v>
      </c>
      <c r="AY104" s="246" t="s">
        <v>137</v>
      </c>
    </row>
    <row r="105" s="2" customFormat="1" ht="24.15" customHeight="1">
      <c r="A105" s="39"/>
      <c r="B105" s="40"/>
      <c r="C105" s="205" t="s">
        <v>184</v>
      </c>
      <c r="D105" s="205" t="s">
        <v>139</v>
      </c>
      <c r="E105" s="206" t="s">
        <v>448</v>
      </c>
      <c r="F105" s="207" t="s">
        <v>449</v>
      </c>
      <c r="G105" s="208" t="s">
        <v>95</v>
      </c>
      <c r="H105" s="209">
        <v>151.19999999999999</v>
      </c>
      <c r="I105" s="210"/>
      <c r="J105" s="211">
        <f>ROUND(I105*H105,2)</f>
        <v>0</v>
      </c>
      <c r="K105" s="207" t="s">
        <v>143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4">
        <f>S105*H105</f>
        <v>0</v>
      </c>
      <c r="U105" s="215" t="s">
        <v>19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144</v>
      </c>
      <c r="AT105" s="216" t="s">
        <v>139</v>
      </c>
      <c r="AU105" s="216" t="s">
        <v>86</v>
      </c>
      <c r="AY105" s="18" t="s">
        <v>137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144</v>
      </c>
      <c r="BM105" s="216" t="s">
        <v>507</v>
      </c>
    </row>
    <row r="106" s="2" customFormat="1">
      <c r="A106" s="39"/>
      <c r="B106" s="40"/>
      <c r="C106" s="41"/>
      <c r="D106" s="218" t="s">
        <v>146</v>
      </c>
      <c r="E106" s="41"/>
      <c r="F106" s="219" t="s">
        <v>451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5"/>
      <c r="U106" s="86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146</v>
      </c>
      <c r="AU106" s="18" t="s">
        <v>86</v>
      </c>
    </row>
    <row r="107" s="13" customFormat="1">
      <c r="A107" s="13"/>
      <c r="B107" s="225"/>
      <c r="C107" s="226"/>
      <c r="D107" s="223" t="s">
        <v>160</v>
      </c>
      <c r="E107" s="226"/>
      <c r="F107" s="228" t="s">
        <v>508</v>
      </c>
      <c r="G107" s="226"/>
      <c r="H107" s="229">
        <v>151.19999999999999</v>
      </c>
      <c r="I107" s="230"/>
      <c r="J107" s="226"/>
      <c r="K107" s="226"/>
      <c r="L107" s="231"/>
      <c r="M107" s="257"/>
      <c r="N107" s="258"/>
      <c r="O107" s="258"/>
      <c r="P107" s="258"/>
      <c r="Q107" s="258"/>
      <c r="R107" s="258"/>
      <c r="S107" s="258"/>
      <c r="T107" s="258"/>
      <c r="U107" s="259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160</v>
      </c>
      <c r="AU107" s="235" t="s">
        <v>86</v>
      </c>
      <c r="AV107" s="13" t="s">
        <v>86</v>
      </c>
      <c r="AW107" s="13" t="s">
        <v>4</v>
      </c>
      <c r="AX107" s="13" t="s">
        <v>84</v>
      </c>
      <c r="AY107" s="235" t="s">
        <v>137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lfyue3FWEF0hqbupTNND60dWItqhBdIrKa5G4LHVHV7PrAJ2VWEGJg5N7kWI0ncPqTF/vxW/8Mum8uIkhBonDg==" hashValue="p4U7hQqKX9hd2YusW4tiK7J6uJiPGyQAUNJ7oqwePoUMSNMY6MW2jLTGH4/gki6jKRs8ZC1niFUWnAXV/Zd9jg==" algorithmName="SHA-512" password="CDD7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22251301"/>
    <hyperlink ref="F91" r:id="rId2" display="https://podminky.urs.cz/item/CS_URS_2024_01/181951112"/>
    <hyperlink ref="F94" r:id="rId3" display="https://podminky.urs.cz/item/CS_URS_2024_01/561121103"/>
    <hyperlink ref="F99" r:id="rId4" display="https://podminky.urs.cz/item/CS_URS_2024_01/997013873"/>
    <hyperlink ref="F102" r:id="rId5" display="https://podminky.urs.cz/item/CS_URS_2024_01/997221551"/>
    <hyperlink ref="F106" r:id="rId6" display="https://podminky.urs.cz/item/CS_URS_2024_01/99722155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86</v>
      </c>
    </row>
    <row r="4" s="1" customFormat="1" ht="24.96" customHeight="1">
      <c r="B4" s="21"/>
      <c r="D4" s="132" t="s">
        <v>100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Obnova chodníku před domem č.p. 396/2, Bílina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509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31. 1. 2024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ROUND((SUM(BE84:BE108)),  2)</f>
        <v>0</v>
      </c>
      <c r="G33" s="39"/>
      <c r="H33" s="39"/>
      <c r="I33" s="150">
        <v>0.20999999999999999</v>
      </c>
      <c r="J33" s="149">
        <f>ROUND(((SUM(BE84:BE108))*I33),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48</v>
      </c>
      <c r="F34" s="149">
        <f>ROUND((SUM(BF84:BF108)),  2)</f>
        <v>0</v>
      </c>
      <c r="G34" s="39"/>
      <c r="H34" s="39"/>
      <c r="I34" s="150">
        <v>0.12</v>
      </c>
      <c r="J34" s="149">
        <f>ROUND(((SUM(BF84:BF108))*I34),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ROUND((SUM(BG84:BG108)),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ROUND((SUM(BH84:BH108)),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ROUND((SUM(BI84:BI108)),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Obnova chodníku před domem č.p. 396/2, Bílina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Bílina</v>
      </c>
      <c r="G52" s="41"/>
      <c r="H52" s="41"/>
      <c r="I52" s="33" t="s">
        <v>23</v>
      </c>
      <c r="J52" s="73" t="str">
        <f>IF(J12="","",J12)</f>
        <v>31. 1. 2024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33</v>
      </c>
      <c r="J54" s="37" t="str">
        <f>E21</f>
        <v>Pavepro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Jan Sedláček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107</v>
      </c>
      <c r="D57" s="164"/>
      <c r="E57" s="164"/>
      <c r="F57" s="164"/>
      <c r="G57" s="164"/>
      <c r="H57" s="164"/>
      <c r="I57" s="164"/>
      <c r="J57" s="165" t="s">
        <v>108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7"/>
      <c r="C60" s="168"/>
      <c r="D60" s="169" t="s">
        <v>509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510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511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512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513</v>
      </c>
      <c r="E64" s="176"/>
      <c r="F64" s="176"/>
      <c r="G64" s="176"/>
      <c r="H64" s="176"/>
      <c r="I64" s="176"/>
      <c r="J64" s="177">
        <f>J105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121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Obnova chodníku před domem č.p. 396/2, Bílina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104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VRN - Vedlejší rozpočtové náklady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Bílina</v>
      </c>
      <c r="G78" s="41"/>
      <c r="H78" s="41"/>
      <c r="I78" s="33" t="s">
        <v>23</v>
      </c>
      <c r="J78" s="73" t="str">
        <f>IF(J12="","",J12)</f>
        <v>31. 1. 2024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Bílina</v>
      </c>
      <c r="G80" s="41"/>
      <c r="H80" s="41"/>
      <c r="I80" s="33" t="s">
        <v>33</v>
      </c>
      <c r="J80" s="37" t="str">
        <f>E21</f>
        <v>Pavepro s.r.o.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>Ing. Jan Sedláček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122</v>
      </c>
      <c r="D83" s="182" t="s">
        <v>61</v>
      </c>
      <c r="E83" s="182" t="s">
        <v>57</v>
      </c>
      <c r="F83" s="182" t="s">
        <v>58</v>
      </c>
      <c r="G83" s="182" t="s">
        <v>123</v>
      </c>
      <c r="H83" s="182" t="s">
        <v>124</v>
      </c>
      <c r="I83" s="182" t="s">
        <v>125</v>
      </c>
      <c r="J83" s="182" t="s">
        <v>108</v>
      </c>
      <c r="K83" s="183" t="s">
        <v>126</v>
      </c>
      <c r="L83" s="184"/>
      <c r="M83" s="93" t="s">
        <v>19</v>
      </c>
      <c r="N83" s="94" t="s">
        <v>46</v>
      </c>
      <c r="O83" s="94" t="s">
        <v>127</v>
      </c>
      <c r="P83" s="94" t="s">
        <v>128</v>
      </c>
      <c r="Q83" s="94" t="s">
        <v>129</v>
      </c>
      <c r="R83" s="94" t="s">
        <v>130</v>
      </c>
      <c r="S83" s="94" t="s">
        <v>131</v>
      </c>
      <c r="T83" s="94" t="s">
        <v>132</v>
      </c>
      <c r="U83" s="95" t="s">
        <v>133</v>
      </c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134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</f>
        <v>0</v>
      </c>
      <c r="Q84" s="97"/>
      <c r="R84" s="187">
        <f>R85</f>
        <v>0</v>
      </c>
      <c r="S84" s="97"/>
      <c r="T84" s="187">
        <f>T85</f>
        <v>0</v>
      </c>
      <c r="U84" s="98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109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75</v>
      </c>
      <c r="E85" s="192" t="s">
        <v>90</v>
      </c>
      <c r="F85" s="192" t="s">
        <v>91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P86+P94+P98+P105</f>
        <v>0</v>
      </c>
      <c r="Q85" s="197"/>
      <c r="R85" s="198">
        <f>R86+R94+R98+R105</f>
        <v>0</v>
      </c>
      <c r="S85" s="197"/>
      <c r="T85" s="198">
        <f>T86+T94+T98+T105</f>
        <v>0</v>
      </c>
      <c r="U85" s="199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170</v>
      </c>
      <c r="AT85" s="201" t="s">
        <v>75</v>
      </c>
      <c r="AU85" s="201" t="s">
        <v>76</v>
      </c>
      <c r="AY85" s="200" t="s">
        <v>137</v>
      </c>
      <c r="BK85" s="202">
        <f>BK86+BK94+BK98+BK105</f>
        <v>0</v>
      </c>
    </row>
    <row r="86" s="12" customFormat="1" ht="22.8" customHeight="1">
      <c r="A86" s="12"/>
      <c r="B86" s="189"/>
      <c r="C86" s="190"/>
      <c r="D86" s="191" t="s">
        <v>75</v>
      </c>
      <c r="E86" s="203" t="s">
        <v>514</v>
      </c>
      <c r="F86" s="203" t="s">
        <v>515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SUM(P87:P93)</f>
        <v>0</v>
      </c>
      <c r="Q86" s="197"/>
      <c r="R86" s="198">
        <f>SUM(R87:R93)</f>
        <v>0</v>
      </c>
      <c r="S86" s="197"/>
      <c r="T86" s="198">
        <f>SUM(T87:T93)</f>
        <v>0</v>
      </c>
      <c r="U86" s="199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170</v>
      </c>
      <c r="AT86" s="201" t="s">
        <v>75</v>
      </c>
      <c r="AU86" s="201" t="s">
        <v>84</v>
      </c>
      <c r="AY86" s="200" t="s">
        <v>137</v>
      </c>
      <c r="BK86" s="202">
        <f>SUM(BK87:BK93)</f>
        <v>0</v>
      </c>
    </row>
    <row r="87" s="2" customFormat="1" ht="16.5" customHeight="1">
      <c r="A87" s="39"/>
      <c r="B87" s="40"/>
      <c r="C87" s="205" t="s">
        <v>84</v>
      </c>
      <c r="D87" s="205" t="s">
        <v>139</v>
      </c>
      <c r="E87" s="206" t="s">
        <v>516</v>
      </c>
      <c r="F87" s="207" t="s">
        <v>517</v>
      </c>
      <c r="G87" s="208" t="s">
        <v>466</v>
      </c>
      <c r="H87" s="209">
        <v>3</v>
      </c>
      <c r="I87" s="210"/>
      <c r="J87" s="211">
        <f>ROUND(I87*H87,2)</f>
        <v>0</v>
      </c>
      <c r="K87" s="207" t="s">
        <v>143</v>
      </c>
      <c r="L87" s="45"/>
      <c r="M87" s="212" t="s">
        <v>19</v>
      </c>
      <c r="N87" s="213" t="s">
        <v>47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4">
        <f>S87*H87</f>
        <v>0</v>
      </c>
      <c r="U87" s="215" t="s">
        <v>19</v>
      </c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518</v>
      </c>
      <c r="AT87" s="216" t="s">
        <v>139</v>
      </c>
      <c r="AU87" s="216" t="s">
        <v>86</v>
      </c>
      <c r="AY87" s="18" t="s">
        <v>137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84</v>
      </c>
      <c r="BK87" s="217">
        <f>ROUND(I87*H87,2)</f>
        <v>0</v>
      </c>
      <c r="BL87" s="18" t="s">
        <v>518</v>
      </c>
      <c r="BM87" s="216" t="s">
        <v>519</v>
      </c>
    </row>
    <row r="88" s="2" customFormat="1">
      <c r="A88" s="39"/>
      <c r="B88" s="40"/>
      <c r="C88" s="41"/>
      <c r="D88" s="218" t="s">
        <v>146</v>
      </c>
      <c r="E88" s="41"/>
      <c r="F88" s="219" t="s">
        <v>520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5"/>
      <c r="U88" s="86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146</v>
      </c>
      <c r="AU88" s="18" t="s">
        <v>86</v>
      </c>
    </row>
    <row r="89" s="2" customFormat="1">
      <c r="A89" s="39"/>
      <c r="B89" s="40"/>
      <c r="C89" s="41"/>
      <c r="D89" s="223" t="s">
        <v>158</v>
      </c>
      <c r="E89" s="41"/>
      <c r="F89" s="224" t="s">
        <v>521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5"/>
      <c r="U89" s="86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158</v>
      </c>
      <c r="AU89" s="18" t="s">
        <v>86</v>
      </c>
    </row>
    <row r="90" s="13" customFormat="1">
      <c r="A90" s="13"/>
      <c r="B90" s="225"/>
      <c r="C90" s="226"/>
      <c r="D90" s="223" t="s">
        <v>160</v>
      </c>
      <c r="E90" s="227" t="s">
        <v>19</v>
      </c>
      <c r="F90" s="228" t="s">
        <v>522</v>
      </c>
      <c r="G90" s="226"/>
      <c r="H90" s="229">
        <v>1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3"/>
      <c r="U90" s="234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160</v>
      </c>
      <c r="AU90" s="235" t="s">
        <v>86</v>
      </c>
      <c r="AV90" s="13" t="s">
        <v>86</v>
      </c>
      <c r="AW90" s="13" t="s">
        <v>37</v>
      </c>
      <c r="AX90" s="13" t="s">
        <v>76</v>
      </c>
      <c r="AY90" s="235" t="s">
        <v>137</v>
      </c>
    </row>
    <row r="91" s="13" customFormat="1">
      <c r="A91" s="13"/>
      <c r="B91" s="225"/>
      <c r="C91" s="226"/>
      <c r="D91" s="223" t="s">
        <v>160</v>
      </c>
      <c r="E91" s="227" t="s">
        <v>19</v>
      </c>
      <c r="F91" s="228" t="s">
        <v>523</v>
      </c>
      <c r="G91" s="226"/>
      <c r="H91" s="229">
        <v>1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3"/>
      <c r="U91" s="234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160</v>
      </c>
      <c r="AU91" s="235" t="s">
        <v>86</v>
      </c>
      <c r="AV91" s="13" t="s">
        <v>86</v>
      </c>
      <c r="AW91" s="13" t="s">
        <v>37</v>
      </c>
      <c r="AX91" s="13" t="s">
        <v>76</v>
      </c>
      <c r="AY91" s="235" t="s">
        <v>137</v>
      </c>
    </row>
    <row r="92" s="13" customFormat="1">
      <c r="A92" s="13"/>
      <c r="B92" s="225"/>
      <c r="C92" s="226"/>
      <c r="D92" s="223" t="s">
        <v>160</v>
      </c>
      <c r="E92" s="227" t="s">
        <v>19</v>
      </c>
      <c r="F92" s="228" t="s">
        <v>524</v>
      </c>
      <c r="G92" s="226"/>
      <c r="H92" s="229">
        <v>1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3"/>
      <c r="U92" s="234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160</v>
      </c>
      <c r="AU92" s="235" t="s">
        <v>86</v>
      </c>
      <c r="AV92" s="13" t="s">
        <v>86</v>
      </c>
      <c r="AW92" s="13" t="s">
        <v>37</v>
      </c>
      <c r="AX92" s="13" t="s">
        <v>76</v>
      </c>
      <c r="AY92" s="235" t="s">
        <v>137</v>
      </c>
    </row>
    <row r="93" s="14" customFormat="1">
      <c r="A93" s="14"/>
      <c r="B93" s="236"/>
      <c r="C93" s="237"/>
      <c r="D93" s="223" t="s">
        <v>160</v>
      </c>
      <c r="E93" s="238" t="s">
        <v>19</v>
      </c>
      <c r="F93" s="239" t="s">
        <v>162</v>
      </c>
      <c r="G93" s="237"/>
      <c r="H93" s="240">
        <v>3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4"/>
      <c r="U93" s="245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160</v>
      </c>
      <c r="AU93" s="246" t="s">
        <v>86</v>
      </c>
      <c r="AV93" s="14" t="s">
        <v>144</v>
      </c>
      <c r="AW93" s="14" t="s">
        <v>37</v>
      </c>
      <c r="AX93" s="14" t="s">
        <v>84</v>
      </c>
      <c r="AY93" s="246" t="s">
        <v>137</v>
      </c>
    </row>
    <row r="94" s="12" customFormat="1" ht="22.8" customHeight="1">
      <c r="A94" s="12"/>
      <c r="B94" s="189"/>
      <c r="C94" s="190"/>
      <c r="D94" s="191" t="s">
        <v>75</v>
      </c>
      <c r="E94" s="203" t="s">
        <v>525</v>
      </c>
      <c r="F94" s="203" t="s">
        <v>526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</v>
      </c>
      <c r="S94" s="197"/>
      <c r="T94" s="198">
        <f>SUM(T95:T97)</f>
        <v>0</v>
      </c>
      <c r="U94" s="199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170</v>
      </c>
      <c r="AT94" s="201" t="s">
        <v>75</v>
      </c>
      <c r="AU94" s="201" t="s">
        <v>84</v>
      </c>
      <c r="AY94" s="200" t="s">
        <v>137</v>
      </c>
      <c r="BK94" s="202">
        <f>SUM(BK95:BK97)</f>
        <v>0</v>
      </c>
    </row>
    <row r="95" s="2" customFormat="1" ht="16.5" customHeight="1">
      <c r="A95" s="39"/>
      <c r="B95" s="40"/>
      <c r="C95" s="205" t="s">
        <v>86</v>
      </c>
      <c r="D95" s="205" t="s">
        <v>139</v>
      </c>
      <c r="E95" s="206" t="s">
        <v>527</v>
      </c>
      <c r="F95" s="207" t="s">
        <v>528</v>
      </c>
      <c r="G95" s="208" t="s">
        <v>466</v>
      </c>
      <c r="H95" s="209">
        <v>1</v>
      </c>
      <c r="I95" s="210"/>
      <c r="J95" s="211">
        <f>ROUND(I95*H95,2)</f>
        <v>0</v>
      </c>
      <c r="K95" s="207" t="s">
        <v>143</v>
      </c>
      <c r="L95" s="45"/>
      <c r="M95" s="212" t="s">
        <v>19</v>
      </c>
      <c r="N95" s="213" t="s">
        <v>47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4">
        <f>S95*H95</f>
        <v>0</v>
      </c>
      <c r="U95" s="215" t="s">
        <v>19</v>
      </c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518</v>
      </c>
      <c r="AT95" s="216" t="s">
        <v>139</v>
      </c>
      <c r="AU95" s="216" t="s">
        <v>86</v>
      </c>
      <c r="AY95" s="18" t="s">
        <v>137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84</v>
      </c>
      <c r="BK95" s="217">
        <f>ROUND(I95*H95,2)</f>
        <v>0</v>
      </c>
      <c r="BL95" s="18" t="s">
        <v>518</v>
      </c>
      <c r="BM95" s="216" t="s">
        <v>529</v>
      </c>
    </row>
    <row r="96" s="2" customFormat="1">
      <c r="A96" s="39"/>
      <c r="B96" s="40"/>
      <c r="C96" s="41"/>
      <c r="D96" s="218" t="s">
        <v>146</v>
      </c>
      <c r="E96" s="41"/>
      <c r="F96" s="219" t="s">
        <v>530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5"/>
      <c r="U96" s="86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146</v>
      </c>
      <c r="AU96" s="18" t="s">
        <v>86</v>
      </c>
    </row>
    <row r="97" s="2" customFormat="1">
      <c r="A97" s="39"/>
      <c r="B97" s="40"/>
      <c r="C97" s="41"/>
      <c r="D97" s="223" t="s">
        <v>158</v>
      </c>
      <c r="E97" s="41"/>
      <c r="F97" s="224" t="s">
        <v>531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5"/>
      <c r="U97" s="86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158</v>
      </c>
      <c r="AU97" s="18" t="s">
        <v>86</v>
      </c>
    </row>
    <row r="98" s="12" customFormat="1" ht="22.8" customHeight="1">
      <c r="A98" s="12"/>
      <c r="B98" s="189"/>
      <c r="C98" s="190"/>
      <c r="D98" s="191" t="s">
        <v>75</v>
      </c>
      <c r="E98" s="203" t="s">
        <v>532</v>
      </c>
      <c r="F98" s="203" t="s">
        <v>533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SUM(P99:P104)</f>
        <v>0</v>
      </c>
      <c r="Q98" s="197"/>
      <c r="R98" s="198">
        <f>SUM(R99:R104)</f>
        <v>0</v>
      </c>
      <c r="S98" s="197"/>
      <c r="T98" s="198">
        <f>SUM(T99:T104)</f>
        <v>0</v>
      </c>
      <c r="U98" s="199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170</v>
      </c>
      <c r="AT98" s="201" t="s">
        <v>75</v>
      </c>
      <c r="AU98" s="201" t="s">
        <v>84</v>
      </c>
      <c r="AY98" s="200" t="s">
        <v>137</v>
      </c>
      <c r="BK98" s="202">
        <f>SUM(BK99:BK104)</f>
        <v>0</v>
      </c>
    </row>
    <row r="99" s="2" customFormat="1" ht="16.5" customHeight="1">
      <c r="A99" s="39"/>
      <c r="B99" s="40"/>
      <c r="C99" s="205" t="s">
        <v>153</v>
      </c>
      <c r="D99" s="205" t="s">
        <v>139</v>
      </c>
      <c r="E99" s="206" t="s">
        <v>534</v>
      </c>
      <c r="F99" s="207" t="s">
        <v>533</v>
      </c>
      <c r="G99" s="208" t="s">
        <v>466</v>
      </c>
      <c r="H99" s="209">
        <v>1</v>
      </c>
      <c r="I99" s="210"/>
      <c r="J99" s="211">
        <f>ROUND(I99*H99,2)</f>
        <v>0</v>
      </c>
      <c r="K99" s="207" t="s">
        <v>143</v>
      </c>
      <c r="L99" s="45"/>
      <c r="M99" s="212" t="s">
        <v>19</v>
      </c>
      <c r="N99" s="213" t="s">
        <v>47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4">
        <f>S99*H99</f>
        <v>0</v>
      </c>
      <c r="U99" s="215" t="s">
        <v>19</v>
      </c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518</v>
      </c>
      <c r="AT99" s="216" t="s">
        <v>139</v>
      </c>
      <c r="AU99" s="216" t="s">
        <v>86</v>
      </c>
      <c r="AY99" s="18" t="s">
        <v>137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84</v>
      </c>
      <c r="BK99" s="217">
        <f>ROUND(I99*H99,2)</f>
        <v>0</v>
      </c>
      <c r="BL99" s="18" t="s">
        <v>518</v>
      </c>
      <c r="BM99" s="216" t="s">
        <v>535</v>
      </c>
    </row>
    <row r="100" s="2" customFormat="1">
      <c r="A100" s="39"/>
      <c r="B100" s="40"/>
      <c r="C100" s="41"/>
      <c r="D100" s="218" t="s">
        <v>146</v>
      </c>
      <c r="E100" s="41"/>
      <c r="F100" s="219" t="s">
        <v>536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5"/>
      <c r="U100" s="86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146</v>
      </c>
      <c r="AU100" s="18" t="s">
        <v>86</v>
      </c>
    </row>
    <row r="101" s="2" customFormat="1">
      <c r="A101" s="39"/>
      <c r="B101" s="40"/>
      <c r="C101" s="41"/>
      <c r="D101" s="223" t="s">
        <v>158</v>
      </c>
      <c r="E101" s="41"/>
      <c r="F101" s="224" t="s">
        <v>537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5"/>
      <c r="U101" s="86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158</v>
      </c>
      <c r="AU101" s="18" t="s">
        <v>86</v>
      </c>
    </row>
    <row r="102" s="2" customFormat="1" ht="16.5" customHeight="1">
      <c r="A102" s="39"/>
      <c r="B102" s="40"/>
      <c r="C102" s="205" t="s">
        <v>144</v>
      </c>
      <c r="D102" s="205" t="s">
        <v>139</v>
      </c>
      <c r="E102" s="206" t="s">
        <v>538</v>
      </c>
      <c r="F102" s="207" t="s">
        <v>539</v>
      </c>
      <c r="G102" s="208" t="s">
        <v>466</v>
      </c>
      <c r="H102" s="209">
        <v>1</v>
      </c>
      <c r="I102" s="210"/>
      <c r="J102" s="211">
        <f>ROUND(I102*H102,2)</f>
        <v>0</v>
      </c>
      <c r="K102" s="207" t="s">
        <v>143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4">
        <f>S102*H102</f>
        <v>0</v>
      </c>
      <c r="U102" s="215" t="s">
        <v>19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518</v>
      </c>
      <c r="AT102" s="216" t="s">
        <v>139</v>
      </c>
      <c r="AU102" s="216" t="s">
        <v>86</v>
      </c>
      <c r="AY102" s="18" t="s">
        <v>137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518</v>
      </c>
      <c r="BM102" s="216" t="s">
        <v>540</v>
      </c>
    </row>
    <row r="103" s="2" customFormat="1">
      <c r="A103" s="39"/>
      <c r="B103" s="40"/>
      <c r="C103" s="41"/>
      <c r="D103" s="218" t="s">
        <v>146</v>
      </c>
      <c r="E103" s="41"/>
      <c r="F103" s="219" t="s">
        <v>541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5"/>
      <c r="U103" s="8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146</v>
      </c>
      <c r="AU103" s="18" t="s">
        <v>86</v>
      </c>
    </row>
    <row r="104" s="2" customFormat="1">
      <c r="A104" s="39"/>
      <c r="B104" s="40"/>
      <c r="C104" s="41"/>
      <c r="D104" s="223" t="s">
        <v>158</v>
      </c>
      <c r="E104" s="41"/>
      <c r="F104" s="224" t="s">
        <v>542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5"/>
      <c r="U104" s="86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158</v>
      </c>
      <c r="AU104" s="18" t="s">
        <v>86</v>
      </c>
    </row>
    <row r="105" s="12" customFormat="1" ht="22.8" customHeight="1">
      <c r="A105" s="12"/>
      <c r="B105" s="189"/>
      <c r="C105" s="190"/>
      <c r="D105" s="191" t="s">
        <v>75</v>
      </c>
      <c r="E105" s="203" t="s">
        <v>543</v>
      </c>
      <c r="F105" s="203" t="s">
        <v>544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SUM(P106:P108)</f>
        <v>0</v>
      </c>
      <c r="Q105" s="197"/>
      <c r="R105" s="198">
        <f>SUM(R106:R108)</f>
        <v>0</v>
      </c>
      <c r="S105" s="197"/>
      <c r="T105" s="198">
        <f>SUM(T106:T108)</f>
        <v>0</v>
      </c>
      <c r="U105" s="199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170</v>
      </c>
      <c r="AT105" s="201" t="s">
        <v>75</v>
      </c>
      <c r="AU105" s="201" t="s">
        <v>84</v>
      </c>
      <c r="AY105" s="200" t="s">
        <v>137</v>
      </c>
      <c r="BK105" s="202">
        <f>SUM(BK106:BK108)</f>
        <v>0</v>
      </c>
    </row>
    <row r="106" s="2" customFormat="1" ht="16.5" customHeight="1">
      <c r="A106" s="39"/>
      <c r="B106" s="40"/>
      <c r="C106" s="205" t="s">
        <v>170</v>
      </c>
      <c r="D106" s="205" t="s">
        <v>139</v>
      </c>
      <c r="E106" s="206" t="s">
        <v>545</v>
      </c>
      <c r="F106" s="207" t="s">
        <v>546</v>
      </c>
      <c r="G106" s="208" t="s">
        <v>466</v>
      </c>
      <c r="H106" s="209">
        <v>1</v>
      </c>
      <c r="I106" s="210"/>
      <c r="J106" s="211">
        <f>ROUND(I106*H106,2)</f>
        <v>0</v>
      </c>
      <c r="K106" s="207" t="s">
        <v>143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4">
        <f>S106*H106</f>
        <v>0</v>
      </c>
      <c r="U106" s="215" t="s">
        <v>19</v>
      </c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518</v>
      </c>
      <c r="AT106" s="216" t="s">
        <v>139</v>
      </c>
      <c r="AU106" s="216" t="s">
        <v>86</v>
      </c>
      <c r="AY106" s="18" t="s">
        <v>137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518</v>
      </c>
      <c r="BM106" s="216" t="s">
        <v>547</v>
      </c>
    </row>
    <row r="107" s="2" customFormat="1">
      <c r="A107" s="39"/>
      <c r="B107" s="40"/>
      <c r="C107" s="41"/>
      <c r="D107" s="218" t="s">
        <v>146</v>
      </c>
      <c r="E107" s="41"/>
      <c r="F107" s="219" t="s">
        <v>548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5"/>
      <c r="U107" s="86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146</v>
      </c>
      <c r="AU107" s="18" t="s">
        <v>86</v>
      </c>
    </row>
    <row r="108" s="2" customFormat="1">
      <c r="A108" s="39"/>
      <c r="B108" s="40"/>
      <c r="C108" s="41"/>
      <c r="D108" s="223" t="s">
        <v>158</v>
      </c>
      <c r="E108" s="41"/>
      <c r="F108" s="224" t="s">
        <v>549</v>
      </c>
      <c r="G108" s="41"/>
      <c r="H108" s="41"/>
      <c r="I108" s="220"/>
      <c r="J108" s="41"/>
      <c r="K108" s="41"/>
      <c r="L108" s="45"/>
      <c r="M108" s="260"/>
      <c r="N108" s="261"/>
      <c r="O108" s="262"/>
      <c r="P108" s="262"/>
      <c r="Q108" s="262"/>
      <c r="R108" s="262"/>
      <c r="S108" s="262"/>
      <c r="T108" s="262"/>
      <c r="U108" s="263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158</v>
      </c>
      <c r="AU108" s="18" t="s">
        <v>86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Qsp2+Q5eEIREWYNp8/OGNDh7RpbUFJdQoqAQ36FFY8BFv05uWespebanVeo7Blrti4/dwW0u2OADjj//JykmqQ==" hashValue="qMlHv7IC+vcPDpi3pdUcl9I8ooDx6gmCOifsR2eZHCj+2L4IIPidGhzQfc8iJDMeJXleHO+nXwJYrLwHRiUOxw==" algorithmName="SHA-512" password="CDD7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2002000"/>
    <hyperlink ref="F96" r:id="rId2" display="https://podminky.urs.cz/item/CS_URS_2024_01/034002000"/>
    <hyperlink ref="F100" r:id="rId3" display="https://podminky.urs.cz/item/CS_URS_2024_01/040001000"/>
    <hyperlink ref="F103" r:id="rId4" display="https://podminky.urs.cz/item/CS_URS_2024_01/043002000"/>
    <hyperlink ref="F107" r:id="rId5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550</v>
      </c>
      <c r="H4" s="21"/>
    </row>
    <row r="5" s="1" customFormat="1" ht="12" customHeight="1">
      <c r="B5" s="21"/>
      <c r="C5" s="264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65" t="s">
        <v>16</v>
      </c>
      <c r="D6" s="266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31. 1. 2024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67"/>
      <c r="C9" s="268" t="s">
        <v>57</v>
      </c>
      <c r="D9" s="269" t="s">
        <v>58</v>
      </c>
      <c r="E9" s="269" t="s">
        <v>123</v>
      </c>
      <c r="F9" s="270" t="s">
        <v>551</v>
      </c>
      <c r="G9" s="179"/>
      <c r="H9" s="267"/>
    </row>
    <row r="10" s="2" customFormat="1" ht="26.4" customHeight="1">
      <c r="A10" s="39"/>
      <c r="B10" s="45"/>
      <c r="C10" s="271" t="s">
        <v>81</v>
      </c>
      <c r="D10" s="271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272" t="s">
        <v>101</v>
      </c>
      <c r="D11" s="273" t="s">
        <v>102</v>
      </c>
      <c r="E11" s="274" t="s">
        <v>95</v>
      </c>
      <c r="F11" s="275">
        <v>1.97</v>
      </c>
      <c r="G11" s="39"/>
      <c r="H11" s="45"/>
    </row>
    <row r="12" s="2" customFormat="1" ht="16.8" customHeight="1">
      <c r="A12" s="39"/>
      <c r="B12" s="45"/>
      <c r="C12" s="276" t="s">
        <v>19</v>
      </c>
      <c r="D12" s="276" t="s">
        <v>103</v>
      </c>
      <c r="E12" s="18" t="s">
        <v>19</v>
      </c>
      <c r="F12" s="277">
        <v>1.97</v>
      </c>
      <c r="G12" s="39"/>
      <c r="H12" s="45"/>
    </row>
    <row r="13" s="2" customFormat="1" ht="16.8" customHeight="1">
      <c r="A13" s="39"/>
      <c r="B13" s="45"/>
      <c r="C13" s="276" t="s">
        <v>101</v>
      </c>
      <c r="D13" s="276" t="s">
        <v>162</v>
      </c>
      <c r="E13" s="18" t="s">
        <v>19</v>
      </c>
      <c r="F13" s="277">
        <v>1.97</v>
      </c>
      <c r="G13" s="39"/>
      <c r="H13" s="45"/>
    </row>
    <row r="14" s="2" customFormat="1" ht="16.8" customHeight="1">
      <c r="A14" s="39"/>
      <c r="B14" s="45"/>
      <c r="C14" s="278" t="s">
        <v>552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76" t="s">
        <v>437</v>
      </c>
      <c r="D15" s="276" t="s">
        <v>438</v>
      </c>
      <c r="E15" s="18" t="s">
        <v>95</v>
      </c>
      <c r="F15" s="277">
        <v>1.97</v>
      </c>
      <c r="G15" s="39"/>
      <c r="H15" s="45"/>
    </row>
    <row r="16" s="2" customFormat="1" ht="16.8" customHeight="1">
      <c r="A16" s="39"/>
      <c r="B16" s="45"/>
      <c r="C16" s="276" t="s">
        <v>454</v>
      </c>
      <c r="D16" s="276" t="s">
        <v>553</v>
      </c>
      <c r="E16" s="18" t="s">
        <v>95</v>
      </c>
      <c r="F16" s="277">
        <v>28.199999999999999</v>
      </c>
      <c r="G16" s="39"/>
      <c r="H16" s="45"/>
    </row>
    <row r="17" s="2" customFormat="1" ht="16.8" customHeight="1">
      <c r="A17" s="39"/>
      <c r="B17" s="45"/>
      <c r="C17" s="272" t="s">
        <v>93</v>
      </c>
      <c r="D17" s="273" t="s">
        <v>94</v>
      </c>
      <c r="E17" s="274" t="s">
        <v>95</v>
      </c>
      <c r="F17" s="275">
        <v>26.23</v>
      </c>
      <c r="G17" s="39"/>
      <c r="H17" s="45"/>
    </row>
    <row r="18" s="2" customFormat="1" ht="16.8" customHeight="1">
      <c r="A18" s="39"/>
      <c r="B18" s="45"/>
      <c r="C18" s="276" t="s">
        <v>19</v>
      </c>
      <c r="D18" s="276" t="s">
        <v>430</v>
      </c>
      <c r="E18" s="18" t="s">
        <v>19</v>
      </c>
      <c r="F18" s="277">
        <v>26.23</v>
      </c>
      <c r="G18" s="39"/>
      <c r="H18" s="45"/>
    </row>
    <row r="19" s="2" customFormat="1" ht="16.8" customHeight="1">
      <c r="A19" s="39"/>
      <c r="B19" s="45"/>
      <c r="C19" s="276" t="s">
        <v>93</v>
      </c>
      <c r="D19" s="276" t="s">
        <v>162</v>
      </c>
      <c r="E19" s="18" t="s">
        <v>19</v>
      </c>
      <c r="F19" s="277">
        <v>26.23</v>
      </c>
      <c r="G19" s="39"/>
      <c r="H19" s="45"/>
    </row>
    <row r="20" s="2" customFormat="1" ht="16.8" customHeight="1">
      <c r="A20" s="39"/>
      <c r="B20" s="45"/>
      <c r="C20" s="278" t="s">
        <v>552</v>
      </c>
      <c r="D20" s="39"/>
      <c r="E20" s="39"/>
      <c r="F20" s="39"/>
      <c r="G20" s="39"/>
      <c r="H20" s="45"/>
    </row>
    <row r="21" s="2" customFormat="1" ht="16.8" customHeight="1">
      <c r="A21" s="39"/>
      <c r="B21" s="45"/>
      <c r="C21" s="276" t="s">
        <v>426</v>
      </c>
      <c r="D21" s="276" t="s">
        <v>554</v>
      </c>
      <c r="E21" s="18" t="s">
        <v>95</v>
      </c>
      <c r="F21" s="277">
        <v>26.23</v>
      </c>
      <c r="G21" s="39"/>
      <c r="H21" s="45"/>
    </row>
    <row r="22" s="2" customFormat="1" ht="16.8" customHeight="1">
      <c r="A22" s="39"/>
      <c r="B22" s="45"/>
      <c r="C22" s="276" t="s">
        <v>454</v>
      </c>
      <c r="D22" s="276" t="s">
        <v>553</v>
      </c>
      <c r="E22" s="18" t="s">
        <v>95</v>
      </c>
      <c r="F22" s="277">
        <v>28.199999999999999</v>
      </c>
      <c r="G22" s="39"/>
      <c r="H22" s="45"/>
    </row>
    <row r="23" s="2" customFormat="1" ht="16.8" customHeight="1">
      <c r="A23" s="39"/>
      <c r="B23" s="45"/>
      <c r="C23" s="272" t="s">
        <v>97</v>
      </c>
      <c r="D23" s="273" t="s">
        <v>98</v>
      </c>
      <c r="E23" s="274" t="s">
        <v>95</v>
      </c>
      <c r="F23" s="275">
        <v>34.700000000000003</v>
      </c>
      <c r="G23" s="39"/>
      <c r="H23" s="45"/>
    </row>
    <row r="24" s="2" customFormat="1" ht="16.8" customHeight="1">
      <c r="A24" s="39"/>
      <c r="B24" s="45"/>
      <c r="C24" s="276" t="s">
        <v>19</v>
      </c>
      <c r="D24" s="276" t="s">
        <v>99</v>
      </c>
      <c r="E24" s="18" t="s">
        <v>19</v>
      </c>
      <c r="F24" s="277">
        <v>34.700000000000003</v>
      </c>
      <c r="G24" s="39"/>
      <c r="H24" s="45"/>
    </row>
    <row r="25" s="2" customFormat="1" ht="16.8" customHeight="1">
      <c r="A25" s="39"/>
      <c r="B25" s="45"/>
      <c r="C25" s="276" t="s">
        <v>97</v>
      </c>
      <c r="D25" s="276" t="s">
        <v>162</v>
      </c>
      <c r="E25" s="18" t="s">
        <v>19</v>
      </c>
      <c r="F25" s="277">
        <v>34.700000000000003</v>
      </c>
      <c r="G25" s="39"/>
      <c r="H25" s="45"/>
    </row>
    <row r="26" s="2" customFormat="1" ht="16.8" customHeight="1">
      <c r="A26" s="39"/>
      <c r="B26" s="45"/>
      <c r="C26" s="278" t="s">
        <v>552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276" t="s">
        <v>432</v>
      </c>
      <c r="D27" s="276" t="s">
        <v>433</v>
      </c>
      <c r="E27" s="18" t="s">
        <v>95</v>
      </c>
      <c r="F27" s="277">
        <v>34.700000000000003</v>
      </c>
      <c r="G27" s="39"/>
      <c r="H27" s="45"/>
    </row>
    <row r="28" s="2" customFormat="1" ht="16.8" customHeight="1">
      <c r="A28" s="39"/>
      <c r="B28" s="45"/>
      <c r="C28" s="276" t="s">
        <v>443</v>
      </c>
      <c r="D28" s="276" t="s">
        <v>555</v>
      </c>
      <c r="E28" s="18" t="s">
        <v>95</v>
      </c>
      <c r="F28" s="277">
        <v>34.700000000000003</v>
      </c>
      <c r="G28" s="39"/>
      <c r="H28" s="45"/>
    </row>
    <row r="29" s="2" customFormat="1" ht="16.8" customHeight="1">
      <c r="A29" s="39"/>
      <c r="B29" s="45"/>
      <c r="C29" s="276" t="s">
        <v>448</v>
      </c>
      <c r="D29" s="276" t="s">
        <v>556</v>
      </c>
      <c r="E29" s="18" t="s">
        <v>95</v>
      </c>
      <c r="F29" s="277">
        <v>694</v>
      </c>
      <c r="G29" s="39"/>
      <c r="H29" s="45"/>
    </row>
    <row r="30" s="2" customFormat="1" ht="7.44" customHeight="1">
      <c r="A30" s="39"/>
      <c r="B30" s="158"/>
      <c r="C30" s="159"/>
      <c r="D30" s="159"/>
      <c r="E30" s="159"/>
      <c r="F30" s="159"/>
      <c r="G30" s="159"/>
      <c r="H30" s="45"/>
    </row>
    <row r="31" s="2" customFormat="1">
      <c r="A31" s="39"/>
      <c r="B31" s="39"/>
      <c r="C31" s="39"/>
      <c r="D31" s="39"/>
      <c r="E31" s="39"/>
      <c r="F31" s="39"/>
      <c r="G31" s="39"/>
      <c r="H31" s="39"/>
    </row>
  </sheetData>
  <sheetProtection sheet="1" formatColumns="0" formatRows="0" objects="1" scenarios="1" spinCount="100000" saltValue="2JgWmfD6jkGz/rdTQjANCotmbeXNxWNbNipka/WifSnnbbZpBxlNLshgqDgqq478rR6aoQcQ+pCrjopBqlUxHA==" hashValue="r1uSVR159BqcirsGztQtX5NuidkxJXRkLoLfeoZ2fbo7UKOSSWigRlqP5qOQ4wYecEPY+LJxJInJ+v4JkIMkwQ==" algorithmName="SHA-512" password="CDD7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5" customFormat="1" ht="45" customHeight="1">
      <c r="B3" s="283"/>
      <c r="C3" s="284" t="s">
        <v>557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558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559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560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561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562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563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564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565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566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567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83</v>
      </c>
      <c r="F18" s="290" t="s">
        <v>568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569</v>
      </c>
      <c r="F19" s="290" t="s">
        <v>570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571</v>
      </c>
      <c r="F20" s="290" t="s">
        <v>572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573</v>
      </c>
      <c r="F21" s="290" t="s">
        <v>574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575</v>
      </c>
      <c r="F22" s="290" t="s">
        <v>576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577</v>
      </c>
      <c r="F23" s="290" t="s">
        <v>578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579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580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581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582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583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584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585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586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587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122</v>
      </c>
      <c r="F36" s="290"/>
      <c r="G36" s="290" t="s">
        <v>588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589</v>
      </c>
      <c r="F37" s="290"/>
      <c r="G37" s="290" t="s">
        <v>590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57</v>
      </c>
      <c r="F38" s="290"/>
      <c r="G38" s="290" t="s">
        <v>591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58</v>
      </c>
      <c r="F39" s="290"/>
      <c r="G39" s="290" t="s">
        <v>592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123</v>
      </c>
      <c r="F40" s="290"/>
      <c r="G40" s="290" t="s">
        <v>593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124</v>
      </c>
      <c r="F41" s="290"/>
      <c r="G41" s="290" t="s">
        <v>594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595</v>
      </c>
      <c r="F42" s="290"/>
      <c r="G42" s="290" t="s">
        <v>596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597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598</v>
      </c>
      <c r="F44" s="290"/>
      <c r="G44" s="290" t="s">
        <v>599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126</v>
      </c>
      <c r="F45" s="290"/>
      <c r="G45" s="290" t="s">
        <v>600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601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602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603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604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605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606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607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608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609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610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611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612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613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614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615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616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617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618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619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620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621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622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623</v>
      </c>
      <c r="D76" s="308"/>
      <c r="E76" s="308"/>
      <c r="F76" s="308" t="s">
        <v>624</v>
      </c>
      <c r="G76" s="309"/>
      <c r="H76" s="308" t="s">
        <v>58</v>
      </c>
      <c r="I76" s="308" t="s">
        <v>61</v>
      </c>
      <c r="J76" s="308" t="s">
        <v>625</v>
      </c>
      <c r="K76" s="307"/>
    </row>
    <row r="77" s="1" customFormat="1" ht="17.25" customHeight="1">
      <c r="B77" s="305"/>
      <c r="C77" s="310" t="s">
        <v>626</v>
      </c>
      <c r="D77" s="310"/>
      <c r="E77" s="310"/>
      <c r="F77" s="311" t="s">
        <v>627</v>
      </c>
      <c r="G77" s="312"/>
      <c r="H77" s="310"/>
      <c r="I77" s="310"/>
      <c r="J77" s="310" t="s">
        <v>628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57</v>
      </c>
      <c r="D79" s="315"/>
      <c r="E79" s="315"/>
      <c r="F79" s="316" t="s">
        <v>629</v>
      </c>
      <c r="G79" s="317"/>
      <c r="H79" s="293" t="s">
        <v>630</v>
      </c>
      <c r="I79" s="293" t="s">
        <v>631</v>
      </c>
      <c r="J79" s="293">
        <v>20</v>
      </c>
      <c r="K79" s="307"/>
    </row>
    <row r="80" s="1" customFormat="1" ht="15" customHeight="1">
      <c r="B80" s="305"/>
      <c r="C80" s="293" t="s">
        <v>632</v>
      </c>
      <c r="D80" s="293"/>
      <c r="E80" s="293"/>
      <c r="F80" s="316" t="s">
        <v>629</v>
      </c>
      <c r="G80" s="317"/>
      <c r="H80" s="293" t="s">
        <v>633</v>
      </c>
      <c r="I80" s="293" t="s">
        <v>631</v>
      </c>
      <c r="J80" s="293">
        <v>120</v>
      </c>
      <c r="K80" s="307"/>
    </row>
    <row r="81" s="1" customFormat="1" ht="15" customHeight="1">
      <c r="B81" s="318"/>
      <c r="C81" s="293" t="s">
        <v>634</v>
      </c>
      <c r="D81" s="293"/>
      <c r="E81" s="293"/>
      <c r="F81" s="316" t="s">
        <v>635</v>
      </c>
      <c r="G81" s="317"/>
      <c r="H81" s="293" t="s">
        <v>636</v>
      </c>
      <c r="I81" s="293" t="s">
        <v>631</v>
      </c>
      <c r="J81" s="293">
        <v>50</v>
      </c>
      <c r="K81" s="307"/>
    </row>
    <row r="82" s="1" customFormat="1" ht="15" customHeight="1">
      <c r="B82" s="318"/>
      <c r="C82" s="293" t="s">
        <v>637</v>
      </c>
      <c r="D82" s="293"/>
      <c r="E82" s="293"/>
      <c r="F82" s="316" t="s">
        <v>629</v>
      </c>
      <c r="G82" s="317"/>
      <c r="H82" s="293" t="s">
        <v>638</v>
      </c>
      <c r="I82" s="293" t="s">
        <v>639</v>
      </c>
      <c r="J82" s="293"/>
      <c r="K82" s="307"/>
    </row>
    <row r="83" s="1" customFormat="1" ht="15" customHeight="1">
      <c r="B83" s="318"/>
      <c r="C83" s="319" t="s">
        <v>640</v>
      </c>
      <c r="D83" s="319"/>
      <c r="E83" s="319"/>
      <c r="F83" s="320" t="s">
        <v>635</v>
      </c>
      <c r="G83" s="319"/>
      <c r="H83" s="319" t="s">
        <v>641</v>
      </c>
      <c r="I83" s="319" t="s">
        <v>631</v>
      </c>
      <c r="J83" s="319">
        <v>15</v>
      </c>
      <c r="K83" s="307"/>
    </row>
    <row r="84" s="1" customFormat="1" ht="15" customHeight="1">
      <c r="B84" s="318"/>
      <c r="C84" s="319" t="s">
        <v>642</v>
      </c>
      <c r="D84" s="319"/>
      <c r="E84" s="319"/>
      <c r="F84" s="320" t="s">
        <v>635</v>
      </c>
      <c r="G84" s="319"/>
      <c r="H84" s="319" t="s">
        <v>643</v>
      </c>
      <c r="I84" s="319" t="s">
        <v>631</v>
      </c>
      <c r="J84" s="319">
        <v>15</v>
      </c>
      <c r="K84" s="307"/>
    </row>
    <row r="85" s="1" customFormat="1" ht="15" customHeight="1">
      <c r="B85" s="318"/>
      <c r="C85" s="319" t="s">
        <v>644</v>
      </c>
      <c r="D85" s="319"/>
      <c r="E85" s="319"/>
      <c r="F85" s="320" t="s">
        <v>635</v>
      </c>
      <c r="G85" s="319"/>
      <c r="H85" s="319" t="s">
        <v>645</v>
      </c>
      <c r="I85" s="319" t="s">
        <v>631</v>
      </c>
      <c r="J85" s="319">
        <v>20</v>
      </c>
      <c r="K85" s="307"/>
    </row>
    <row r="86" s="1" customFormat="1" ht="15" customHeight="1">
      <c r="B86" s="318"/>
      <c r="C86" s="319" t="s">
        <v>646</v>
      </c>
      <c r="D86" s="319"/>
      <c r="E86" s="319"/>
      <c r="F86" s="320" t="s">
        <v>635</v>
      </c>
      <c r="G86" s="319"/>
      <c r="H86" s="319" t="s">
        <v>647</v>
      </c>
      <c r="I86" s="319" t="s">
        <v>631</v>
      </c>
      <c r="J86" s="319">
        <v>20</v>
      </c>
      <c r="K86" s="307"/>
    </row>
    <row r="87" s="1" customFormat="1" ht="15" customHeight="1">
      <c r="B87" s="318"/>
      <c r="C87" s="293" t="s">
        <v>648</v>
      </c>
      <c r="D87" s="293"/>
      <c r="E87" s="293"/>
      <c r="F87" s="316" t="s">
        <v>635</v>
      </c>
      <c r="G87" s="317"/>
      <c r="H87" s="293" t="s">
        <v>649</v>
      </c>
      <c r="I87" s="293" t="s">
        <v>631</v>
      </c>
      <c r="J87" s="293">
        <v>50</v>
      </c>
      <c r="K87" s="307"/>
    </row>
    <row r="88" s="1" customFormat="1" ht="15" customHeight="1">
      <c r="B88" s="318"/>
      <c r="C88" s="293" t="s">
        <v>650</v>
      </c>
      <c r="D88" s="293"/>
      <c r="E88" s="293"/>
      <c r="F88" s="316" t="s">
        <v>635</v>
      </c>
      <c r="G88" s="317"/>
      <c r="H88" s="293" t="s">
        <v>651</v>
      </c>
      <c r="I88" s="293" t="s">
        <v>631</v>
      </c>
      <c r="J88" s="293">
        <v>20</v>
      </c>
      <c r="K88" s="307"/>
    </row>
    <row r="89" s="1" customFormat="1" ht="15" customHeight="1">
      <c r="B89" s="318"/>
      <c r="C89" s="293" t="s">
        <v>652</v>
      </c>
      <c r="D89" s="293"/>
      <c r="E89" s="293"/>
      <c r="F89" s="316" t="s">
        <v>635</v>
      </c>
      <c r="G89" s="317"/>
      <c r="H89" s="293" t="s">
        <v>653</v>
      </c>
      <c r="I89" s="293" t="s">
        <v>631</v>
      </c>
      <c r="J89" s="293">
        <v>20</v>
      </c>
      <c r="K89" s="307"/>
    </row>
    <row r="90" s="1" customFormat="1" ht="15" customHeight="1">
      <c r="B90" s="318"/>
      <c r="C90" s="293" t="s">
        <v>654</v>
      </c>
      <c r="D90" s="293"/>
      <c r="E90" s="293"/>
      <c r="F90" s="316" t="s">
        <v>635</v>
      </c>
      <c r="G90" s="317"/>
      <c r="H90" s="293" t="s">
        <v>655</v>
      </c>
      <c r="I90" s="293" t="s">
        <v>631</v>
      </c>
      <c r="J90" s="293">
        <v>50</v>
      </c>
      <c r="K90" s="307"/>
    </row>
    <row r="91" s="1" customFormat="1" ht="15" customHeight="1">
      <c r="B91" s="318"/>
      <c r="C91" s="293" t="s">
        <v>656</v>
      </c>
      <c r="D91" s="293"/>
      <c r="E91" s="293"/>
      <c r="F91" s="316" t="s">
        <v>635</v>
      </c>
      <c r="G91" s="317"/>
      <c r="H91" s="293" t="s">
        <v>656</v>
      </c>
      <c r="I91" s="293" t="s">
        <v>631</v>
      </c>
      <c r="J91" s="293">
        <v>50</v>
      </c>
      <c r="K91" s="307"/>
    </row>
    <row r="92" s="1" customFormat="1" ht="15" customHeight="1">
      <c r="B92" s="318"/>
      <c r="C92" s="293" t="s">
        <v>657</v>
      </c>
      <c r="D92" s="293"/>
      <c r="E92" s="293"/>
      <c r="F92" s="316" t="s">
        <v>635</v>
      </c>
      <c r="G92" s="317"/>
      <c r="H92" s="293" t="s">
        <v>658</v>
      </c>
      <c r="I92" s="293" t="s">
        <v>631</v>
      </c>
      <c r="J92" s="293">
        <v>255</v>
      </c>
      <c r="K92" s="307"/>
    </row>
    <row r="93" s="1" customFormat="1" ht="15" customHeight="1">
      <c r="B93" s="318"/>
      <c r="C93" s="293" t="s">
        <v>659</v>
      </c>
      <c r="D93" s="293"/>
      <c r="E93" s="293"/>
      <c r="F93" s="316" t="s">
        <v>629</v>
      </c>
      <c r="G93" s="317"/>
      <c r="H93" s="293" t="s">
        <v>660</v>
      </c>
      <c r="I93" s="293" t="s">
        <v>661</v>
      </c>
      <c r="J93" s="293"/>
      <c r="K93" s="307"/>
    </row>
    <row r="94" s="1" customFormat="1" ht="15" customHeight="1">
      <c r="B94" s="318"/>
      <c r="C94" s="293" t="s">
        <v>662</v>
      </c>
      <c r="D94" s="293"/>
      <c r="E94" s="293"/>
      <c r="F94" s="316" t="s">
        <v>629</v>
      </c>
      <c r="G94" s="317"/>
      <c r="H94" s="293" t="s">
        <v>663</v>
      </c>
      <c r="I94" s="293" t="s">
        <v>664</v>
      </c>
      <c r="J94" s="293"/>
      <c r="K94" s="307"/>
    </row>
    <row r="95" s="1" customFormat="1" ht="15" customHeight="1">
      <c r="B95" s="318"/>
      <c r="C95" s="293" t="s">
        <v>665</v>
      </c>
      <c r="D95" s="293"/>
      <c r="E95" s="293"/>
      <c r="F95" s="316" t="s">
        <v>629</v>
      </c>
      <c r="G95" s="317"/>
      <c r="H95" s="293" t="s">
        <v>665</v>
      </c>
      <c r="I95" s="293" t="s">
        <v>664</v>
      </c>
      <c r="J95" s="293"/>
      <c r="K95" s="307"/>
    </row>
    <row r="96" s="1" customFormat="1" ht="15" customHeight="1">
      <c r="B96" s="318"/>
      <c r="C96" s="293" t="s">
        <v>42</v>
      </c>
      <c r="D96" s="293"/>
      <c r="E96" s="293"/>
      <c r="F96" s="316" t="s">
        <v>629</v>
      </c>
      <c r="G96" s="317"/>
      <c r="H96" s="293" t="s">
        <v>666</v>
      </c>
      <c r="I96" s="293" t="s">
        <v>664</v>
      </c>
      <c r="J96" s="293"/>
      <c r="K96" s="307"/>
    </row>
    <row r="97" s="1" customFormat="1" ht="15" customHeight="1">
      <c r="B97" s="318"/>
      <c r="C97" s="293" t="s">
        <v>52</v>
      </c>
      <c r="D97" s="293"/>
      <c r="E97" s="293"/>
      <c r="F97" s="316" t="s">
        <v>629</v>
      </c>
      <c r="G97" s="317"/>
      <c r="H97" s="293" t="s">
        <v>667</v>
      </c>
      <c r="I97" s="293" t="s">
        <v>664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668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623</v>
      </c>
      <c r="D103" s="308"/>
      <c r="E103" s="308"/>
      <c r="F103" s="308" t="s">
        <v>624</v>
      </c>
      <c r="G103" s="309"/>
      <c r="H103" s="308" t="s">
        <v>58</v>
      </c>
      <c r="I103" s="308" t="s">
        <v>61</v>
      </c>
      <c r="J103" s="308" t="s">
        <v>625</v>
      </c>
      <c r="K103" s="307"/>
    </row>
    <row r="104" s="1" customFormat="1" ht="17.25" customHeight="1">
      <c r="B104" s="305"/>
      <c r="C104" s="310" t="s">
        <v>626</v>
      </c>
      <c r="D104" s="310"/>
      <c r="E104" s="310"/>
      <c r="F104" s="311" t="s">
        <v>627</v>
      </c>
      <c r="G104" s="312"/>
      <c r="H104" s="310"/>
      <c r="I104" s="310"/>
      <c r="J104" s="310" t="s">
        <v>628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57</v>
      </c>
      <c r="D106" s="315"/>
      <c r="E106" s="315"/>
      <c r="F106" s="316" t="s">
        <v>629</v>
      </c>
      <c r="G106" s="293"/>
      <c r="H106" s="293" t="s">
        <v>669</v>
      </c>
      <c r="I106" s="293" t="s">
        <v>631</v>
      </c>
      <c r="J106" s="293">
        <v>20</v>
      </c>
      <c r="K106" s="307"/>
    </row>
    <row r="107" s="1" customFormat="1" ht="15" customHeight="1">
      <c r="B107" s="305"/>
      <c r="C107" s="293" t="s">
        <v>632</v>
      </c>
      <c r="D107" s="293"/>
      <c r="E107" s="293"/>
      <c r="F107" s="316" t="s">
        <v>629</v>
      </c>
      <c r="G107" s="293"/>
      <c r="H107" s="293" t="s">
        <v>669</v>
      </c>
      <c r="I107" s="293" t="s">
        <v>631</v>
      </c>
      <c r="J107" s="293">
        <v>120</v>
      </c>
      <c r="K107" s="307"/>
    </row>
    <row r="108" s="1" customFormat="1" ht="15" customHeight="1">
      <c r="B108" s="318"/>
      <c r="C108" s="293" t="s">
        <v>634</v>
      </c>
      <c r="D108" s="293"/>
      <c r="E108" s="293"/>
      <c r="F108" s="316" t="s">
        <v>635</v>
      </c>
      <c r="G108" s="293"/>
      <c r="H108" s="293" t="s">
        <v>669</v>
      </c>
      <c r="I108" s="293" t="s">
        <v>631</v>
      </c>
      <c r="J108" s="293">
        <v>50</v>
      </c>
      <c r="K108" s="307"/>
    </row>
    <row r="109" s="1" customFormat="1" ht="15" customHeight="1">
      <c r="B109" s="318"/>
      <c r="C109" s="293" t="s">
        <v>637</v>
      </c>
      <c r="D109" s="293"/>
      <c r="E109" s="293"/>
      <c r="F109" s="316" t="s">
        <v>629</v>
      </c>
      <c r="G109" s="293"/>
      <c r="H109" s="293" t="s">
        <v>669</v>
      </c>
      <c r="I109" s="293" t="s">
        <v>639</v>
      </c>
      <c r="J109" s="293"/>
      <c r="K109" s="307"/>
    </row>
    <row r="110" s="1" customFormat="1" ht="15" customHeight="1">
      <c r="B110" s="318"/>
      <c r="C110" s="293" t="s">
        <v>648</v>
      </c>
      <c r="D110" s="293"/>
      <c r="E110" s="293"/>
      <c r="F110" s="316" t="s">
        <v>635</v>
      </c>
      <c r="G110" s="293"/>
      <c r="H110" s="293" t="s">
        <v>669</v>
      </c>
      <c r="I110" s="293" t="s">
        <v>631</v>
      </c>
      <c r="J110" s="293">
        <v>50</v>
      </c>
      <c r="K110" s="307"/>
    </row>
    <row r="111" s="1" customFormat="1" ht="15" customHeight="1">
      <c r="B111" s="318"/>
      <c r="C111" s="293" t="s">
        <v>656</v>
      </c>
      <c r="D111" s="293"/>
      <c r="E111" s="293"/>
      <c r="F111" s="316" t="s">
        <v>635</v>
      </c>
      <c r="G111" s="293"/>
      <c r="H111" s="293" t="s">
        <v>669</v>
      </c>
      <c r="I111" s="293" t="s">
        <v>631</v>
      </c>
      <c r="J111" s="293">
        <v>50</v>
      </c>
      <c r="K111" s="307"/>
    </row>
    <row r="112" s="1" customFormat="1" ht="15" customHeight="1">
      <c r="B112" s="318"/>
      <c r="C112" s="293" t="s">
        <v>654</v>
      </c>
      <c r="D112" s="293"/>
      <c r="E112" s="293"/>
      <c r="F112" s="316" t="s">
        <v>635</v>
      </c>
      <c r="G112" s="293"/>
      <c r="H112" s="293" t="s">
        <v>669</v>
      </c>
      <c r="I112" s="293" t="s">
        <v>631</v>
      </c>
      <c r="J112" s="293">
        <v>50</v>
      </c>
      <c r="K112" s="307"/>
    </row>
    <row r="113" s="1" customFormat="1" ht="15" customHeight="1">
      <c r="B113" s="318"/>
      <c r="C113" s="293" t="s">
        <v>57</v>
      </c>
      <c r="D113" s="293"/>
      <c r="E113" s="293"/>
      <c r="F113" s="316" t="s">
        <v>629</v>
      </c>
      <c r="G113" s="293"/>
      <c r="H113" s="293" t="s">
        <v>670</v>
      </c>
      <c r="I113" s="293" t="s">
        <v>631</v>
      </c>
      <c r="J113" s="293">
        <v>20</v>
      </c>
      <c r="K113" s="307"/>
    </row>
    <row r="114" s="1" customFormat="1" ht="15" customHeight="1">
      <c r="B114" s="318"/>
      <c r="C114" s="293" t="s">
        <v>671</v>
      </c>
      <c r="D114" s="293"/>
      <c r="E114" s="293"/>
      <c r="F114" s="316" t="s">
        <v>629</v>
      </c>
      <c r="G114" s="293"/>
      <c r="H114" s="293" t="s">
        <v>672</v>
      </c>
      <c r="I114" s="293" t="s">
        <v>631</v>
      </c>
      <c r="J114" s="293">
        <v>120</v>
      </c>
      <c r="K114" s="307"/>
    </row>
    <row r="115" s="1" customFormat="1" ht="15" customHeight="1">
      <c r="B115" s="318"/>
      <c r="C115" s="293" t="s">
        <v>42</v>
      </c>
      <c r="D115" s="293"/>
      <c r="E115" s="293"/>
      <c r="F115" s="316" t="s">
        <v>629</v>
      </c>
      <c r="G115" s="293"/>
      <c r="H115" s="293" t="s">
        <v>673</v>
      </c>
      <c r="I115" s="293" t="s">
        <v>664</v>
      </c>
      <c r="J115" s="293"/>
      <c r="K115" s="307"/>
    </row>
    <row r="116" s="1" customFormat="1" ht="15" customHeight="1">
      <c r="B116" s="318"/>
      <c r="C116" s="293" t="s">
        <v>52</v>
      </c>
      <c r="D116" s="293"/>
      <c r="E116" s="293"/>
      <c r="F116" s="316" t="s">
        <v>629</v>
      </c>
      <c r="G116" s="293"/>
      <c r="H116" s="293" t="s">
        <v>674</v>
      </c>
      <c r="I116" s="293" t="s">
        <v>664</v>
      </c>
      <c r="J116" s="293"/>
      <c r="K116" s="307"/>
    </row>
    <row r="117" s="1" customFormat="1" ht="15" customHeight="1">
      <c r="B117" s="318"/>
      <c r="C117" s="293" t="s">
        <v>61</v>
      </c>
      <c r="D117" s="293"/>
      <c r="E117" s="293"/>
      <c r="F117" s="316" t="s">
        <v>629</v>
      </c>
      <c r="G117" s="293"/>
      <c r="H117" s="293" t="s">
        <v>675</v>
      </c>
      <c r="I117" s="293" t="s">
        <v>676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677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623</v>
      </c>
      <c r="D123" s="308"/>
      <c r="E123" s="308"/>
      <c r="F123" s="308" t="s">
        <v>624</v>
      </c>
      <c r="G123" s="309"/>
      <c r="H123" s="308" t="s">
        <v>58</v>
      </c>
      <c r="I123" s="308" t="s">
        <v>61</v>
      </c>
      <c r="J123" s="308" t="s">
        <v>625</v>
      </c>
      <c r="K123" s="337"/>
    </row>
    <row r="124" s="1" customFormat="1" ht="17.25" customHeight="1">
      <c r="B124" s="336"/>
      <c r="C124" s="310" t="s">
        <v>626</v>
      </c>
      <c r="D124" s="310"/>
      <c r="E124" s="310"/>
      <c r="F124" s="311" t="s">
        <v>627</v>
      </c>
      <c r="G124" s="312"/>
      <c r="H124" s="310"/>
      <c r="I124" s="310"/>
      <c r="J124" s="310" t="s">
        <v>628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632</v>
      </c>
      <c r="D126" s="315"/>
      <c r="E126" s="315"/>
      <c r="F126" s="316" t="s">
        <v>629</v>
      </c>
      <c r="G126" s="293"/>
      <c r="H126" s="293" t="s">
        <v>669</v>
      </c>
      <c r="I126" s="293" t="s">
        <v>631</v>
      </c>
      <c r="J126" s="293">
        <v>120</v>
      </c>
      <c r="K126" s="341"/>
    </row>
    <row r="127" s="1" customFormat="1" ht="15" customHeight="1">
      <c r="B127" s="338"/>
      <c r="C127" s="293" t="s">
        <v>678</v>
      </c>
      <c r="D127" s="293"/>
      <c r="E127" s="293"/>
      <c r="F127" s="316" t="s">
        <v>629</v>
      </c>
      <c r="G127" s="293"/>
      <c r="H127" s="293" t="s">
        <v>679</v>
      </c>
      <c r="I127" s="293" t="s">
        <v>631</v>
      </c>
      <c r="J127" s="293" t="s">
        <v>680</v>
      </c>
      <c r="K127" s="341"/>
    </row>
    <row r="128" s="1" customFormat="1" ht="15" customHeight="1">
      <c r="B128" s="338"/>
      <c r="C128" s="293" t="s">
        <v>577</v>
      </c>
      <c r="D128" s="293"/>
      <c r="E128" s="293"/>
      <c r="F128" s="316" t="s">
        <v>629</v>
      </c>
      <c r="G128" s="293"/>
      <c r="H128" s="293" t="s">
        <v>681</v>
      </c>
      <c r="I128" s="293" t="s">
        <v>631</v>
      </c>
      <c r="J128" s="293" t="s">
        <v>680</v>
      </c>
      <c r="K128" s="341"/>
    </row>
    <row r="129" s="1" customFormat="1" ht="15" customHeight="1">
      <c r="B129" s="338"/>
      <c r="C129" s="293" t="s">
        <v>640</v>
      </c>
      <c r="D129" s="293"/>
      <c r="E129" s="293"/>
      <c r="F129" s="316" t="s">
        <v>635</v>
      </c>
      <c r="G129" s="293"/>
      <c r="H129" s="293" t="s">
        <v>641</v>
      </c>
      <c r="I129" s="293" t="s">
        <v>631</v>
      </c>
      <c r="J129" s="293">
        <v>15</v>
      </c>
      <c r="K129" s="341"/>
    </row>
    <row r="130" s="1" customFormat="1" ht="15" customHeight="1">
      <c r="B130" s="338"/>
      <c r="C130" s="319" t="s">
        <v>642</v>
      </c>
      <c r="D130" s="319"/>
      <c r="E130" s="319"/>
      <c r="F130" s="320" t="s">
        <v>635</v>
      </c>
      <c r="G130" s="319"/>
      <c r="H130" s="319" t="s">
        <v>643</v>
      </c>
      <c r="I130" s="319" t="s">
        <v>631</v>
      </c>
      <c r="J130" s="319">
        <v>15</v>
      </c>
      <c r="K130" s="341"/>
    </row>
    <row r="131" s="1" customFormat="1" ht="15" customHeight="1">
      <c r="B131" s="338"/>
      <c r="C131" s="319" t="s">
        <v>644</v>
      </c>
      <c r="D131" s="319"/>
      <c r="E131" s="319"/>
      <c r="F131" s="320" t="s">
        <v>635</v>
      </c>
      <c r="G131" s="319"/>
      <c r="H131" s="319" t="s">
        <v>645</v>
      </c>
      <c r="I131" s="319" t="s">
        <v>631</v>
      </c>
      <c r="J131" s="319">
        <v>20</v>
      </c>
      <c r="K131" s="341"/>
    </row>
    <row r="132" s="1" customFormat="1" ht="15" customHeight="1">
      <c r="B132" s="338"/>
      <c r="C132" s="319" t="s">
        <v>646</v>
      </c>
      <c r="D132" s="319"/>
      <c r="E132" s="319"/>
      <c r="F132" s="320" t="s">
        <v>635</v>
      </c>
      <c r="G132" s="319"/>
      <c r="H132" s="319" t="s">
        <v>647</v>
      </c>
      <c r="I132" s="319" t="s">
        <v>631</v>
      </c>
      <c r="J132" s="319">
        <v>20</v>
      </c>
      <c r="K132" s="341"/>
    </row>
    <row r="133" s="1" customFormat="1" ht="15" customHeight="1">
      <c r="B133" s="338"/>
      <c r="C133" s="293" t="s">
        <v>634</v>
      </c>
      <c r="D133" s="293"/>
      <c r="E133" s="293"/>
      <c r="F133" s="316" t="s">
        <v>635</v>
      </c>
      <c r="G133" s="293"/>
      <c r="H133" s="293" t="s">
        <v>669</v>
      </c>
      <c r="I133" s="293" t="s">
        <v>631</v>
      </c>
      <c r="J133" s="293">
        <v>50</v>
      </c>
      <c r="K133" s="341"/>
    </row>
    <row r="134" s="1" customFormat="1" ht="15" customHeight="1">
      <c r="B134" s="338"/>
      <c r="C134" s="293" t="s">
        <v>648</v>
      </c>
      <c r="D134" s="293"/>
      <c r="E134" s="293"/>
      <c r="F134" s="316" t="s">
        <v>635</v>
      </c>
      <c r="G134" s="293"/>
      <c r="H134" s="293" t="s">
        <v>669</v>
      </c>
      <c r="I134" s="293" t="s">
        <v>631</v>
      </c>
      <c r="J134" s="293">
        <v>50</v>
      </c>
      <c r="K134" s="341"/>
    </row>
    <row r="135" s="1" customFormat="1" ht="15" customHeight="1">
      <c r="B135" s="338"/>
      <c r="C135" s="293" t="s">
        <v>654</v>
      </c>
      <c r="D135" s="293"/>
      <c r="E135" s="293"/>
      <c r="F135" s="316" t="s">
        <v>635</v>
      </c>
      <c r="G135" s="293"/>
      <c r="H135" s="293" t="s">
        <v>669</v>
      </c>
      <c r="I135" s="293" t="s">
        <v>631</v>
      </c>
      <c r="J135" s="293">
        <v>50</v>
      </c>
      <c r="K135" s="341"/>
    </row>
    <row r="136" s="1" customFormat="1" ht="15" customHeight="1">
      <c r="B136" s="338"/>
      <c r="C136" s="293" t="s">
        <v>656</v>
      </c>
      <c r="D136" s="293"/>
      <c r="E136" s="293"/>
      <c r="F136" s="316" t="s">
        <v>635</v>
      </c>
      <c r="G136" s="293"/>
      <c r="H136" s="293" t="s">
        <v>669</v>
      </c>
      <c r="I136" s="293" t="s">
        <v>631</v>
      </c>
      <c r="J136" s="293">
        <v>50</v>
      </c>
      <c r="K136" s="341"/>
    </row>
    <row r="137" s="1" customFormat="1" ht="15" customHeight="1">
      <c r="B137" s="338"/>
      <c r="C137" s="293" t="s">
        <v>657</v>
      </c>
      <c r="D137" s="293"/>
      <c r="E137" s="293"/>
      <c r="F137" s="316" t="s">
        <v>635</v>
      </c>
      <c r="G137" s="293"/>
      <c r="H137" s="293" t="s">
        <v>682</v>
      </c>
      <c r="I137" s="293" t="s">
        <v>631</v>
      </c>
      <c r="J137" s="293">
        <v>255</v>
      </c>
      <c r="K137" s="341"/>
    </row>
    <row r="138" s="1" customFormat="1" ht="15" customHeight="1">
      <c r="B138" s="338"/>
      <c r="C138" s="293" t="s">
        <v>659</v>
      </c>
      <c r="D138" s="293"/>
      <c r="E138" s="293"/>
      <c r="F138" s="316" t="s">
        <v>629</v>
      </c>
      <c r="G138" s="293"/>
      <c r="H138" s="293" t="s">
        <v>683</v>
      </c>
      <c r="I138" s="293" t="s">
        <v>661</v>
      </c>
      <c r="J138" s="293"/>
      <c r="K138" s="341"/>
    </row>
    <row r="139" s="1" customFormat="1" ht="15" customHeight="1">
      <c r="B139" s="338"/>
      <c r="C139" s="293" t="s">
        <v>662</v>
      </c>
      <c r="D139" s="293"/>
      <c r="E139" s="293"/>
      <c r="F139" s="316" t="s">
        <v>629</v>
      </c>
      <c r="G139" s="293"/>
      <c r="H139" s="293" t="s">
        <v>684</v>
      </c>
      <c r="I139" s="293" t="s">
        <v>664</v>
      </c>
      <c r="J139" s="293"/>
      <c r="K139" s="341"/>
    </row>
    <row r="140" s="1" customFormat="1" ht="15" customHeight="1">
      <c r="B140" s="338"/>
      <c r="C140" s="293" t="s">
        <v>665</v>
      </c>
      <c r="D140" s="293"/>
      <c r="E140" s="293"/>
      <c r="F140" s="316" t="s">
        <v>629</v>
      </c>
      <c r="G140" s="293"/>
      <c r="H140" s="293" t="s">
        <v>665</v>
      </c>
      <c r="I140" s="293" t="s">
        <v>664</v>
      </c>
      <c r="J140" s="293"/>
      <c r="K140" s="341"/>
    </row>
    <row r="141" s="1" customFormat="1" ht="15" customHeight="1">
      <c r="B141" s="338"/>
      <c r="C141" s="293" t="s">
        <v>42</v>
      </c>
      <c r="D141" s="293"/>
      <c r="E141" s="293"/>
      <c r="F141" s="316" t="s">
        <v>629</v>
      </c>
      <c r="G141" s="293"/>
      <c r="H141" s="293" t="s">
        <v>685</v>
      </c>
      <c r="I141" s="293" t="s">
        <v>664</v>
      </c>
      <c r="J141" s="293"/>
      <c r="K141" s="341"/>
    </row>
    <row r="142" s="1" customFormat="1" ht="15" customHeight="1">
      <c r="B142" s="338"/>
      <c r="C142" s="293" t="s">
        <v>686</v>
      </c>
      <c r="D142" s="293"/>
      <c r="E142" s="293"/>
      <c r="F142" s="316" t="s">
        <v>629</v>
      </c>
      <c r="G142" s="293"/>
      <c r="H142" s="293" t="s">
        <v>687</v>
      </c>
      <c r="I142" s="293" t="s">
        <v>664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688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623</v>
      </c>
      <c r="D148" s="308"/>
      <c r="E148" s="308"/>
      <c r="F148" s="308" t="s">
        <v>624</v>
      </c>
      <c r="G148" s="309"/>
      <c r="H148" s="308" t="s">
        <v>58</v>
      </c>
      <c r="I148" s="308" t="s">
        <v>61</v>
      </c>
      <c r="J148" s="308" t="s">
        <v>625</v>
      </c>
      <c r="K148" s="307"/>
    </row>
    <row r="149" s="1" customFormat="1" ht="17.25" customHeight="1">
      <c r="B149" s="305"/>
      <c r="C149" s="310" t="s">
        <v>626</v>
      </c>
      <c r="D149" s="310"/>
      <c r="E149" s="310"/>
      <c r="F149" s="311" t="s">
        <v>627</v>
      </c>
      <c r="G149" s="312"/>
      <c r="H149" s="310"/>
      <c r="I149" s="310"/>
      <c r="J149" s="310" t="s">
        <v>628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632</v>
      </c>
      <c r="D151" s="293"/>
      <c r="E151" s="293"/>
      <c r="F151" s="346" t="s">
        <v>629</v>
      </c>
      <c r="G151" s="293"/>
      <c r="H151" s="345" t="s">
        <v>669</v>
      </c>
      <c r="I151" s="345" t="s">
        <v>631</v>
      </c>
      <c r="J151" s="345">
        <v>120</v>
      </c>
      <c r="K151" s="341"/>
    </row>
    <row r="152" s="1" customFormat="1" ht="15" customHeight="1">
      <c r="B152" s="318"/>
      <c r="C152" s="345" t="s">
        <v>678</v>
      </c>
      <c r="D152" s="293"/>
      <c r="E152" s="293"/>
      <c r="F152" s="346" t="s">
        <v>629</v>
      </c>
      <c r="G152" s="293"/>
      <c r="H152" s="345" t="s">
        <v>689</v>
      </c>
      <c r="I152" s="345" t="s">
        <v>631</v>
      </c>
      <c r="J152" s="345" t="s">
        <v>680</v>
      </c>
      <c r="K152" s="341"/>
    </row>
    <row r="153" s="1" customFormat="1" ht="15" customHeight="1">
      <c r="B153" s="318"/>
      <c r="C153" s="345" t="s">
        <v>577</v>
      </c>
      <c r="D153" s="293"/>
      <c r="E153" s="293"/>
      <c r="F153" s="346" t="s">
        <v>629</v>
      </c>
      <c r="G153" s="293"/>
      <c r="H153" s="345" t="s">
        <v>690</v>
      </c>
      <c r="I153" s="345" t="s">
        <v>631</v>
      </c>
      <c r="J153" s="345" t="s">
        <v>680</v>
      </c>
      <c r="K153" s="341"/>
    </row>
    <row r="154" s="1" customFormat="1" ht="15" customHeight="1">
      <c r="B154" s="318"/>
      <c r="C154" s="345" t="s">
        <v>634</v>
      </c>
      <c r="D154" s="293"/>
      <c r="E154" s="293"/>
      <c r="F154" s="346" t="s">
        <v>635</v>
      </c>
      <c r="G154" s="293"/>
      <c r="H154" s="345" t="s">
        <v>669</v>
      </c>
      <c r="I154" s="345" t="s">
        <v>631</v>
      </c>
      <c r="J154" s="345">
        <v>50</v>
      </c>
      <c r="K154" s="341"/>
    </row>
    <row r="155" s="1" customFormat="1" ht="15" customHeight="1">
      <c r="B155" s="318"/>
      <c r="C155" s="345" t="s">
        <v>637</v>
      </c>
      <c r="D155" s="293"/>
      <c r="E155" s="293"/>
      <c r="F155" s="346" t="s">
        <v>629</v>
      </c>
      <c r="G155" s="293"/>
      <c r="H155" s="345" t="s">
        <v>669</v>
      </c>
      <c r="I155" s="345" t="s">
        <v>639</v>
      </c>
      <c r="J155" s="345"/>
      <c r="K155" s="341"/>
    </row>
    <row r="156" s="1" customFormat="1" ht="15" customHeight="1">
      <c r="B156" s="318"/>
      <c r="C156" s="345" t="s">
        <v>648</v>
      </c>
      <c r="D156" s="293"/>
      <c r="E156" s="293"/>
      <c r="F156" s="346" t="s">
        <v>635</v>
      </c>
      <c r="G156" s="293"/>
      <c r="H156" s="345" t="s">
        <v>669</v>
      </c>
      <c r="I156" s="345" t="s">
        <v>631</v>
      </c>
      <c r="J156" s="345">
        <v>50</v>
      </c>
      <c r="K156" s="341"/>
    </row>
    <row r="157" s="1" customFormat="1" ht="15" customHeight="1">
      <c r="B157" s="318"/>
      <c r="C157" s="345" t="s">
        <v>656</v>
      </c>
      <c r="D157" s="293"/>
      <c r="E157" s="293"/>
      <c r="F157" s="346" t="s">
        <v>635</v>
      </c>
      <c r="G157" s="293"/>
      <c r="H157" s="345" t="s">
        <v>669</v>
      </c>
      <c r="I157" s="345" t="s">
        <v>631</v>
      </c>
      <c r="J157" s="345">
        <v>50</v>
      </c>
      <c r="K157" s="341"/>
    </row>
    <row r="158" s="1" customFormat="1" ht="15" customHeight="1">
      <c r="B158" s="318"/>
      <c r="C158" s="345" t="s">
        <v>654</v>
      </c>
      <c r="D158" s="293"/>
      <c r="E158" s="293"/>
      <c r="F158" s="346" t="s">
        <v>635</v>
      </c>
      <c r="G158" s="293"/>
      <c r="H158" s="345" t="s">
        <v>669</v>
      </c>
      <c r="I158" s="345" t="s">
        <v>631</v>
      </c>
      <c r="J158" s="345">
        <v>50</v>
      </c>
      <c r="K158" s="341"/>
    </row>
    <row r="159" s="1" customFormat="1" ht="15" customHeight="1">
      <c r="B159" s="318"/>
      <c r="C159" s="345" t="s">
        <v>107</v>
      </c>
      <c r="D159" s="293"/>
      <c r="E159" s="293"/>
      <c r="F159" s="346" t="s">
        <v>629</v>
      </c>
      <c r="G159" s="293"/>
      <c r="H159" s="345" t="s">
        <v>691</v>
      </c>
      <c r="I159" s="345" t="s">
        <v>631</v>
      </c>
      <c r="J159" s="345" t="s">
        <v>692</v>
      </c>
      <c r="K159" s="341"/>
    </row>
    <row r="160" s="1" customFormat="1" ht="15" customHeight="1">
      <c r="B160" s="318"/>
      <c r="C160" s="345" t="s">
        <v>693</v>
      </c>
      <c r="D160" s="293"/>
      <c r="E160" s="293"/>
      <c r="F160" s="346" t="s">
        <v>629</v>
      </c>
      <c r="G160" s="293"/>
      <c r="H160" s="345" t="s">
        <v>694</v>
      </c>
      <c r="I160" s="345" t="s">
        <v>664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695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623</v>
      </c>
      <c r="D166" s="308"/>
      <c r="E166" s="308"/>
      <c r="F166" s="308" t="s">
        <v>624</v>
      </c>
      <c r="G166" s="350"/>
      <c r="H166" s="351" t="s">
        <v>58</v>
      </c>
      <c r="I166" s="351" t="s">
        <v>61</v>
      </c>
      <c r="J166" s="308" t="s">
        <v>625</v>
      </c>
      <c r="K166" s="285"/>
    </row>
    <row r="167" s="1" customFormat="1" ht="17.25" customHeight="1">
      <c r="B167" s="286"/>
      <c r="C167" s="310" t="s">
        <v>626</v>
      </c>
      <c r="D167" s="310"/>
      <c r="E167" s="310"/>
      <c r="F167" s="311" t="s">
        <v>627</v>
      </c>
      <c r="G167" s="352"/>
      <c r="H167" s="353"/>
      <c r="I167" s="353"/>
      <c r="J167" s="310" t="s">
        <v>628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632</v>
      </c>
      <c r="D169" s="293"/>
      <c r="E169" s="293"/>
      <c r="F169" s="316" t="s">
        <v>629</v>
      </c>
      <c r="G169" s="293"/>
      <c r="H169" s="293" t="s">
        <v>669</v>
      </c>
      <c r="I169" s="293" t="s">
        <v>631</v>
      </c>
      <c r="J169" s="293">
        <v>120</v>
      </c>
      <c r="K169" s="341"/>
    </row>
    <row r="170" s="1" customFormat="1" ht="15" customHeight="1">
      <c r="B170" s="318"/>
      <c r="C170" s="293" t="s">
        <v>678</v>
      </c>
      <c r="D170" s="293"/>
      <c r="E170" s="293"/>
      <c r="F170" s="316" t="s">
        <v>629</v>
      </c>
      <c r="G170" s="293"/>
      <c r="H170" s="293" t="s">
        <v>679</v>
      </c>
      <c r="I170" s="293" t="s">
        <v>631</v>
      </c>
      <c r="J170" s="293" t="s">
        <v>680</v>
      </c>
      <c r="K170" s="341"/>
    </row>
    <row r="171" s="1" customFormat="1" ht="15" customHeight="1">
      <c r="B171" s="318"/>
      <c r="C171" s="293" t="s">
        <v>577</v>
      </c>
      <c r="D171" s="293"/>
      <c r="E171" s="293"/>
      <c r="F171" s="316" t="s">
        <v>629</v>
      </c>
      <c r="G171" s="293"/>
      <c r="H171" s="293" t="s">
        <v>696</v>
      </c>
      <c r="I171" s="293" t="s">
        <v>631</v>
      </c>
      <c r="J171" s="293" t="s">
        <v>680</v>
      </c>
      <c r="K171" s="341"/>
    </row>
    <row r="172" s="1" customFormat="1" ht="15" customHeight="1">
      <c r="B172" s="318"/>
      <c r="C172" s="293" t="s">
        <v>634</v>
      </c>
      <c r="D172" s="293"/>
      <c r="E172" s="293"/>
      <c r="F172" s="316" t="s">
        <v>635</v>
      </c>
      <c r="G172" s="293"/>
      <c r="H172" s="293" t="s">
        <v>696</v>
      </c>
      <c r="I172" s="293" t="s">
        <v>631</v>
      </c>
      <c r="J172" s="293">
        <v>50</v>
      </c>
      <c r="K172" s="341"/>
    </row>
    <row r="173" s="1" customFormat="1" ht="15" customHeight="1">
      <c r="B173" s="318"/>
      <c r="C173" s="293" t="s">
        <v>637</v>
      </c>
      <c r="D173" s="293"/>
      <c r="E173" s="293"/>
      <c r="F173" s="316" t="s">
        <v>629</v>
      </c>
      <c r="G173" s="293"/>
      <c r="H173" s="293" t="s">
        <v>696</v>
      </c>
      <c r="I173" s="293" t="s">
        <v>639</v>
      </c>
      <c r="J173" s="293"/>
      <c r="K173" s="341"/>
    </row>
    <row r="174" s="1" customFormat="1" ht="15" customHeight="1">
      <c r="B174" s="318"/>
      <c r="C174" s="293" t="s">
        <v>648</v>
      </c>
      <c r="D174" s="293"/>
      <c r="E174" s="293"/>
      <c r="F174" s="316" t="s">
        <v>635</v>
      </c>
      <c r="G174" s="293"/>
      <c r="H174" s="293" t="s">
        <v>696</v>
      </c>
      <c r="I174" s="293" t="s">
        <v>631</v>
      </c>
      <c r="J174" s="293">
        <v>50</v>
      </c>
      <c r="K174" s="341"/>
    </row>
    <row r="175" s="1" customFormat="1" ht="15" customHeight="1">
      <c r="B175" s="318"/>
      <c r="C175" s="293" t="s">
        <v>656</v>
      </c>
      <c r="D175" s="293"/>
      <c r="E175" s="293"/>
      <c r="F175" s="316" t="s">
        <v>635</v>
      </c>
      <c r="G175" s="293"/>
      <c r="H175" s="293" t="s">
        <v>696</v>
      </c>
      <c r="I175" s="293" t="s">
        <v>631</v>
      </c>
      <c r="J175" s="293">
        <v>50</v>
      </c>
      <c r="K175" s="341"/>
    </row>
    <row r="176" s="1" customFormat="1" ht="15" customHeight="1">
      <c r="B176" s="318"/>
      <c r="C176" s="293" t="s">
        <v>654</v>
      </c>
      <c r="D176" s="293"/>
      <c r="E176" s="293"/>
      <c r="F176" s="316" t="s">
        <v>635</v>
      </c>
      <c r="G176" s="293"/>
      <c r="H176" s="293" t="s">
        <v>696</v>
      </c>
      <c r="I176" s="293" t="s">
        <v>631</v>
      </c>
      <c r="J176" s="293">
        <v>50</v>
      </c>
      <c r="K176" s="341"/>
    </row>
    <row r="177" s="1" customFormat="1" ht="15" customHeight="1">
      <c r="B177" s="318"/>
      <c r="C177" s="293" t="s">
        <v>122</v>
      </c>
      <c r="D177" s="293"/>
      <c r="E177" s="293"/>
      <c r="F177" s="316" t="s">
        <v>629</v>
      </c>
      <c r="G177" s="293"/>
      <c r="H177" s="293" t="s">
        <v>697</v>
      </c>
      <c r="I177" s="293" t="s">
        <v>698</v>
      </c>
      <c r="J177" s="293"/>
      <c r="K177" s="341"/>
    </row>
    <row r="178" s="1" customFormat="1" ht="15" customHeight="1">
      <c r="B178" s="318"/>
      <c r="C178" s="293" t="s">
        <v>61</v>
      </c>
      <c r="D178" s="293"/>
      <c r="E178" s="293"/>
      <c r="F178" s="316" t="s">
        <v>629</v>
      </c>
      <c r="G178" s="293"/>
      <c r="H178" s="293" t="s">
        <v>699</v>
      </c>
      <c r="I178" s="293" t="s">
        <v>700</v>
      </c>
      <c r="J178" s="293">
        <v>1</v>
      </c>
      <c r="K178" s="341"/>
    </row>
    <row r="179" s="1" customFormat="1" ht="15" customHeight="1">
      <c r="B179" s="318"/>
      <c r="C179" s="293" t="s">
        <v>57</v>
      </c>
      <c r="D179" s="293"/>
      <c r="E179" s="293"/>
      <c r="F179" s="316" t="s">
        <v>629</v>
      </c>
      <c r="G179" s="293"/>
      <c r="H179" s="293" t="s">
        <v>701</v>
      </c>
      <c r="I179" s="293" t="s">
        <v>631</v>
      </c>
      <c r="J179" s="293">
        <v>20</v>
      </c>
      <c r="K179" s="341"/>
    </row>
    <row r="180" s="1" customFormat="1" ht="15" customHeight="1">
      <c r="B180" s="318"/>
      <c r="C180" s="293" t="s">
        <v>58</v>
      </c>
      <c r="D180" s="293"/>
      <c r="E180" s="293"/>
      <c r="F180" s="316" t="s">
        <v>629</v>
      </c>
      <c r="G180" s="293"/>
      <c r="H180" s="293" t="s">
        <v>702</v>
      </c>
      <c r="I180" s="293" t="s">
        <v>631</v>
      </c>
      <c r="J180" s="293">
        <v>255</v>
      </c>
      <c r="K180" s="341"/>
    </row>
    <row r="181" s="1" customFormat="1" ht="15" customHeight="1">
      <c r="B181" s="318"/>
      <c r="C181" s="293" t="s">
        <v>123</v>
      </c>
      <c r="D181" s="293"/>
      <c r="E181" s="293"/>
      <c r="F181" s="316" t="s">
        <v>629</v>
      </c>
      <c r="G181" s="293"/>
      <c r="H181" s="293" t="s">
        <v>593</v>
      </c>
      <c r="I181" s="293" t="s">
        <v>631</v>
      </c>
      <c r="J181" s="293">
        <v>10</v>
      </c>
      <c r="K181" s="341"/>
    </row>
    <row r="182" s="1" customFormat="1" ht="15" customHeight="1">
      <c r="B182" s="318"/>
      <c r="C182" s="293" t="s">
        <v>124</v>
      </c>
      <c r="D182" s="293"/>
      <c r="E182" s="293"/>
      <c r="F182" s="316" t="s">
        <v>629</v>
      </c>
      <c r="G182" s="293"/>
      <c r="H182" s="293" t="s">
        <v>703</v>
      </c>
      <c r="I182" s="293" t="s">
        <v>664</v>
      </c>
      <c r="J182" s="293"/>
      <c r="K182" s="341"/>
    </row>
    <row r="183" s="1" customFormat="1" ht="15" customHeight="1">
      <c r="B183" s="318"/>
      <c r="C183" s="293" t="s">
        <v>704</v>
      </c>
      <c r="D183" s="293"/>
      <c r="E183" s="293"/>
      <c r="F183" s="316" t="s">
        <v>629</v>
      </c>
      <c r="G183" s="293"/>
      <c r="H183" s="293" t="s">
        <v>705</v>
      </c>
      <c r="I183" s="293" t="s">
        <v>664</v>
      </c>
      <c r="J183" s="293"/>
      <c r="K183" s="341"/>
    </row>
    <row r="184" s="1" customFormat="1" ht="15" customHeight="1">
      <c r="B184" s="318"/>
      <c r="C184" s="293" t="s">
        <v>693</v>
      </c>
      <c r="D184" s="293"/>
      <c r="E184" s="293"/>
      <c r="F184" s="316" t="s">
        <v>629</v>
      </c>
      <c r="G184" s="293"/>
      <c r="H184" s="293" t="s">
        <v>706</v>
      </c>
      <c r="I184" s="293" t="s">
        <v>664</v>
      </c>
      <c r="J184" s="293"/>
      <c r="K184" s="341"/>
    </row>
    <row r="185" s="1" customFormat="1" ht="15" customHeight="1">
      <c r="B185" s="318"/>
      <c r="C185" s="293" t="s">
        <v>126</v>
      </c>
      <c r="D185" s="293"/>
      <c r="E185" s="293"/>
      <c r="F185" s="316" t="s">
        <v>635</v>
      </c>
      <c r="G185" s="293"/>
      <c r="H185" s="293" t="s">
        <v>707</v>
      </c>
      <c r="I185" s="293" t="s">
        <v>631</v>
      </c>
      <c r="J185" s="293">
        <v>50</v>
      </c>
      <c r="K185" s="341"/>
    </row>
    <row r="186" s="1" customFormat="1" ht="15" customHeight="1">
      <c r="B186" s="318"/>
      <c r="C186" s="293" t="s">
        <v>708</v>
      </c>
      <c r="D186" s="293"/>
      <c r="E186" s="293"/>
      <c r="F186" s="316" t="s">
        <v>635</v>
      </c>
      <c r="G186" s="293"/>
      <c r="H186" s="293" t="s">
        <v>709</v>
      </c>
      <c r="I186" s="293" t="s">
        <v>710</v>
      </c>
      <c r="J186" s="293"/>
      <c r="K186" s="341"/>
    </row>
    <row r="187" s="1" customFormat="1" ht="15" customHeight="1">
      <c r="B187" s="318"/>
      <c r="C187" s="293" t="s">
        <v>711</v>
      </c>
      <c r="D187" s="293"/>
      <c r="E187" s="293"/>
      <c r="F187" s="316" t="s">
        <v>635</v>
      </c>
      <c r="G187" s="293"/>
      <c r="H187" s="293" t="s">
        <v>712</v>
      </c>
      <c r="I187" s="293" t="s">
        <v>710</v>
      </c>
      <c r="J187" s="293"/>
      <c r="K187" s="341"/>
    </row>
    <row r="188" s="1" customFormat="1" ht="15" customHeight="1">
      <c r="B188" s="318"/>
      <c r="C188" s="293" t="s">
        <v>713</v>
      </c>
      <c r="D188" s="293"/>
      <c r="E188" s="293"/>
      <c r="F188" s="316" t="s">
        <v>635</v>
      </c>
      <c r="G188" s="293"/>
      <c r="H188" s="293" t="s">
        <v>714</v>
      </c>
      <c r="I188" s="293" t="s">
        <v>710</v>
      </c>
      <c r="J188" s="293"/>
      <c r="K188" s="341"/>
    </row>
    <row r="189" s="1" customFormat="1" ht="15" customHeight="1">
      <c r="B189" s="318"/>
      <c r="C189" s="354" t="s">
        <v>715</v>
      </c>
      <c r="D189" s="293"/>
      <c r="E189" s="293"/>
      <c r="F189" s="316" t="s">
        <v>635</v>
      </c>
      <c r="G189" s="293"/>
      <c r="H189" s="293" t="s">
        <v>716</v>
      </c>
      <c r="I189" s="293" t="s">
        <v>717</v>
      </c>
      <c r="J189" s="355" t="s">
        <v>718</v>
      </c>
      <c r="K189" s="341"/>
    </row>
    <row r="190" s="16" customFormat="1" ht="15" customHeight="1">
      <c r="B190" s="356"/>
      <c r="C190" s="357" t="s">
        <v>719</v>
      </c>
      <c r="D190" s="358"/>
      <c r="E190" s="358"/>
      <c r="F190" s="359" t="s">
        <v>635</v>
      </c>
      <c r="G190" s="358"/>
      <c r="H190" s="358" t="s">
        <v>720</v>
      </c>
      <c r="I190" s="358" t="s">
        <v>717</v>
      </c>
      <c r="J190" s="360" t="s">
        <v>718</v>
      </c>
      <c r="K190" s="361"/>
    </row>
    <row r="191" s="1" customFormat="1" ht="15" customHeight="1">
      <c r="B191" s="318"/>
      <c r="C191" s="354" t="s">
        <v>46</v>
      </c>
      <c r="D191" s="293"/>
      <c r="E191" s="293"/>
      <c r="F191" s="316" t="s">
        <v>629</v>
      </c>
      <c r="G191" s="293"/>
      <c r="H191" s="290" t="s">
        <v>721</v>
      </c>
      <c r="I191" s="293" t="s">
        <v>722</v>
      </c>
      <c r="J191" s="293"/>
      <c r="K191" s="341"/>
    </row>
    <row r="192" s="1" customFormat="1" ht="15" customHeight="1">
      <c r="B192" s="318"/>
      <c r="C192" s="354" t="s">
        <v>723</v>
      </c>
      <c r="D192" s="293"/>
      <c r="E192" s="293"/>
      <c r="F192" s="316" t="s">
        <v>629</v>
      </c>
      <c r="G192" s="293"/>
      <c r="H192" s="293" t="s">
        <v>724</v>
      </c>
      <c r="I192" s="293" t="s">
        <v>664</v>
      </c>
      <c r="J192" s="293"/>
      <c r="K192" s="341"/>
    </row>
    <row r="193" s="1" customFormat="1" ht="15" customHeight="1">
      <c r="B193" s="318"/>
      <c r="C193" s="354" t="s">
        <v>725</v>
      </c>
      <c r="D193" s="293"/>
      <c r="E193" s="293"/>
      <c r="F193" s="316" t="s">
        <v>629</v>
      </c>
      <c r="G193" s="293"/>
      <c r="H193" s="293" t="s">
        <v>726</v>
      </c>
      <c r="I193" s="293" t="s">
        <v>664</v>
      </c>
      <c r="J193" s="293"/>
      <c r="K193" s="341"/>
    </row>
    <row r="194" s="1" customFormat="1" ht="15" customHeight="1">
      <c r="B194" s="318"/>
      <c r="C194" s="354" t="s">
        <v>727</v>
      </c>
      <c r="D194" s="293"/>
      <c r="E194" s="293"/>
      <c r="F194" s="316" t="s">
        <v>635</v>
      </c>
      <c r="G194" s="293"/>
      <c r="H194" s="293" t="s">
        <v>728</v>
      </c>
      <c r="I194" s="293" t="s">
        <v>664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729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730</v>
      </c>
      <c r="D201" s="363"/>
      <c r="E201" s="363"/>
      <c r="F201" s="363" t="s">
        <v>731</v>
      </c>
      <c r="G201" s="364"/>
      <c r="H201" s="363" t="s">
        <v>732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722</v>
      </c>
      <c r="D203" s="293"/>
      <c r="E203" s="293"/>
      <c r="F203" s="316" t="s">
        <v>47</v>
      </c>
      <c r="G203" s="293"/>
      <c r="H203" s="293" t="s">
        <v>733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48</v>
      </c>
      <c r="G204" s="293"/>
      <c r="H204" s="293" t="s">
        <v>734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51</v>
      </c>
      <c r="G205" s="293"/>
      <c r="H205" s="293" t="s">
        <v>735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49</v>
      </c>
      <c r="G206" s="293"/>
      <c r="H206" s="293" t="s">
        <v>736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50</v>
      </c>
      <c r="G207" s="293"/>
      <c r="H207" s="293" t="s">
        <v>737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676</v>
      </c>
      <c r="D209" s="293"/>
      <c r="E209" s="293"/>
      <c r="F209" s="316" t="s">
        <v>83</v>
      </c>
      <c r="G209" s="293"/>
      <c r="H209" s="293" t="s">
        <v>738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571</v>
      </c>
      <c r="G210" s="293"/>
      <c r="H210" s="293" t="s">
        <v>572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569</v>
      </c>
      <c r="G211" s="293"/>
      <c r="H211" s="293" t="s">
        <v>739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573</v>
      </c>
      <c r="G212" s="354"/>
      <c r="H212" s="345" t="s">
        <v>574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575</v>
      </c>
      <c r="G213" s="354"/>
      <c r="H213" s="345" t="s">
        <v>740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700</v>
      </c>
      <c r="D215" s="293"/>
      <c r="E215" s="293"/>
      <c r="F215" s="316">
        <v>1</v>
      </c>
      <c r="G215" s="354"/>
      <c r="H215" s="345" t="s">
        <v>741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742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743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744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1416FF102F448BB8BB47DA700A985" ma:contentTypeVersion="15" ma:contentTypeDescription="Vytvoří nový dokument" ma:contentTypeScope="" ma:versionID="ae193618a336e58d9ed2dba4da9ca32c">
  <xsd:schema xmlns:xsd="http://www.w3.org/2001/XMLSchema" xmlns:xs="http://www.w3.org/2001/XMLSchema" xmlns:p="http://schemas.microsoft.com/office/2006/metadata/properties" xmlns:ns2="7f9f0c35-e019-4005-8450-8fc74332d1f1" xmlns:ns3="767e0606-45e6-4037-8847-58e56c247e46" targetNamespace="http://schemas.microsoft.com/office/2006/metadata/properties" ma:root="true" ma:fieldsID="6d4504822c63c2c0fe4e6f5c1d19fbc8" ns2:_="" ns3:_="">
    <xsd:import namespace="7f9f0c35-e019-4005-8450-8fc74332d1f1"/>
    <xsd:import namespace="767e0606-45e6-4037-8847-58e56c247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0c35-e019-4005-8450-8fc7433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3d76d87-98d4-44a4-a38a-539c4bc8f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e0606-45e6-4037-8847-58e56c247e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3e747c-7c20-4c2f-9bd7-57c1679c8773}" ma:internalName="TaxCatchAll" ma:showField="CatchAllData" ma:web="767e0606-45e6-4037-8847-58e56c247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37708B-1CC2-4E67-BEA2-66A7865948B2}"/>
</file>

<file path=customXml/itemProps2.xml><?xml version="1.0" encoding="utf-8"?>
<ds:datastoreItem xmlns:ds="http://schemas.openxmlformats.org/officeDocument/2006/customXml" ds:itemID="{14DD25DD-6F4A-477F-9FE0-855C93A2D211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Sedláček (Pavepro)</dc:creator>
  <cp:lastModifiedBy>Jan Sedláček (Pavepro)</cp:lastModifiedBy>
  <dcterms:created xsi:type="dcterms:W3CDTF">2024-08-09T13:28:25Z</dcterms:created>
  <dcterms:modified xsi:type="dcterms:W3CDTF">2024-08-09T13:28:30Z</dcterms:modified>
</cp:coreProperties>
</file>