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2"/>
  </bookViews>
  <sheets>
    <sheet name="Stavba" sheetId="1" r:id="rId1"/>
    <sheet name="VzorPolozky" sheetId="10" state="hidden" r:id="rId2"/>
    <sheet name="401.3 240215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'401.3 240215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'401.3 240215 Pol'!$A$1:$Y$141</definedName>
    <definedName name="_xlnm.Print_Area" localSheetId="0">Stavba!$A$1:$J$65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0" i="12" l="1"/>
  <c r="M80" i="12" s="1"/>
  <c r="I80" i="12"/>
  <c r="K80" i="12"/>
  <c r="O80" i="12"/>
  <c r="Q80" i="12"/>
  <c r="V80" i="12"/>
  <c r="BA29" i="12"/>
  <c r="BA27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2" i="12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G31" i="12" s="1"/>
  <c r="I56" i="1" s="1"/>
  <c r="I32" i="12"/>
  <c r="I31" i="12" s="1"/>
  <c r="K32" i="12"/>
  <c r="K31" i="12" s="1"/>
  <c r="O32" i="12"/>
  <c r="O31" i="12" s="1"/>
  <c r="Q32" i="12"/>
  <c r="Q31" i="12" s="1"/>
  <c r="V32" i="12"/>
  <c r="V31" i="12" s="1"/>
  <c r="G34" i="12"/>
  <c r="M34" i="12" s="1"/>
  <c r="I34" i="12"/>
  <c r="K34" i="12"/>
  <c r="O34" i="12"/>
  <c r="Q34" i="12"/>
  <c r="V34" i="12"/>
  <c r="G35" i="12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7" i="12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1" i="12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5" i="12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AE140" i="12"/>
  <c r="F42" i="1" s="1"/>
  <c r="I17" i="1"/>
  <c r="H43" i="1"/>
  <c r="V13" i="12" l="1"/>
  <c r="I13" i="12"/>
  <c r="Q13" i="12"/>
  <c r="I8" i="12"/>
  <c r="G89" i="12"/>
  <c r="I61" i="1" s="1"/>
  <c r="K85" i="12"/>
  <c r="O79" i="12"/>
  <c r="M32" i="12"/>
  <c r="M31" i="12" s="1"/>
  <c r="Q8" i="12"/>
  <c r="I128" i="12"/>
  <c r="O89" i="12"/>
  <c r="V89" i="12"/>
  <c r="K89" i="12"/>
  <c r="V85" i="12"/>
  <c r="K13" i="12"/>
  <c r="Q128" i="12"/>
  <c r="M128" i="12"/>
  <c r="Q85" i="12"/>
  <c r="O8" i="12"/>
  <c r="V132" i="12"/>
  <c r="O132" i="12"/>
  <c r="K128" i="12"/>
  <c r="V93" i="12"/>
  <c r="Q93" i="12"/>
  <c r="I93" i="12"/>
  <c r="Q89" i="12"/>
  <c r="I89" i="12"/>
  <c r="G85" i="12"/>
  <c r="I60" i="1" s="1"/>
  <c r="K53" i="12"/>
  <c r="O53" i="12"/>
  <c r="K33" i="12"/>
  <c r="O33" i="12"/>
  <c r="O18" i="12"/>
  <c r="M13" i="12"/>
  <c r="AF140" i="12"/>
  <c r="V8" i="12"/>
  <c r="F41" i="1"/>
  <c r="Q132" i="12"/>
  <c r="K132" i="12"/>
  <c r="V128" i="12"/>
  <c r="O85" i="12"/>
  <c r="K79" i="12"/>
  <c r="Q79" i="12"/>
  <c r="I79" i="12"/>
  <c r="V53" i="12"/>
  <c r="Q53" i="12"/>
  <c r="I53" i="12"/>
  <c r="V33" i="12"/>
  <c r="Q33" i="12"/>
  <c r="I33" i="12"/>
  <c r="O13" i="12"/>
  <c r="G93" i="12"/>
  <c r="I62" i="1" s="1"/>
  <c r="I85" i="12"/>
  <c r="V79" i="12"/>
  <c r="K18" i="12"/>
  <c r="Q18" i="12"/>
  <c r="I18" i="12"/>
  <c r="F39" i="1"/>
  <c r="I132" i="12"/>
  <c r="O128" i="12"/>
  <c r="K93" i="12"/>
  <c r="O93" i="12"/>
  <c r="G79" i="12"/>
  <c r="I59" i="1" s="1"/>
  <c r="G53" i="12"/>
  <c r="I58" i="1" s="1"/>
  <c r="G33" i="12"/>
  <c r="I57" i="1" s="1"/>
  <c r="V18" i="12"/>
  <c r="K8" i="12"/>
  <c r="M132" i="12"/>
  <c r="M79" i="12"/>
  <c r="M18" i="12"/>
  <c r="G18" i="12"/>
  <c r="I55" i="1" s="1"/>
  <c r="G132" i="12"/>
  <c r="I64" i="1" s="1"/>
  <c r="I20" i="1" s="1"/>
  <c r="G128" i="12"/>
  <c r="I63" i="1" s="1"/>
  <c r="I19" i="1" s="1"/>
  <c r="M95" i="12"/>
  <c r="M93" i="12" s="1"/>
  <c r="M91" i="12"/>
  <c r="M89" i="12" s="1"/>
  <c r="M87" i="12"/>
  <c r="M85" i="12" s="1"/>
  <c r="M55" i="12"/>
  <c r="M53" i="12" s="1"/>
  <c r="M35" i="12"/>
  <c r="M33" i="12" s="1"/>
  <c r="G13" i="12"/>
  <c r="I54" i="1" s="1"/>
  <c r="M12" i="12"/>
  <c r="M8" i="12" s="1"/>
  <c r="G8" i="12"/>
  <c r="J28" i="1"/>
  <c r="J26" i="1"/>
  <c r="G38" i="1"/>
  <c r="F38" i="1"/>
  <c r="J23" i="1"/>
  <c r="J24" i="1"/>
  <c r="J25" i="1"/>
  <c r="J27" i="1"/>
  <c r="E24" i="1"/>
  <c r="G24" i="1"/>
  <c r="E26" i="1"/>
  <c r="G26" i="1"/>
  <c r="I18" i="1" l="1"/>
  <c r="G42" i="1"/>
  <c r="I42" i="1" s="1"/>
  <c r="G39" i="1"/>
  <c r="G43" i="1" s="1"/>
  <c r="G25" i="1" s="1"/>
  <c r="G41" i="1"/>
  <c r="I41" i="1" s="1"/>
  <c r="F43" i="1"/>
  <c r="G23" i="1" s="1"/>
  <c r="G140" i="12"/>
  <c r="I53" i="1"/>
  <c r="A27" i="1" l="1"/>
  <c r="A28" i="1" s="1"/>
  <c r="I39" i="1"/>
  <c r="I43" i="1" s="1"/>
  <c r="I16" i="1"/>
  <c r="I21" i="1" s="1"/>
  <c r="I65" i="1"/>
  <c r="G28" i="1" l="1"/>
  <c r="G27" i="1" s="1"/>
  <c r="G29" i="1" s="1"/>
  <c r="J64" i="1"/>
  <c r="J61" i="1"/>
  <c r="J57" i="1"/>
  <c r="J56" i="1"/>
  <c r="J54" i="1"/>
  <c r="J62" i="1"/>
  <c r="J53" i="1"/>
  <c r="J58" i="1"/>
  <c r="J60" i="1"/>
  <c r="J59" i="1"/>
  <c r="J55" i="1"/>
  <c r="J63" i="1"/>
  <c r="J42" i="1"/>
  <c r="J41" i="1"/>
  <c r="J39" i="1"/>
  <c r="J43" i="1" s="1"/>
  <c r="J65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Marie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<sst xmlns="http://schemas.openxmlformats.org/spreadsheetml/2006/main" count="1143" uniqueCount="386">
  <si>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</si>
  <si>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</si>
  <si>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</si>
  <si>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</si>
  <si>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</si>
  <si>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</si>
  <si>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</si>
  <si>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</si>
  <si>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</si>
  <si>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</si>
  <si>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</si>
  <si>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</si>
  <si>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</si>
  <si>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</si>
  <si>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</si>
  <si>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</si>
  <si>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</si>
  <si>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</si>
  <si>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</si>
  <si>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</si>
  <si>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</si>
  <si>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</si>
  <si>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</si>
  <si>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</si>
  <si>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</si>
  <si>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</si>
  <si>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</si>
  <si>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</si>
  <si>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</si>
  <si>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</si>
  <si>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</si>
  <si>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</si>
  <si>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</si>
  <si>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</si>
  <si>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</si>
  <si>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</si>
  <si>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</si>
  <si>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</si>
  <si>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</si>
  <si>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</si>
  <si>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</si>
  <si>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240215</t>
  </si>
  <si>
    <t>Veřejné osvětlení - Revize 3</t>
  </si>
  <si>
    <t>401.3</t>
  </si>
  <si>
    <t>Veřejné osvětlení</t>
  </si>
  <si>
    <t>Objekt:</t>
  </si>
  <si>
    <t>Rozpočet:</t>
  </si>
  <si>
    <t>Bílina - Osvětlení chodníku podél řeky z ul. Školní do Ul. Kyselská</t>
  </si>
  <si>
    <t>Stavba</t>
  </si>
  <si>
    <t>Stavební objekt</t>
  </si>
  <si>
    <t>Celkem za stavbu</t>
  </si>
  <si>
    <t>CZK</t>
  </si>
  <si>
    <t>#POPS</t>
  </si>
  <si>
    <t>Popis stavby: 240215 - Bílina - Osvětlení chodníku podél řeky z ul. Školní do Ul. Kyselská</t>
  </si>
  <si>
    <t>#POPO</t>
  </si>
  <si>
    <t>Popis objektu: 401.3 - Veřejné osvětlení</t>
  </si>
  <si>
    <t>#POPR</t>
  </si>
  <si>
    <t>Popis rozpočtu: 240215 - Veřejné osvětlení - Revize 3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</si>
  <si>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</si>
  <si>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</si>
  <si>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</si>
  <si>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</si>
  <si>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</si>
  <si>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</si>
  <si>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</si>
  <si>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</si>
  <si>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91</t>
  </si>
  <si>
    <t>Doplňující práce na komunikaci</t>
  </si>
  <si>
    <t>M21</t>
  </si>
  <si>
    <t>Elektromontáže</t>
  </si>
  <si>
    <t>M210</t>
  </si>
  <si>
    <t>Materiál</t>
  </si>
  <si>
    <t>M211</t>
  </si>
  <si>
    <t>Demontáže</t>
  </si>
  <si>
    <t>M22</t>
  </si>
  <si>
    <t>Montáž sdělovací a zabezp. techniky</t>
  </si>
  <si>
    <t>M221</t>
  </si>
  <si>
    <t>Specifikace oboru M 22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</si>
  <si>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</si>
  <si>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</si>
  <si>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</si>
  <si>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</si>
  <si>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</si>
  <si>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</si>
  <si>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</si>
  <si>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</si>
  <si>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</si>
  <si>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</si>
  <si>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</si>
  <si>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</si>
  <si>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</si>
  <si>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</si>
  <si>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</si>
  <si>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</si>
  <si>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</si>
  <si>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</si>
  <si>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</si>
  <si>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</si>
  <si>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</si>
  <si>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</si>
  <si>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</si>
  <si>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</si>
  <si>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</si>
  <si>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</si>
  <si>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</si>
  <si>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</si>
  <si>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</si>
  <si>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</si>
  <si>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</si>
  <si>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</si>
  <si>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</si>
  <si>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</si>
  <si>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</si>
  <si>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</si>
  <si>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</si>
  <si>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RTS 24/ II</t>
  </si>
  <si>
    <t>RTS 24/ I</t>
  </si>
  <si>
    <t>Práce</t>
  </si>
  <si>
    <t>Běžná</t>
  </si>
  <si>
    <t>POL1_</t>
  </si>
  <si>
    <t>s přemístěním hmot na skládku na vzdálenost do 3 m nebo s naložením na dopravní prostředek</t>
  </si>
  <si>
    <t>SPI</t>
  </si>
  <si>
    <t>113108305R00</t>
  </si>
  <si>
    <t>Odstranění podkladů nebo krytů živičných, v ploše jednotlivě do 50 m2, tloušťka vrstvy 50 mm</t>
  </si>
  <si>
    <t>113111120R00</t>
  </si>
  <si>
    <t>Odstranění podkladů nebo krytů z kameniva zpevněného cementem, v ploše jednotlivě do 50 m2, tloušťka vrstvy 200 mm</t>
  </si>
  <si>
    <t>451317777R00</t>
  </si>
  <si>
    <t>Podklad nebo lože pod dlažbu (přídlažbu) z betonu C -/7,5/C 8/10  tloušťky do 10 cm</t>
  </si>
  <si>
    <t>v ploše vodorovné nebo ve sklonu do 1:5</t>
  </si>
  <si>
    <t>451319777R00</t>
  </si>
  <si>
    <t>Podklad nebo lože pod dlažbu (přídlažbu) z betonu C -/7,5/C 8/10  příplatek za další 1cm betonu nad 10 cm</t>
  </si>
  <si>
    <t>564761111R00</t>
  </si>
  <si>
    <t>Podklad nebo kryt z kameniva hrubého drceného tloušťka po zhutnění 200 mm</t>
  </si>
  <si>
    <t>velikost 32 - 63 mm s rozprostřením a zhutněním</t>
  </si>
  <si>
    <t>567133115R00</t>
  </si>
  <si>
    <t>Podklad z kameniva zpevněného cementem SC C5/6, tloušťka po zhutnění 200 mm</t>
  </si>
  <si>
    <t>bez dilatačních spár, s rozprostřením a zhutněním, ošetřením povrchu podkladu vodou</t>
  </si>
  <si>
    <t>578141111R00</t>
  </si>
  <si>
    <t>Litý asfalt z kameniva v pruhu šířky do 3 m, jemnozrnný, tloušťky 40 mm</t>
  </si>
  <si>
    <t>z kameniva těženého nebo drceného s rozprostřením</t>
  </si>
  <si>
    <t>581114118R00</t>
  </si>
  <si>
    <t>Kryt z betonu prostého komunikací pro pěší tloušťky 150 mm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</si>
  <si>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</si>
  <si>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</si>
  <si>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</si>
  <si>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596245041R00</t>
  </si>
  <si>
    <t>Kladení zámkové dlažby do MC tloušťka dlažby 80 mm, tloušťka lože 50 mm</t>
  </si>
  <si>
    <t>s provedením lože z cementové malty tloušťky 40 mm, s vyplněním spár těženým kamenivem a se smetením přebytečného materiálu na krajnici</t>
  </si>
  <si>
    <t>564831111S00</t>
  </si>
  <si>
    <t>Povrch ze štěrkodrti po zhutnění tloušťky 10 cm</t>
  </si>
  <si>
    <t>Vlastní</t>
  </si>
  <si>
    <t>Indiv</t>
  </si>
  <si>
    <t>919795111R00</t>
  </si>
  <si>
    <t>Vložky pod litý asfalt z papíru napuštěného asfaltem</t>
  </si>
  <si>
    <t>210010084R00</t>
  </si>
  <si>
    <t xml:space="preserve">Montáž trubky pancéřové včetně příslušenství (kolena, přípojky atd.), z PVC, uložené pevně, průměr 29 mm, mech. pevnost 1250 N/5 cm,  </t>
  </si>
  <si>
    <t>m</t>
  </si>
  <si>
    <t>210100001R00</t>
  </si>
  <si>
    <t>Ukončení vodičů  v rozvaděči včetně zapojení a vodičové koncovky,  , průřez do 2,5 mm2</t>
  </si>
  <si>
    <t>kus</t>
  </si>
  <si>
    <t>POL1_9</t>
  </si>
  <si>
    <t>210100701R00</t>
  </si>
  <si>
    <t>Montáž koncovky venkovní do 1 kV, KV 1,  , pro kabely, celoplastové, do průřezu 4x35 mm2</t>
  </si>
  <si>
    <t>210102001R00</t>
  </si>
  <si>
    <t>Montáž spojky pro epoxidové a plastové kabely 1 kV, SVPe, do průřezu 4x25 mm2</t>
  </si>
  <si>
    <t>210202115R00</t>
  </si>
  <si>
    <t>Montáž svítidla veřejného osvětlení, parkového</t>
  </si>
  <si>
    <t>210204002R00</t>
  </si>
  <si>
    <t xml:space="preserve">Montáž stožáru veřejného osvětlení parkového, ocelového,  ,  </t>
  </si>
  <si>
    <t>210204201R00</t>
  </si>
  <si>
    <t>Montáž stožárové elektrovýzbroje pro 1 okruh</t>
  </si>
  <si>
    <t>210220022RT1</t>
  </si>
  <si>
    <t>Montáž uzemňovacího vedení v zemi, včetně svorek, propojení a izolace spojů, z drátů ocelových pozinkovaných  (FeZn),  , včetně dodávky drátu průměru 10 mm</t>
  </si>
  <si>
    <t>210220301RT2</t>
  </si>
  <si>
    <t>Montáž svorky hromosvodové včetně dodávky svorky spojovací (SS)</t>
  </si>
  <si>
    <t>210220302RT6</t>
  </si>
  <si>
    <t>Montáž svorky hromosvodové včetně dodávky svorky kovových částí d 3-12 mm (SP)</t>
  </si>
  <si>
    <t>210810002R00</t>
  </si>
  <si>
    <t>Montáž kabelu CYKY 750 V, 2 x 2,5 mm2, volně uloženého</t>
  </si>
  <si>
    <t>210810005R00</t>
  </si>
  <si>
    <t>Montáž kabelu CYKY 750 V, 3 x 1,5 mm2, volně uloženého</t>
  </si>
  <si>
    <t>210810017R00</t>
  </si>
  <si>
    <t>Montáž kabelu CYKY 750 V, 5 x (4 až 16 mm2), volně uloženého</t>
  </si>
  <si>
    <t>210950201R00</t>
  </si>
  <si>
    <t xml:space="preserve">Vodiče, šňůry a kabely hliníkové příplatek na zatahování kabelů do tvárnicových tras s komorami nebo do kolektorů, váha kabelu do, 0,75 kg,  </t>
  </si>
  <si>
    <t>210100151U00</t>
  </si>
  <si>
    <t>Ukončení kabelů páska žíly 4x16mm2</t>
  </si>
  <si>
    <t>URS</t>
  </si>
  <si>
    <t>URS 12/ I</t>
  </si>
  <si>
    <t>900      RT3</t>
  </si>
  <si>
    <t>HZS, Práce v tarifní třídě 6 (např. tesař)</t>
  </si>
  <si>
    <t>h</t>
  </si>
  <si>
    <t>Prav.M</t>
  </si>
  <si>
    <t>HZS</t>
  </si>
  <si>
    <t>POL10_</t>
  </si>
  <si>
    <t>905      R01</t>
  </si>
  <si>
    <t>Hzs-revize provoz.souboru a st.obj., Revize</t>
  </si>
  <si>
    <t>POL10_0</t>
  </si>
  <si>
    <t>357970T</t>
  </si>
  <si>
    <t>Skříň zapínací pro VO RVO S1/NVP7P - SH012V, včetně přepěťové ochrany B+C</t>
  </si>
  <si>
    <t>ks</t>
  </si>
  <si>
    <t>Specifikace</t>
  </si>
  <si>
    <t>POL3_</t>
  </si>
  <si>
    <t>00900T</t>
  </si>
  <si>
    <t>Dodávka montáž kotvící pobjímky stožárů A15 - A27, vč. nátěru v barvě RAL 7012.</t>
  </si>
  <si>
    <t xml:space="preserve">ks    </t>
  </si>
  <si>
    <t>VRN</t>
  </si>
  <si>
    <t>POL99_8</t>
  </si>
  <si>
    <t>23170120R</t>
  </si>
  <si>
    <t>pěna PU; montážní, výplňová, izolační; tepelná odolnost -40 až 90 °C; přetíratelná; 0,75 l</t>
  </si>
  <si>
    <t>SPCM</t>
  </si>
  <si>
    <t>233 200001T</t>
  </si>
  <si>
    <t>Pancéřová izolační trubka pružná EN-40 tmavě šedá</t>
  </si>
  <si>
    <t>28399920R</t>
  </si>
  <si>
    <t>štítek kabelový, popisovací; mat. plast; 20x40 mm</t>
  </si>
  <si>
    <t>311900T</t>
  </si>
  <si>
    <t>Držák svítidla na betonový sloup</t>
  </si>
  <si>
    <t>POL3_1</t>
  </si>
  <si>
    <t>316755T</t>
  </si>
  <si>
    <t>Stožár ocelový sadový K5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</si>
  <si>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</si>
  <si>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</si>
  <si>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34111038R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</si>
  <si>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</si>
  <si>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34111102R</t>
  </si>
  <si>
    <t>kabel CYKY; instalační; pro pevné uložení ve vnitřních a venk.prostorách v zemi, betonu; Cu plné holé jádro, tvar jádra RE-kulatý jednodrát; počet a průřez žil 5x16mm2; počet žil 5; teplota použití -30 až 70 °C; max.provoz.teplota při zkratu 160 °C; min.teplota pokládky -5 °C; průřez vodiče 16 mm2; samozhášivý; odolnost vůči UV záření; barva pláště černá</t>
  </si>
  <si>
    <t>345-000504</t>
  </si>
  <si>
    <t>Pojistka 6A E27 komplet</t>
  </si>
  <si>
    <t>345-000600</t>
  </si>
  <si>
    <t>Trubička smršťovací z/žl RPZ 32/12</t>
  </si>
  <si>
    <t>34524660T</t>
  </si>
  <si>
    <t>348300403T</t>
  </si>
  <si>
    <t xml:space="preserve">Svítidlo LED  s char. pro cyklostezky, čip 5050, barva 727, 16,2 W, </t>
  </si>
  <si>
    <t>35436436.AR</t>
  </si>
  <si>
    <t>koncovka kabelová pro 4žil.kabely, kompletní; bez kabel.ok; izolace papírová; jmen.nap. do 1 kV; průřez jádra 4-25 mm2; L žíly = 750 mm</t>
  </si>
  <si>
    <t>RTS 23/ II</t>
  </si>
  <si>
    <t>354364902T</t>
  </si>
  <si>
    <t>357 12206T</t>
  </si>
  <si>
    <t>Skříň rozpojovací pro VO, 3 sady poj. odpínačů, provedení plastový pilíř, skříň pro upevnění do zdi</t>
  </si>
  <si>
    <t>3572195T</t>
  </si>
  <si>
    <t>Zapínací skříň VO plastová , provedení do výklenku-kompletní sestava, 5 odvodů, vestavěná přep. ochrana B1C, sestava dle přílohy PD- RVO S1+100/NVP7P-, vestavěná přep. ochrana b1c</t>
  </si>
  <si>
    <t>35778611.1T</t>
  </si>
  <si>
    <t>Rozvodnice stožárová GURO EKM 2035 1D2</t>
  </si>
  <si>
    <t>358251010R</t>
  </si>
  <si>
    <t>vložka pojistková nožová vel. 000; charakt. gG; jmen.proud 10 A; jmen.napětí 690 V a.c./250 V d.c.</t>
  </si>
  <si>
    <t>358251011R</t>
  </si>
  <si>
    <t>vložka pojistková nožová vel. 000; charakt. gG; jmen.proud 16 A; jmen.napětí 690 V a.c./250 V d.c.</t>
  </si>
  <si>
    <t>358251012R</t>
  </si>
  <si>
    <t>vložka pojistková nožová vel. 000; charakt. gG; jmen.proud 20 A; jmen.napětí 690 V a.c./250 V d.c.</t>
  </si>
  <si>
    <t>358251013R</t>
  </si>
  <si>
    <t>vložka pojistková nožová vel. 000; charakt. gG; jmen.proud 25 A; jmen.napětí 690 V a.c./250 V d.c.</t>
  </si>
  <si>
    <t>358251014R</t>
  </si>
  <si>
    <t>vložka pojistková nožová vel. 000; charakt. gG; jmen.proud 32 A; jmen.napětí 690 V a.c./250 V d.c.</t>
  </si>
  <si>
    <t>358251015R</t>
  </si>
  <si>
    <t>vložka pojistková nožová vel. 000; charakt. gG; jmen.proud 35 A; jmen.napětí 690 V a.c./250 V d.c.</t>
  </si>
  <si>
    <t>358-91111T</t>
  </si>
  <si>
    <t>Zkratová propojka</t>
  </si>
  <si>
    <t>pr</t>
  </si>
  <si>
    <t>Podružný materiál</t>
  </si>
  <si>
    <t>POL99_2</t>
  </si>
  <si>
    <t>210204021R00</t>
  </si>
  <si>
    <t>Dem24</t>
  </si>
  <si>
    <t>210204121R00</t>
  </si>
  <si>
    <t xml:space="preserve">Montáž stožárové patice litinové, pro sadové stožáry,  </t>
  </si>
  <si>
    <t>210202115R01</t>
  </si>
  <si>
    <t>Svítidlo veřejného osvětlení parkové, Demontáž</t>
  </si>
  <si>
    <t>210204201R01</t>
  </si>
  <si>
    <t>Elektrovýzbroj stožáru pro 1 okruh, Demontáž</t>
  </si>
  <si>
    <t>00544T</t>
  </si>
  <si>
    <t>demontáž stávající zapínací slříně</t>
  </si>
  <si>
    <t>220061164R00</t>
  </si>
  <si>
    <t>Položení trubky HDPE do výkopu</t>
  </si>
  <si>
    <t>220182026U00</t>
  </si>
  <si>
    <t>Mtž spojka Plasson na trubce HDPE</t>
  </si>
  <si>
    <t>M 24</t>
  </si>
  <si>
    <t>220182027U00</t>
  </si>
  <si>
    <t>Mtž záslepky Plasson na trubku HDPE</t>
  </si>
  <si>
    <t>266111101020T</t>
  </si>
  <si>
    <t>Trubka HDPE 40/33 mm  (návin 100m)</t>
  </si>
  <si>
    <t>2866500T</t>
  </si>
  <si>
    <t>Koncovka PLASSON DN 40mm s ventilkem</t>
  </si>
  <si>
    <t>28665308T</t>
  </si>
  <si>
    <t>Spojka rozebíratelná   PLASSON z PE d 40 mm</t>
  </si>
  <si>
    <t>460010011RT3</t>
  </si>
  <si>
    <t>Vytýčení trasy nn vedení v přehled.terénu, v obci, délka trasy do 1000 m</t>
  </si>
  <si>
    <t>km</t>
  </si>
  <si>
    <t>460030081RT1</t>
  </si>
  <si>
    <t>Řezání spáry v asfaltu nebo betonu, v tloušťce vrstvy do 5 cm</t>
  </si>
  <si>
    <t>460050704R00</t>
  </si>
  <si>
    <t>Jáma do 2 m3 pro stožár veř.osvětlení, hor.4,ručně</t>
  </si>
  <si>
    <t>m3</t>
  </si>
  <si>
    <t>460080001RT1</t>
  </si>
  <si>
    <t>Betonový základ do zeminy bez bednění, uložení betonu do výkopu</t>
  </si>
  <si>
    <t>460080101RT1</t>
  </si>
  <si>
    <t>Rozbourání betonového základu, vybourání betonu</t>
  </si>
  <si>
    <t>460100043R00</t>
  </si>
  <si>
    <t>Pouzdrový základ "Zelený utopenec" 600x600, v.525, Díl plastový šachtový</t>
  </si>
  <si>
    <t>460120002RT1</t>
  </si>
  <si>
    <t>Zához jámy, hornina třídy 3 - 4, upěchování a úprava povrchu</t>
  </si>
  <si>
    <t>460200133RT2</t>
  </si>
  <si>
    <t>Výkop kabelové rýhy 35/50 cm  hor.3, ruční výkop rýhy</t>
  </si>
  <si>
    <t>460200163RT1</t>
  </si>
  <si>
    <t>Výkop kabelové rýhy 35/80 cm  hor.3, strojní výkop rýhy</t>
  </si>
  <si>
    <t>460200163RT2</t>
  </si>
  <si>
    <t>Výkop kabelové rýhy 35/80 cm  hor.3, ruční výkop rýhy</t>
  </si>
  <si>
    <t>460270038R00</t>
  </si>
  <si>
    <t>Zazdění skříně SR 50x, Prvek zdicí pálený funkce: cihla plná; dl = 290 mm; š = 140 mm; v = 65 mm; fb = 20,0 N/mm2</t>
  </si>
  <si>
    <t>460420018RT1</t>
  </si>
  <si>
    <t>Zřízení kabelového lože v rýze š.do 35 cm z písku, tloušťka vrstvy 15 cm</t>
  </si>
  <si>
    <t>460490012RT1</t>
  </si>
  <si>
    <t>Fólie výstražná z PVC, šířka 33 cm, fólie PVC šířka 33 cm</t>
  </si>
  <si>
    <t>460510021RT1</t>
  </si>
  <si>
    <t>Kabelový prostup z plast.trub, DN do 10,5 cm, včetně dodávky trub DN 70</t>
  </si>
  <si>
    <t>460510021RT2</t>
  </si>
  <si>
    <t>Kabelový prostup z plast.trub, DN do 10,5 cm, včetně dodávky trub DN 110</t>
  </si>
  <si>
    <t>460510201RT1</t>
  </si>
  <si>
    <t>Žlab kabelový prefabrikovaný TK 1, neasfaltovaný, včetně dodávky žlabu a poklopu</t>
  </si>
  <si>
    <t>460570123R00</t>
  </si>
  <si>
    <t>Zához rýhy 35/40 cm, hornina třídy 3, se zhutněním</t>
  </si>
  <si>
    <t>460570153R00</t>
  </si>
  <si>
    <t>Zához rýhy 35/70 cm, hornina třídy 3, se zhutněním</t>
  </si>
  <si>
    <t>460600001R00</t>
  </si>
  <si>
    <t>Naložení a odvoz zeminy</t>
  </si>
  <si>
    <t>460600002RT1</t>
  </si>
  <si>
    <t>Příplatek za odvoz za každých dalších 1000 m, nákladním automobilem</t>
  </si>
  <si>
    <t>460620006RT1</t>
  </si>
  <si>
    <t>Osetí povrchu trávou, včetně dodávky osiva</t>
  </si>
  <si>
    <t>460620013RT1</t>
  </si>
  <si>
    <t>Provizorní úprava terénu v přírodní hornině 3, ruční vyrovnání a zhutnění</t>
  </si>
  <si>
    <t>460961603T00</t>
  </si>
  <si>
    <t>Geodetické zaměření</t>
  </si>
  <si>
    <t xml:space="preserve">km    </t>
  </si>
  <si>
    <t>POL1_1</t>
  </si>
  <si>
    <t>1050</t>
  </si>
  <si>
    <t>Příplatek k odvozu suti ZKD 1km, beton, asfalty</t>
  </si>
  <si>
    <t>t</t>
  </si>
  <si>
    <t>460010025U00</t>
  </si>
  <si>
    <t>Vytyčení inženýrská síť zástavba</t>
  </si>
  <si>
    <t>460070754S00</t>
  </si>
  <si>
    <t>Jáma pro protlak, ručně ,hornina tř 4</t>
  </si>
  <si>
    <t>460270081R10</t>
  </si>
  <si>
    <t>Osazení skříně, vč. zabetonování a výkopu</t>
  </si>
  <si>
    <t>460600061S00</t>
  </si>
  <si>
    <t>Odvoz suti -1km</t>
  </si>
  <si>
    <t>46099-1111</t>
  </si>
  <si>
    <t>Poplatek za recyklaci suti, beton</t>
  </si>
  <si>
    <t>58337306R</t>
  </si>
  <si>
    <t>štěrkopísek frakce 0,0 až 8,0 mm; třída B</t>
  </si>
  <si>
    <t>24_DOD</t>
  </si>
  <si>
    <t>003</t>
  </si>
  <si>
    <t>Poplatek za skládku</t>
  </si>
  <si>
    <t xml:space="preserve">t     </t>
  </si>
  <si>
    <t>OPN</t>
  </si>
  <si>
    <t>POL13_0</t>
  </si>
  <si>
    <t>00546T</t>
  </si>
  <si>
    <t>Pilotovaný základ v ochranném pásmu vody, kanalizace</t>
  </si>
  <si>
    <t xml:space="preserve">m     </t>
  </si>
  <si>
    <t>005125015T</t>
  </si>
  <si>
    <t>Poplatek za recyklaci asfaltů</t>
  </si>
  <si>
    <t>586T</t>
  </si>
  <si>
    <t>Protlak neřízený DN 110 vč. chráničky</t>
  </si>
  <si>
    <t>900 99 1114T</t>
  </si>
  <si>
    <t>Číslování stožárů</t>
  </si>
  <si>
    <t>900192T</t>
  </si>
  <si>
    <t>Materiál nespecifikovaný pro vnitřní úoravu rozvaděče a venkovních vývodů</t>
  </si>
  <si>
    <t>tis Kč</t>
  </si>
  <si>
    <t>900193T</t>
  </si>
  <si>
    <t>Pronájem plošiny</t>
  </si>
  <si>
    <t xml:space="preserve">hod   </t>
  </si>
  <si>
    <t>0001T</t>
  </si>
  <si>
    <t>Poplatek za recyklaci svítidel a zdrojů</t>
  </si>
  <si>
    <t>0050120T</t>
  </si>
  <si>
    <t>Vytyčení umístění svítidel</t>
  </si>
  <si>
    <t>005121 R</t>
  </si>
  <si>
    <t>Zařízení staveniště</t>
  </si>
  <si>
    <t>Soubor</t>
  </si>
  <si>
    <t>005211030R</t>
  </si>
  <si>
    <t xml:space="preserve">Dočasná dopravní opatření </t>
  </si>
  <si>
    <t>00521120T</t>
  </si>
  <si>
    <t>Likvidace a odvoz demontovaného materiálu jinde neuvedeného</t>
  </si>
  <si>
    <t>005241010R</t>
  </si>
  <si>
    <t xml:space="preserve">Dokumentace skutečného provedení </t>
  </si>
  <si>
    <t>SUM</t>
  </si>
  <si>
    <t>END</t>
  </si>
  <si>
    <t>Koncovka kabelová Skeldo KSCZ5X-10-25</t>
  </si>
  <si>
    <t xml:space="preserve">Stožár osvětlovací betonový,  demontáž stávajícího stožáru v blízkosti nového č. A20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</si>
</sst>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28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2" borderId="35" xfId="0" applyNumberFormat="1" applyFont="1" applyFill="1" applyBorder="1" applyAlignment="1">
      <alignment vertical="center" wrapText="1" shrinkToFit="1"/>
    </xf>
    <xf numFmtId="4" fontId="15" fillId="2" borderId="35" xfId="0" applyNumberFormat="1" applyFont="1" applyFill="1" applyBorder="1" applyAlignment="1">
      <alignment vertical="center" shrinkToFit="1"/>
    </xf>
    <xf numFmtId="4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2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7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3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3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22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8" t="s">
        <v>39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7" t="s">
        <v>22</v>
      </c>
      <c r="C2" s="78"/>
      <c r="D2" s="79" t="s">
        <v>41</v>
      </c>
      <c r="E2" s="234" t="s">
        <v>47</v>
      </c>
      <c r="F2" s="235"/>
      <c r="G2" s="235"/>
      <c r="H2" s="235"/>
      <c r="I2" s="235"/>
      <c r="J2" s="236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37" t="s">
        <v>44</v>
      </c>
      <c r="F3" s="238"/>
      <c r="G3" s="238"/>
      <c r="H3" s="238"/>
      <c r="I3" s="238"/>
      <c r="J3" s="239"/>
    </row>
    <row r="4" spans="1:15" ht="23.25" customHeight="1" x14ac:dyDescent="0.2">
      <c r="A4" s="76">
        <v>2356</v>
      </c>
      <c r="B4" s="82" t="s">
        <v>46</v>
      </c>
      <c r="C4" s="83"/>
      <c r="D4" s="84" t="s">
        <v>41</v>
      </c>
      <c r="E4" s="217" t="s">
        <v>42</v>
      </c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40</v>
      </c>
      <c r="D5" s="222"/>
      <c r="E5" s="223"/>
      <c r="F5" s="223"/>
      <c r="G5" s="223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1"/>
      <c r="E11" s="241"/>
      <c r="F11" s="241"/>
      <c r="G11" s="241"/>
      <c r="H11" s="18" t="s">
        <v>38</v>
      </c>
      <c r="I11" s="86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0"/>
      <c r="F15" s="240"/>
      <c r="G15" s="242"/>
      <c r="H15" s="242"/>
      <c r="I15" s="242" t="s">
        <v>29</v>
      </c>
      <c r="J15" s="243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SUMIF(F53:F64,A16,I53:I64)+SUMIF(F53:F64,"PSU",I53:I64)</f>
        <v>0</v>
      </c>
      <c r="J16" s="207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SUMIF(F53:F64,A17,I53:I64)</f>
        <v>0</v>
      </c>
      <c r="J17" s="207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SUMIF(F53:F64,A18,I53:I64)</f>
        <v>0</v>
      </c>
      <c r="J18" s="207"/>
    </row>
    <row r="19" spans="1:10" ht="23.25" customHeight="1" x14ac:dyDescent="0.2">
      <c r="A19" s="143" t="s">
        <v>80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SUMIF(F53:F64,A19,I53:I64)</f>
        <v>0</v>
      </c>
      <c r="J19" s="207"/>
    </row>
    <row r="20" spans="1:10" ht="23.25" customHeight="1" x14ac:dyDescent="0.2">
      <c r="A20" s="143" t="s">
        <v>81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SUMIF(F53:F64,A20,I53:I64)</f>
        <v>0</v>
      </c>
      <c r="J20" s="207"/>
    </row>
    <row r="21" spans="1:10" ht="23.25" customHeight="1" x14ac:dyDescent="0.2">
      <c r="A21" s="2"/>
      <c r="B21" s="48" t="s">
        <v>29</v>
      </c>
      <c r="C21" s="64"/>
      <c r="D21" s="65"/>
      <c r="E21" s="208"/>
      <c r="F21" s="244"/>
      <c r="G21" s="208"/>
      <c r="H21" s="244"/>
      <c r="I21" s="208">
        <f>SUM(I16:J20)</f>
        <v>0</v>
      </c>
      <c r="J21" s="20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1">
        <f>I23*E23/100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1">
        <f>I25*E25/100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3">
        <f>CenaCelkemBezDPH-(ZakladDPHSni+ZakladDPHZakl)</f>
        <v>0</v>
      </c>
      <c r="H27" s="233"/>
      <c r="I27" s="233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1">
        <f>A27</f>
        <v>0</v>
      </c>
      <c r="H28" s="211"/>
      <c r="I28" s="211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10">
        <f>ZakladDPHSni+DPHSni+ZakladDPHZakl+DPHZakl+Zaokrouhleni</f>
        <v>0</v>
      </c>
      <c r="H29" s="210"/>
      <c r="I29" s="210"/>
      <c r="J29" s="123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48</v>
      </c>
      <c r="C39" s="196"/>
      <c r="D39" s="196"/>
      <c r="E39" s="196"/>
      <c r="F39" s="100">
        <f>'401.3 240215 Pol'!AE140</f>
        <v>0</v>
      </c>
      <c r="G39" s="101">
        <f>'401.3 240215 Pol'!AF140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88">
        <v>2</v>
      </c>
      <c r="B40" s="105"/>
      <c r="C40" s="197" t="s">
        <v>49</v>
      </c>
      <c r="D40" s="197"/>
      <c r="E40" s="197"/>
      <c r="F40" s="106"/>
      <c r="G40" s="107"/>
      <c r="H40" s="107"/>
      <c r="I40" s="108"/>
      <c r="J40" s="109"/>
    </row>
    <row r="41" spans="1:10" ht="25.5" hidden="1" customHeight="1" x14ac:dyDescent="0.2">
      <c r="A41" s="88">
        <v>2</v>
      </c>
      <c r="B41" s="105" t="s">
        <v>43</v>
      </c>
      <c r="C41" s="197" t="s">
        <v>44</v>
      </c>
      <c r="D41" s="197"/>
      <c r="E41" s="197"/>
      <c r="F41" s="106">
        <f>'401.3 240215 Pol'!AE140</f>
        <v>0</v>
      </c>
      <c r="G41" s="107">
        <f>'401.3 240215 Pol'!AF140</f>
        <v>0</v>
      </c>
      <c r="H41" s="107"/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88">
        <v>3</v>
      </c>
      <c r="B42" s="110" t="s">
        <v>41</v>
      </c>
      <c r="C42" s="196" t="s">
        <v>42</v>
      </c>
      <c r="D42" s="196"/>
      <c r="E42" s="196"/>
      <c r="F42" s="111">
        <f>'401.3 240215 Pol'!AE140</f>
        <v>0</v>
      </c>
      <c r="G42" s="102">
        <f>'401.3 240215 Pol'!AF140</f>
        <v>0</v>
      </c>
      <c r="H42" s="102"/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88"/>
      <c r="B43" s="198" t="s">
        <v>50</v>
      </c>
      <c r="C43" s="199"/>
      <c r="D43" s="199"/>
      <c r="E43" s="199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">
      <c r="A45" t="s">
        <v>52</v>
      </c>
      <c r="B45" t="s">
        <v>53</v>
      </c>
    </row>
    <row r="46" spans="1:10" x14ac:dyDescent="0.2">
      <c r="A46" t="s">
        <v>54</v>
      </c>
      <c r="B46" t="s">
        <v>55</v>
      </c>
    </row>
    <row r="47" spans="1:10" x14ac:dyDescent="0.2">
      <c r="A47" t="s">
        <v>56</v>
      </c>
      <c r="B47" t="s">
        <v>57</v>
      </c>
    </row>
    <row r="50" spans="1:10" ht="15.75" x14ac:dyDescent="0.25">
      <c r="B50" s="124" t="s">
        <v>58</v>
      </c>
    </row>
    <row r="52" spans="1:10" ht="25.5" customHeight="1" x14ac:dyDescent="0.2">
      <c r="A52" s="126"/>
      <c r="B52" s="129" t="s">
        <v>17</v>
      </c>
      <c r="C52" s="129" t="s">
        <v>5</v>
      </c>
      <c r="D52" s="130"/>
      <c r="E52" s="130"/>
      <c r="F52" s="131" t="s">
        <v>59</v>
      </c>
      <c r="G52" s="131"/>
      <c r="H52" s="131"/>
      <c r="I52" s="131" t="s">
        <v>29</v>
      </c>
      <c r="J52" s="131" t="s">
        <v>0</v>
      </c>
    </row>
    <row r="53" spans="1:10" ht="36.75" customHeight="1" x14ac:dyDescent="0.2">
      <c r="A53" s="127"/>
      <c r="B53" s="132" t="s">
        <v>60</v>
      </c>
      <c r="C53" s="194" t="s">
        <v>61</v>
      </c>
      <c r="D53" s="195"/>
      <c r="E53" s="195"/>
      <c r="F53" s="139" t="s">
        <v>24</v>
      </c>
      <c r="G53" s="140"/>
      <c r="H53" s="140"/>
      <c r="I53" s="140">
        <f>'401.3 240215 Pol'!G8</f>
        <v>0</v>
      </c>
      <c r="J53" s="136" t="str">
        <f>IF(I65=0,"",I53/I65*100)</f>
        <v/>
      </c>
    </row>
    <row r="54" spans="1:10" ht="36.75" customHeight="1" x14ac:dyDescent="0.2">
      <c r="A54" s="127"/>
      <c r="B54" s="132" t="s">
        <v>62</v>
      </c>
      <c r="C54" s="194" t="s">
        <v>63</v>
      </c>
      <c r="D54" s="195"/>
      <c r="E54" s="195"/>
      <c r="F54" s="139" t="s">
        <v>24</v>
      </c>
      <c r="G54" s="140"/>
      <c r="H54" s="140"/>
      <c r="I54" s="140">
        <f>'401.3 240215 Pol'!G13</f>
        <v>0</v>
      </c>
      <c r="J54" s="136" t="str">
        <f>IF(I65=0,"",I54/I65*100)</f>
        <v/>
      </c>
    </row>
    <row r="55" spans="1:10" ht="36.75" customHeight="1" x14ac:dyDescent="0.2">
      <c r="A55" s="127"/>
      <c r="B55" s="132" t="s">
        <v>64</v>
      </c>
      <c r="C55" s="194" t="s">
        <v>65</v>
      </c>
      <c r="D55" s="195"/>
      <c r="E55" s="195"/>
      <c r="F55" s="139" t="s">
        <v>24</v>
      </c>
      <c r="G55" s="140"/>
      <c r="H55" s="140"/>
      <c r="I55" s="140">
        <f>'401.3 240215 Pol'!G18</f>
        <v>0</v>
      </c>
      <c r="J55" s="136" t="str">
        <f>IF(I65=0,"",I55/I65*100)</f>
        <v/>
      </c>
    </row>
    <row r="56" spans="1:10" ht="36.75" customHeight="1" x14ac:dyDescent="0.2">
      <c r="A56" s="127"/>
      <c r="B56" s="132" t="s">
        <v>66</v>
      </c>
      <c r="C56" s="194" t="s">
        <v>67</v>
      </c>
      <c r="D56" s="195"/>
      <c r="E56" s="195"/>
      <c r="F56" s="139" t="s">
        <v>24</v>
      </c>
      <c r="G56" s="140"/>
      <c r="H56" s="140"/>
      <c r="I56" s="140">
        <f>'401.3 240215 Pol'!G31</f>
        <v>0</v>
      </c>
      <c r="J56" s="136" t="str">
        <f>IF(I65=0,"",I56/I65*100)</f>
        <v/>
      </c>
    </row>
    <row r="57" spans="1:10" ht="36.75" customHeight="1" x14ac:dyDescent="0.2">
      <c r="A57" s="127"/>
      <c r="B57" s="132" t="s">
        <v>68</v>
      </c>
      <c r="C57" s="194" t="s">
        <v>69</v>
      </c>
      <c r="D57" s="195"/>
      <c r="E57" s="195"/>
      <c r="F57" s="139" t="s">
        <v>26</v>
      </c>
      <c r="G57" s="140"/>
      <c r="H57" s="140"/>
      <c r="I57" s="140">
        <f>'401.3 240215 Pol'!G33</f>
        <v>0</v>
      </c>
      <c r="J57" s="136" t="str">
        <f>IF(I65=0,"",I57/I65*100)</f>
        <v/>
      </c>
    </row>
    <row r="58" spans="1:10" ht="36.75" customHeight="1" x14ac:dyDescent="0.2">
      <c r="A58" s="127"/>
      <c r="B58" s="132" t="s">
        <v>70</v>
      </c>
      <c r="C58" s="194" t="s">
        <v>71</v>
      </c>
      <c r="D58" s="195"/>
      <c r="E58" s="195"/>
      <c r="F58" s="139" t="s">
        <v>26</v>
      </c>
      <c r="G58" s="140"/>
      <c r="H58" s="140"/>
      <c r="I58" s="140">
        <f>'401.3 240215 Pol'!G53</f>
        <v>0</v>
      </c>
      <c r="J58" s="136" t="str">
        <f>IF(I65=0,"",I58/I65*100)</f>
        <v/>
      </c>
    </row>
    <row r="59" spans="1:10" ht="36.75" customHeight="1" x14ac:dyDescent="0.2">
      <c r="A59" s="127"/>
      <c r="B59" s="132" t="s">
        <v>72</v>
      </c>
      <c r="C59" s="194" t="s">
        <v>73</v>
      </c>
      <c r="D59" s="195"/>
      <c r="E59" s="195"/>
      <c r="F59" s="139" t="s">
        <v>26</v>
      </c>
      <c r="G59" s="140"/>
      <c r="H59" s="140"/>
      <c r="I59" s="140">
        <f>'401.3 240215 Pol'!G79</f>
        <v>0</v>
      </c>
      <c r="J59" s="136" t="str">
        <f>IF(I65=0,"",I59/I65*100)</f>
        <v/>
      </c>
    </row>
    <row r="60" spans="1:10" ht="36.75" customHeight="1" x14ac:dyDescent="0.2">
      <c r="A60" s="127"/>
      <c r="B60" s="132" t="s">
        <v>74</v>
      </c>
      <c r="C60" s="194" t="s">
        <v>75</v>
      </c>
      <c r="D60" s="195"/>
      <c r="E60" s="195"/>
      <c r="F60" s="139" t="s">
        <v>26</v>
      </c>
      <c r="G60" s="140"/>
      <c r="H60" s="140"/>
      <c r="I60" s="140">
        <f>'401.3 240215 Pol'!G85</f>
        <v>0</v>
      </c>
      <c r="J60" s="136" t="str">
        <f>IF(I65=0,"",I60/I65*100)</f>
        <v/>
      </c>
    </row>
    <row r="61" spans="1:10" ht="36.75" customHeight="1" x14ac:dyDescent="0.2">
      <c r="A61" s="127"/>
      <c r="B61" s="132" t="s">
        <v>76</v>
      </c>
      <c r="C61" s="194" t="s">
        <v>77</v>
      </c>
      <c r="D61" s="195"/>
      <c r="E61" s="195"/>
      <c r="F61" s="139" t="s">
        <v>26</v>
      </c>
      <c r="G61" s="140"/>
      <c r="H61" s="140"/>
      <c r="I61" s="140">
        <f>'401.3 240215 Pol'!G89</f>
        <v>0</v>
      </c>
      <c r="J61" s="136" t="str">
        <f>IF(I65=0,"",I61/I65*100)</f>
        <v/>
      </c>
    </row>
    <row r="62" spans="1:10" ht="36.75" customHeight="1" x14ac:dyDescent="0.2">
      <c r="A62" s="127"/>
      <c r="B62" s="132" t="s">
        <v>78</v>
      </c>
      <c r="C62" s="194" t="s">
        <v>79</v>
      </c>
      <c r="D62" s="195"/>
      <c r="E62" s="195"/>
      <c r="F62" s="139" t="s">
        <v>26</v>
      </c>
      <c r="G62" s="140"/>
      <c r="H62" s="140"/>
      <c r="I62" s="140">
        <f>'401.3 240215 Pol'!G93</f>
        <v>0</v>
      </c>
      <c r="J62" s="136" t="str">
        <f>IF(I65=0,"",I62/I65*100)</f>
        <v/>
      </c>
    </row>
    <row r="63" spans="1:10" ht="36.75" customHeight="1" x14ac:dyDescent="0.2">
      <c r="A63" s="127"/>
      <c r="B63" s="132" t="s">
        <v>80</v>
      </c>
      <c r="C63" s="194" t="s">
        <v>27</v>
      </c>
      <c r="D63" s="195"/>
      <c r="E63" s="195"/>
      <c r="F63" s="139" t="s">
        <v>80</v>
      </c>
      <c r="G63" s="140"/>
      <c r="H63" s="140"/>
      <c r="I63" s="140">
        <f>'401.3 240215 Pol'!G128</f>
        <v>0</v>
      </c>
      <c r="J63" s="136" t="str">
        <f>IF(I65=0,"",I63/I65*100)</f>
        <v/>
      </c>
    </row>
    <row r="64" spans="1:10" ht="36.75" customHeight="1" x14ac:dyDescent="0.2">
      <c r="A64" s="127"/>
      <c r="B64" s="132" t="s">
        <v>81</v>
      </c>
      <c r="C64" s="194" t="s">
        <v>28</v>
      </c>
      <c r="D64" s="195"/>
      <c r="E64" s="195"/>
      <c r="F64" s="139" t="s">
        <v>81</v>
      </c>
      <c r="G64" s="140"/>
      <c r="H64" s="140"/>
      <c r="I64" s="140">
        <f>'401.3 240215 Pol'!G132</f>
        <v>0</v>
      </c>
      <c r="J64" s="136" t="str">
        <f>IF(I65=0,"",I64/I65*100)</f>
        <v/>
      </c>
    </row>
    <row r="65" spans="1:10" ht="25.5" customHeight="1" x14ac:dyDescent="0.2">
      <c r="A65" s="128"/>
      <c r="B65" s="133" t="s">
        <v>1</v>
      </c>
      <c r="C65" s="134"/>
      <c r="D65" s="135"/>
      <c r="E65" s="135"/>
      <c r="F65" s="141"/>
      <c r="G65" s="142"/>
      <c r="H65" s="142"/>
      <c r="I65" s="142">
        <f>SUM(I53:I64)</f>
        <v>0</v>
      </c>
      <c r="J65" s="137">
        <f>SUM(J53:J64)</f>
        <v>0</v>
      </c>
    </row>
    <row r="66" spans="1:10" x14ac:dyDescent="0.2">
      <c r="F66" s="87"/>
      <c r="G66" s="87"/>
      <c r="H66" s="87"/>
      <c r="I66" s="87"/>
      <c r="J66" s="138"/>
    </row>
    <row r="67" spans="1:10" x14ac:dyDescent="0.2">
      <c r="F67" s="87"/>
      <c r="G67" s="87"/>
      <c r="H67" s="87"/>
      <c r="I67" s="87"/>
      <c r="J67" s="138"/>
    </row>
    <row r="68" spans="1:10" x14ac:dyDescent="0.2">
      <c r="F68" s="87"/>
      <c r="G68" s="87"/>
      <c r="H68" s="87"/>
      <c r="I68" s="87"/>
      <c r="J68" s="138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63:E63"/>
    <mergeCell ref="C64:E64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9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password="9EFD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0"/>
  <sheetViews>
    <sheetView tabSelected="1" workbookViewId="0">
      <pane ySplit="7" topLeftCell="A60" activePane="bottomLeft" state="frozen"/>
      <selection pane="bottomLeft" activeCell="C67" sqref="C67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82</v>
      </c>
      <c r="B1" s="251"/>
      <c r="C1" s="251"/>
      <c r="D1" s="251"/>
      <c r="E1" s="251"/>
      <c r="F1" s="251"/>
      <c r="G1" s="251"/>
      <c r="AG1" t="s">
        <v>83</v>
      </c>
    </row>
    <row r="2" spans="1:60" ht="24.95" customHeight="1" x14ac:dyDescent="0.2">
      <c r="A2" s="144" t="s">
        <v>7</v>
      </c>
      <c r="B2" s="49" t="s">
        <v>41</v>
      </c>
      <c r="C2" s="252" t="s">
        <v>47</v>
      </c>
      <c r="D2" s="253"/>
      <c r="E2" s="253"/>
      <c r="F2" s="253"/>
      <c r="G2" s="254"/>
      <c r="AG2" t="s">
        <v>84</v>
      </c>
    </row>
    <row r="3" spans="1:60" ht="24.95" customHeight="1" x14ac:dyDescent="0.2">
      <c r="A3" s="144" t="s">
        <v>8</v>
      </c>
      <c r="B3" s="49" t="s">
        <v>43</v>
      </c>
      <c r="C3" s="252" t="s">
        <v>44</v>
      </c>
      <c r="D3" s="253"/>
      <c r="E3" s="253"/>
      <c r="F3" s="253"/>
      <c r="G3" s="254"/>
      <c r="AC3" s="125" t="s">
        <v>84</v>
      </c>
      <c r="AG3" t="s">
        <v>85</v>
      </c>
    </row>
    <row r="4" spans="1:60" ht="24.95" customHeight="1" x14ac:dyDescent="0.2">
      <c r="A4" s="145" t="s">
        <v>9</v>
      </c>
      <c r="B4" s="146" t="s">
        <v>41</v>
      </c>
      <c r="C4" s="255" t="s">
        <v>42</v>
      </c>
      <c r="D4" s="256"/>
      <c r="E4" s="256"/>
      <c r="F4" s="256"/>
      <c r="G4" s="257"/>
      <c r="AG4" t="s">
        <v>86</v>
      </c>
    </row>
    <row r="5" spans="1:60" x14ac:dyDescent="0.2">
      <c r="D5" s="10"/>
    </row>
    <row r="6" spans="1:60" ht="38.25" x14ac:dyDescent="0.2">
      <c r="A6" s="148" t="s">
        <v>87</v>
      </c>
      <c r="B6" s="150" t="s">
        <v>88</v>
      </c>
      <c r="C6" s="150" t="s">
        <v>89</v>
      </c>
      <c r="D6" s="149" t="s">
        <v>90</v>
      </c>
      <c r="E6" s="148" t="s">
        <v>91</v>
      </c>
      <c r="F6" s="147" t="s">
        <v>92</v>
      </c>
      <c r="G6" s="148" t="s">
        <v>29</v>
      </c>
      <c r="H6" s="151" t="s">
        <v>30</v>
      </c>
      <c r="I6" s="151" t="s">
        <v>93</v>
      </c>
      <c r="J6" s="151" t="s">
        <v>31</v>
      </c>
      <c r="K6" s="151" t="s">
        <v>94</v>
      </c>
      <c r="L6" s="151" t="s">
        <v>95</v>
      </c>
      <c r="M6" s="151" t="s">
        <v>96</v>
      </c>
      <c r="N6" s="151" t="s">
        <v>97</v>
      </c>
      <c r="O6" s="151" t="s">
        <v>98</v>
      </c>
      <c r="P6" s="151" t="s">
        <v>99</v>
      </c>
      <c r="Q6" s="151" t="s">
        <v>100</v>
      </c>
      <c r="R6" s="151" t="s">
        <v>101</v>
      </c>
      <c r="S6" s="151" t="s">
        <v>102</v>
      </c>
      <c r="T6" s="151" t="s">
        <v>103</v>
      </c>
      <c r="U6" s="151" t="s">
        <v>104</v>
      </c>
      <c r="V6" s="151" t="s">
        <v>105</v>
      </c>
      <c r="W6" s="151" t="s">
        <v>106</v>
      </c>
      <c r="X6" s="151" t="s">
        <v>107</v>
      </c>
      <c r="Y6" s="151" t="s">
        <v>108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4" t="s">
        <v>109</v>
      </c>
      <c r="B8" s="165" t="s">
        <v>60</v>
      </c>
      <c r="C8" s="186" t="s">
        <v>61</v>
      </c>
      <c r="D8" s="166"/>
      <c r="E8" s="167"/>
      <c r="F8" s="168"/>
      <c r="G8" s="168">
        <f>SUMIF(AG9:AG12,"&lt;&gt;NOR",G9:G12)</f>
        <v>0</v>
      </c>
      <c r="H8" s="168"/>
      <c r="I8" s="168">
        <f>SUM(I9:I12)</f>
        <v>0</v>
      </c>
      <c r="J8" s="168"/>
      <c r="K8" s="168">
        <f>SUM(K9:K12)</f>
        <v>0</v>
      </c>
      <c r="L8" s="168"/>
      <c r="M8" s="168">
        <f>SUM(M9:M12)</f>
        <v>0</v>
      </c>
      <c r="N8" s="167"/>
      <c r="O8" s="167">
        <f>SUM(O9:O12)</f>
        <v>0</v>
      </c>
      <c r="P8" s="167"/>
      <c r="Q8" s="167">
        <f>SUM(Q9:Q12)</f>
        <v>117.71000000000001</v>
      </c>
      <c r="R8" s="168"/>
      <c r="S8" s="168"/>
      <c r="T8" s="169"/>
      <c r="U8" s="163"/>
      <c r="V8" s="163">
        <f>SUM(V9:V12)</f>
        <v>154.06</v>
      </c>
      <c r="W8" s="163"/>
      <c r="X8" s="163"/>
      <c r="Y8" s="163"/>
      <c r="AG8" t="s">
        <v>110</v>
      </c>
    </row>
    <row r="9" spans="1:60" ht="22.5" outlineLevel="1" x14ac:dyDescent="0.2">
      <c r="A9" s="171">
        <v>1</v>
      </c>
      <c r="B9" s="172" t="s">
        <v>111</v>
      </c>
      <c r="C9" s="187" t="s">
        <v>112</v>
      </c>
      <c r="D9" s="173" t="s">
        <v>113</v>
      </c>
      <c r="E9" s="174">
        <v>32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0.22500000000000001</v>
      </c>
      <c r="Q9" s="174">
        <f>ROUND(E9*P9,2)</f>
        <v>7.2</v>
      </c>
      <c r="R9" s="176" t="s">
        <v>114</v>
      </c>
      <c r="S9" s="176" t="s">
        <v>115</v>
      </c>
      <c r="T9" s="177" t="s">
        <v>116</v>
      </c>
      <c r="U9" s="162">
        <v>0.14199999999999999</v>
      </c>
      <c r="V9" s="162">
        <f>ROUND(E9*U9,2)</f>
        <v>4.54</v>
      </c>
      <c r="W9" s="162"/>
      <c r="X9" s="162" t="s">
        <v>117</v>
      </c>
      <c r="Y9" s="162" t="s">
        <v>118</v>
      </c>
      <c r="Z9" s="152"/>
      <c r="AA9" s="152"/>
      <c r="AB9" s="152"/>
      <c r="AC9" s="152"/>
      <c r="AD9" s="152"/>
      <c r="AE9" s="152"/>
      <c r="AF9" s="152"/>
      <c r="AG9" s="152" t="s">
        <v>119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2" x14ac:dyDescent="0.2">
      <c r="A10" s="159"/>
      <c r="B10" s="160"/>
      <c r="C10" s="249" t="s">
        <v>120</v>
      </c>
      <c r="D10" s="250"/>
      <c r="E10" s="250"/>
      <c r="F10" s="250"/>
      <c r="G10" s="250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2"/>
      <c r="AA10" s="152"/>
      <c r="AB10" s="152"/>
      <c r="AC10" s="152"/>
      <c r="AD10" s="152"/>
      <c r="AE10" s="152"/>
      <c r="AF10" s="152"/>
      <c r="AG10" s="152" t="s">
        <v>121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78">
        <v>2</v>
      </c>
      <c r="B11" s="179" t="s">
        <v>122</v>
      </c>
      <c r="C11" s="188" t="s">
        <v>123</v>
      </c>
      <c r="D11" s="180" t="s">
        <v>113</v>
      </c>
      <c r="E11" s="181">
        <v>178</v>
      </c>
      <c r="F11" s="182"/>
      <c r="G11" s="183">
        <f>ROUND(E11*F11,2)</f>
        <v>0</v>
      </c>
      <c r="H11" s="182"/>
      <c r="I11" s="183">
        <f>ROUND(E11*H11,2)</f>
        <v>0</v>
      </c>
      <c r="J11" s="182"/>
      <c r="K11" s="183">
        <f>ROUND(E11*J11,2)</f>
        <v>0</v>
      </c>
      <c r="L11" s="183">
        <v>21</v>
      </c>
      <c r="M11" s="183">
        <f>G11*(1+L11/100)</f>
        <v>0</v>
      </c>
      <c r="N11" s="181">
        <v>0</v>
      </c>
      <c r="O11" s="181">
        <f>ROUND(E11*N11,2)</f>
        <v>0</v>
      </c>
      <c r="P11" s="181">
        <v>0.11</v>
      </c>
      <c r="Q11" s="181">
        <f>ROUND(E11*P11,2)</f>
        <v>19.579999999999998</v>
      </c>
      <c r="R11" s="183" t="s">
        <v>114</v>
      </c>
      <c r="S11" s="183" t="s">
        <v>115</v>
      </c>
      <c r="T11" s="184" t="s">
        <v>116</v>
      </c>
      <c r="U11" s="162">
        <v>0.2</v>
      </c>
      <c r="V11" s="162">
        <f>ROUND(E11*U11,2)</f>
        <v>35.6</v>
      </c>
      <c r="W11" s="162"/>
      <c r="X11" s="162" t="s">
        <v>117</v>
      </c>
      <c r="Y11" s="162" t="s">
        <v>118</v>
      </c>
      <c r="Z11" s="152"/>
      <c r="AA11" s="152"/>
      <c r="AB11" s="152"/>
      <c r="AC11" s="152"/>
      <c r="AD11" s="152"/>
      <c r="AE11" s="152"/>
      <c r="AF11" s="152"/>
      <c r="AG11" s="152" t="s">
        <v>119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8">
        <v>3</v>
      </c>
      <c r="B12" s="179" t="s">
        <v>124</v>
      </c>
      <c r="C12" s="188" t="s">
        <v>125</v>
      </c>
      <c r="D12" s="180" t="s">
        <v>113</v>
      </c>
      <c r="E12" s="181">
        <v>178</v>
      </c>
      <c r="F12" s="182"/>
      <c r="G12" s="183">
        <f>ROUND(E12*F12,2)</f>
        <v>0</v>
      </c>
      <c r="H12" s="182"/>
      <c r="I12" s="183">
        <f>ROUND(E12*H12,2)</f>
        <v>0</v>
      </c>
      <c r="J12" s="182"/>
      <c r="K12" s="183">
        <f>ROUND(E12*J12,2)</f>
        <v>0</v>
      </c>
      <c r="L12" s="183">
        <v>21</v>
      </c>
      <c r="M12" s="183">
        <f>G12*(1+L12/100)</f>
        <v>0</v>
      </c>
      <c r="N12" s="181">
        <v>0</v>
      </c>
      <c r="O12" s="181">
        <f>ROUND(E12*N12,2)</f>
        <v>0</v>
      </c>
      <c r="P12" s="181">
        <v>0.51085999999999998</v>
      </c>
      <c r="Q12" s="181">
        <f>ROUND(E12*P12,2)</f>
        <v>90.93</v>
      </c>
      <c r="R12" s="183" t="s">
        <v>114</v>
      </c>
      <c r="S12" s="183" t="s">
        <v>115</v>
      </c>
      <c r="T12" s="184" t="s">
        <v>116</v>
      </c>
      <c r="U12" s="162">
        <v>0.64</v>
      </c>
      <c r="V12" s="162">
        <f>ROUND(E12*U12,2)</f>
        <v>113.92</v>
      </c>
      <c r="W12" s="162"/>
      <c r="X12" s="162" t="s">
        <v>117</v>
      </c>
      <c r="Y12" s="162" t="s">
        <v>118</v>
      </c>
      <c r="Z12" s="152"/>
      <c r="AA12" s="152"/>
      <c r="AB12" s="152"/>
      <c r="AC12" s="152"/>
      <c r="AD12" s="152"/>
      <c r="AE12" s="152"/>
      <c r="AF12" s="152"/>
      <c r="AG12" s="152" t="s">
        <v>119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164" t="s">
        <v>109</v>
      </c>
      <c r="B13" s="165" t="s">
        <v>62</v>
      </c>
      <c r="C13" s="186" t="s">
        <v>63</v>
      </c>
      <c r="D13" s="166"/>
      <c r="E13" s="167"/>
      <c r="F13" s="168"/>
      <c r="G13" s="168">
        <f>SUMIF(AG14:AG17,"&lt;&gt;NOR",G14:G17)</f>
        <v>0</v>
      </c>
      <c r="H13" s="168"/>
      <c r="I13" s="168">
        <f>SUM(I14:I17)</f>
        <v>0</v>
      </c>
      <c r="J13" s="168"/>
      <c r="K13" s="168">
        <f>SUM(K14:K17)</f>
        <v>0</v>
      </c>
      <c r="L13" s="168"/>
      <c r="M13" s="168">
        <f>SUM(M14:M17)</f>
        <v>0</v>
      </c>
      <c r="N13" s="167"/>
      <c r="O13" s="167">
        <f>SUM(O14:O17)</f>
        <v>10.5</v>
      </c>
      <c r="P13" s="167"/>
      <c r="Q13" s="167">
        <f>SUM(Q14:Q17)</f>
        <v>0</v>
      </c>
      <c r="R13" s="168"/>
      <c r="S13" s="168"/>
      <c r="T13" s="169"/>
      <c r="U13" s="163"/>
      <c r="V13" s="163">
        <f>SUM(V14:V17)</f>
        <v>5.4399999999999995</v>
      </c>
      <c r="W13" s="163"/>
      <c r="X13" s="163"/>
      <c r="Y13" s="163"/>
      <c r="AG13" t="s">
        <v>110</v>
      </c>
    </row>
    <row r="14" spans="1:60" outlineLevel="1" x14ac:dyDescent="0.2">
      <c r="A14" s="171">
        <v>4</v>
      </c>
      <c r="B14" s="172" t="s">
        <v>126</v>
      </c>
      <c r="C14" s="187" t="s">
        <v>127</v>
      </c>
      <c r="D14" s="173" t="s">
        <v>113</v>
      </c>
      <c r="E14" s="174">
        <v>32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0.20200000000000001</v>
      </c>
      <c r="O14" s="174">
        <f>ROUND(E14*N14,2)</f>
        <v>6.46</v>
      </c>
      <c r="P14" s="174">
        <v>0</v>
      </c>
      <c r="Q14" s="174">
        <f>ROUND(E14*P14,2)</f>
        <v>0</v>
      </c>
      <c r="R14" s="176" t="s">
        <v>114</v>
      </c>
      <c r="S14" s="176" t="s">
        <v>115</v>
      </c>
      <c r="T14" s="177" t="s">
        <v>116</v>
      </c>
      <c r="U14" s="162">
        <v>0.105</v>
      </c>
      <c r="V14" s="162">
        <f>ROUND(E14*U14,2)</f>
        <v>3.36</v>
      </c>
      <c r="W14" s="162"/>
      <c r="X14" s="162" t="s">
        <v>117</v>
      </c>
      <c r="Y14" s="162" t="s">
        <v>118</v>
      </c>
      <c r="Z14" s="152"/>
      <c r="AA14" s="152"/>
      <c r="AB14" s="152"/>
      <c r="AC14" s="152"/>
      <c r="AD14" s="152"/>
      <c r="AE14" s="152"/>
      <c r="AF14" s="152"/>
      <c r="AG14" s="152" t="s">
        <v>119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2" x14ac:dyDescent="0.2">
      <c r="A15" s="159"/>
      <c r="B15" s="160"/>
      <c r="C15" s="249" t="s">
        <v>128</v>
      </c>
      <c r="D15" s="250"/>
      <c r="E15" s="250"/>
      <c r="F15" s="250"/>
      <c r="G15" s="250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2"/>
      <c r="AA15" s="152"/>
      <c r="AB15" s="152"/>
      <c r="AC15" s="152"/>
      <c r="AD15" s="152"/>
      <c r="AE15" s="152"/>
      <c r="AF15" s="152"/>
      <c r="AG15" s="152" t="s">
        <v>121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71">
        <v>5</v>
      </c>
      <c r="B16" s="172" t="s">
        <v>129</v>
      </c>
      <c r="C16" s="187" t="s">
        <v>130</v>
      </c>
      <c r="D16" s="173" t="s">
        <v>113</v>
      </c>
      <c r="E16" s="174">
        <v>160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2.5250000000000002E-2</v>
      </c>
      <c r="O16" s="174">
        <f>ROUND(E16*N16,2)</f>
        <v>4.04</v>
      </c>
      <c r="P16" s="174">
        <v>0</v>
      </c>
      <c r="Q16" s="174">
        <f>ROUND(E16*P16,2)</f>
        <v>0</v>
      </c>
      <c r="R16" s="176" t="s">
        <v>114</v>
      </c>
      <c r="S16" s="176" t="s">
        <v>115</v>
      </c>
      <c r="T16" s="177" t="s">
        <v>116</v>
      </c>
      <c r="U16" s="162">
        <v>1.2999999999999999E-2</v>
      </c>
      <c r="V16" s="162">
        <f>ROUND(E16*U16,2)</f>
        <v>2.08</v>
      </c>
      <c r="W16" s="162"/>
      <c r="X16" s="162" t="s">
        <v>117</v>
      </c>
      <c r="Y16" s="162" t="s">
        <v>118</v>
      </c>
      <c r="Z16" s="152"/>
      <c r="AA16" s="152"/>
      <c r="AB16" s="152"/>
      <c r="AC16" s="152"/>
      <c r="AD16" s="152"/>
      <c r="AE16" s="152"/>
      <c r="AF16" s="152"/>
      <c r="AG16" s="152" t="s">
        <v>119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2" x14ac:dyDescent="0.2">
      <c r="A17" s="159"/>
      <c r="B17" s="160"/>
      <c r="C17" s="249" t="s">
        <v>128</v>
      </c>
      <c r="D17" s="250"/>
      <c r="E17" s="250"/>
      <c r="F17" s="250"/>
      <c r="G17" s="250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2"/>
      <c r="AA17" s="152"/>
      <c r="AB17" s="152"/>
      <c r="AC17" s="152"/>
      <c r="AD17" s="152"/>
      <c r="AE17" s="152"/>
      <c r="AF17" s="152"/>
      <c r="AG17" s="152" t="s">
        <v>121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x14ac:dyDescent="0.2">
      <c r="A18" s="164" t="s">
        <v>109</v>
      </c>
      <c r="B18" s="165" t="s">
        <v>64</v>
      </c>
      <c r="C18" s="186" t="s">
        <v>65</v>
      </c>
      <c r="D18" s="166"/>
      <c r="E18" s="167"/>
      <c r="F18" s="168"/>
      <c r="G18" s="168">
        <f>SUMIF(AG19:AG30,"&lt;&gt;NOR",G19:G30)</f>
        <v>0</v>
      </c>
      <c r="H18" s="168"/>
      <c r="I18" s="168">
        <f>SUM(I19:I30)</f>
        <v>0</v>
      </c>
      <c r="J18" s="168"/>
      <c r="K18" s="168">
        <f>SUM(K19:K30)</f>
        <v>0</v>
      </c>
      <c r="L18" s="168"/>
      <c r="M18" s="168">
        <f>SUM(M19:M30)</f>
        <v>0</v>
      </c>
      <c r="N18" s="167"/>
      <c r="O18" s="167">
        <f>SUM(O19:O30)</f>
        <v>197.38</v>
      </c>
      <c r="P18" s="167"/>
      <c r="Q18" s="167">
        <f>SUM(Q19:Q30)</f>
        <v>0</v>
      </c>
      <c r="R18" s="168"/>
      <c r="S18" s="168"/>
      <c r="T18" s="169"/>
      <c r="U18" s="163"/>
      <c r="V18" s="163">
        <f>SUM(V19:V30)</f>
        <v>70.389999999999986</v>
      </c>
      <c r="W18" s="163"/>
      <c r="X18" s="163"/>
      <c r="Y18" s="163"/>
      <c r="AG18" t="s">
        <v>110</v>
      </c>
    </row>
    <row r="19" spans="1:60" outlineLevel="1" x14ac:dyDescent="0.2">
      <c r="A19" s="171">
        <v>6</v>
      </c>
      <c r="B19" s="172" t="s">
        <v>131</v>
      </c>
      <c r="C19" s="187" t="s">
        <v>132</v>
      </c>
      <c r="D19" s="173" t="s">
        <v>113</v>
      </c>
      <c r="E19" s="174">
        <v>178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0.43</v>
      </c>
      <c r="O19" s="174">
        <f>ROUND(E19*N19,2)</f>
        <v>76.540000000000006</v>
      </c>
      <c r="P19" s="174">
        <v>0</v>
      </c>
      <c r="Q19" s="174">
        <f>ROUND(E19*P19,2)</f>
        <v>0</v>
      </c>
      <c r="R19" s="176" t="s">
        <v>114</v>
      </c>
      <c r="S19" s="176" t="s">
        <v>115</v>
      </c>
      <c r="T19" s="177" t="s">
        <v>116</v>
      </c>
      <c r="U19" s="162">
        <v>2.8000000000000001E-2</v>
      </c>
      <c r="V19" s="162">
        <f>ROUND(E19*U19,2)</f>
        <v>4.9800000000000004</v>
      </c>
      <c r="W19" s="162"/>
      <c r="X19" s="162" t="s">
        <v>117</v>
      </c>
      <c r="Y19" s="162" t="s">
        <v>118</v>
      </c>
      <c r="Z19" s="152"/>
      <c r="AA19" s="152"/>
      <c r="AB19" s="152"/>
      <c r="AC19" s="152"/>
      <c r="AD19" s="152"/>
      <c r="AE19" s="152"/>
      <c r="AF19" s="152"/>
      <c r="AG19" s="152" t="s">
        <v>119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2" x14ac:dyDescent="0.2">
      <c r="A20" s="159"/>
      <c r="B20" s="160"/>
      <c r="C20" s="249" t="s">
        <v>133</v>
      </c>
      <c r="D20" s="250"/>
      <c r="E20" s="250"/>
      <c r="F20" s="250"/>
      <c r="G20" s="250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2"/>
      <c r="AA20" s="152"/>
      <c r="AB20" s="152"/>
      <c r="AC20" s="152"/>
      <c r="AD20" s="152"/>
      <c r="AE20" s="152"/>
      <c r="AF20" s="152"/>
      <c r="AG20" s="152" t="s">
        <v>121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1">
        <v>7</v>
      </c>
      <c r="B21" s="172" t="s">
        <v>134</v>
      </c>
      <c r="C21" s="187" t="s">
        <v>135</v>
      </c>
      <c r="D21" s="173" t="s">
        <v>113</v>
      </c>
      <c r="E21" s="174">
        <v>178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0.50297999999999998</v>
      </c>
      <c r="O21" s="174">
        <f>ROUND(E21*N21,2)</f>
        <v>89.53</v>
      </c>
      <c r="P21" s="174">
        <v>0</v>
      </c>
      <c r="Q21" s="174">
        <f>ROUND(E21*P21,2)</f>
        <v>0</v>
      </c>
      <c r="R21" s="176" t="s">
        <v>114</v>
      </c>
      <c r="S21" s="176" t="s">
        <v>115</v>
      </c>
      <c r="T21" s="177" t="s">
        <v>116</v>
      </c>
      <c r="U21" s="162">
        <v>2.7E-2</v>
      </c>
      <c r="V21" s="162">
        <f>ROUND(E21*U21,2)</f>
        <v>4.8099999999999996</v>
      </c>
      <c r="W21" s="162"/>
      <c r="X21" s="162" t="s">
        <v>117</v>
      </c>
      <c r="Y21" s="162" t="s">
        <v>118</v>
      </c>
      <c r="Z21" s="152"/>
      <c r="AA21" s="152"/>
      <c r="AB21" s="152"/>
      <c r="AC21" s="152"/>
      <c r="AD21" s="152"/>
      <c r="AE21" s="152"/>
      <c r="AF21" s="152"/>
      <c r="AG21" s="152" t="s">
        <v>119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2" x14ac:dyDescent="0.2">
      <c r="A22" s="159"/>
      <c r="B22" s="160"/>
      <c r="C22" s="249" t="s">
        <v>136</v>
      </c>
      <c r="D22" s="250"/>
      <c r="E22" s="250"/>
      <c r="F22" s="250"/>
      <c r="G22" s="250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2"/>
      <c r="AA22" s="152"/>
      <c r="AB22" s="152"/>
      <c r="AC22" s="152"/>
      <c r="AD22" s="152"/>
      <c r="AE22" s="152"/>
      <c r="AF22" s="152"/>
      <c r="AG22" s="152" t="s">
        <v>121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71">
        <v>8</v>
      </c>
      <c r="B23" s="172" t="s">
        <v>137</v>
      </c>
      <c r="C23" s="187" t="s">
        <v>138</v>
      </c>
      <c r="D23" s="173" t="s">
        <v>113</v>
      </c>
      <c r="E23" s="174">
        <v>178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9.7970000000000002E-2</v>
      </c>
      <c r="O23" s="174">
        <f>ROUND(E23*N23,2)</f>
        <v>17.440000000000001</v>
      </c>
      <c r="P23" s="174">
        <v>0</v>
      </c>
      <c r="Q23" s="174">
        <f>ROUND(E23*P23,2)</f>
        <v>0</v>
      </c>
      <c r="R23" s="176" t="s">
        <v>114</v>
      </c>
      <c r="S23" s="176" t="s">
        <v>115</v>
      </c>
      <c r="T23" s="177" t="s">
        <v>116</v>
      </c>
      <c r="U23" s="162">
        <v>0.23699999999999999</v>
      </c>
      <c r="V23" s="162">
        <f>ROUND(E23*U23,2)</f>
        <v>42.19</v>
      </c>
      <c r="W23" s="162"/>
      <c r="X23" s="162" t="s">
        <v>117</v>
      </c>
      <c r="Y23" s="162" t="s">
        <v>118</v>
      </c>
      <c r="Z23" s="152"/>
      <c r="AA23" s="152"/>
      <c r="AB23" s="152"/>
      <c r="AC23" s="152"/>
      <c r="AD23" s="152"/>
      <c r="AE23" s="152"/>
      <c r="AF23" s="152"/>
      <c r="AG23" s="152" t="s">
        <v>119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2" x14ac:dyDescent="0.2">
      <c r="A24" s="159"/>
      <c r="B24" s="160"/>
      <c r="C24" s="249" t="s">
        <v>139</v>
      </c>
      <c r="D24" s="250"/>
      <c r="E24" s="250"/>
      <c r="F24" s="250"/>
      <c r="G24" s="250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2"/>
      <c r="AA24" s="152"/>
      <c r="AB24" s="152"/>
      <c r="AC24" s="152"/>
      <c r="AD24" s="152"/>
      <c r="AE24" s="152"/>
      <c r="AF24" s="152"/>
      <c r="AG24" s="152" t="s">
        <v>121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78">
        <v>9</v>
      </c>
      <c r="B25" s="179" t="s">
        <v>140</v>
      </c>
      <c r="C25" s="188" t="s">
        <v>141</v>
      </c>
      <c r="D25" s="180" t="s">
        <v>113</v>
      </c>
      <c r="E25" s="181">
        <v>5</v>
      </c>
      <c r="F25" s="182"/>
      <c r="G25" s="183">
        <f>ROUND(E25*F25,2)</f>
        <v>0</v>
      </c>
      <c r="H25" s="182"/>
      <c r="I25" s="183">
        <f>ROUND(E25*H25,2)</f>
        <v>0</v>
      </c>
      <c r="J25" s="182"/>
      <c r="K25" s="183">
        <f>ROUND(E25*J25,2)</f>
        <v>0</v>
      </c>
      <c r="L25" s="183">
        <v>21</v>
      </c>
      <c r="M25" s="183">
        <f>G25*(1+L25/100)</f>
        <v>0</v>
      </c>
      <c r="N25" s="181">
        <v>0.30302000000000001</v>
      </c>
      <c r="O25" s="181">
        <f>ROUND(E25*N25,2)</f>
        <v>1.52</v>
      </c>
      <c r="P25" s="181">
        <v>0</v>
      </c>
      <c r="Q25" s="181">
        <f>ROUND(E25*P25,2)</f>
        <v>0</v>
      </c>
      <c r="R25" s="183" t="s">
        <v>114</v>
      </c>
      <c r="S25" s="183" t="s">
        <v>115</v>
      </c>
      <c r="T25" s="184" t="s">
        <v>116</v>
      </c>
      <c r="U25" s="162">
        <v>0.38800000000000001</v>
      </c>
      <c r="V25" s="162">
        <f>ROUND(E25*U25,2)</f>
        <v>1.94</v>
      </c>
      <c r="W25" s="162"/>
      <c r="X25" s="162" t="s">
        <v>117</v>
      </c>
      <c r="Y25" s="162" t="s">
        <v>118</v>
      </c>
      <c r="Z25" s="152"/>
      <c r="AA25" s="152"/>
      <c r="AB25" s="152"/>
      <c r="AC25" s="152"/>
      <c r="AD25" s="152"/>
      <c r="AE25" s="152"/>
      <c r="AF25" s="152"/>
      <c r="AG25" s="152" t="s">
        <v>119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1">
        <v>10</v>
      </c>
      <c r="B26" s="172" t="s">
        <v>142</v>
      </c>
      <c r="C26" s="187" t="s">
        <v>143</v>
      </c>
      <c r="D26" s="173" t="s">
        <v>113</v>
      </c>
      <c r="E26" s="174">
        <v>22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7.3899999999999993E-2</v>
      </c>
      <c r="O26" s="174">
        <f>ROUND(E26*N26,2)</f>
        <v>1.63</v>
      </c>
      <c r="P26" s="174">
        <v>0</v>
      </c>
      <c r="Q26" s="174">
        <f>ROUND(E26*P26,2)</f>
        <v>0</v>
      </c>
      <c r="R26" s="176" t="s">
        <v>114</v>
      </c>
      <c r="S26" s="176" t="s">
        <v>115</v>
      </c>
      <c r="T26" s="177" t="s">
        <v>116</v>
      </c>
      <c r="U26" s="162">
        <v>0.47799999999999998</v>
      </c>
      <c r="V26" s="162">
        <f>ROUND(E26*U26,2)</f>
        <v>10.52</v>
      </c>
      <c r="W26" s="162"/>
      <c r="X26" s="162" t="s">
        <v>117</v>
      </c>
      <c r="Y26" s="162" t="s">
        <v>118</v>
      </c>
      <c r="Z26" s="152"/>
      <c r="AA26" s="152"/>
      <c r="AB26" s="152"/>
      <c r="AC26" s="152"/>
      <c r="AD26" s="152"/>
      <c r="AE26" s="152"/>
      <c r="AF26" s="152"/>
      <c r="AG26" s="152" t="s">
        <v>119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2.5" outlineLevel="2" x14ac:dyDescent="0.2">
      <c r="A27" s="159"/>
      <c r="B27" s="160"/>
      <c r="C27" s="249" t="s">
        <v>144</v>
      </c>
      <c r="D27" s="250"/>
      <c r="E27" s="250"/>
      <c r="F27" s="250"/>
      <c r="G27" s="250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2"/>
      <c r="AA27" s="152"/>
      <c r="AB27" s="152"/>
      <c r="AC27" s="152"/>
      <c r="AD27" s="152"/>
      <c r="AE27" s="152"/>
      <c r="AF27" s="152"/>
      <c r="AG27" s="152" t="s">
        <v>121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85" t="str">
        <f>C27</f>
        <v>s provedením lože z kameniva drceného, s vyplněním spár, s dvojitým hutněním a se smetením přebytečného materiálu na krajnici. S dodáním hmot pro lože a výplň spár.</v>
      </c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1">
        <v>11</v>
      </c>
      <c r="B28" s="172" t="s">
        <v>145</v>
      </c>
      <c r="C28" s="187" t="s">
        <v>146</v>
      </c>
      <c r="D28" s="173" t="s">
        <v>113</v>
      </c>
      <c r="E28" s="174">
        <v>10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0.14957999999999999</v>
      </c>
      <c r="O28" s="174">
        <f>ROUND(E28*N28,2)</f>
        <v>1.5</v>
      </c>
      <c r="P28" s="174">
        <v>0</v>
      </c>
      <c r="Q28" s="174">
        <f>ROUND(E28*P28,2)</f>
        <v>0</v>
      </c>
      <c r="R28" s="176" t="s">
        <v>114</v>
      </c>
      <c r="S28" s="176" t="s">
        <v>115</v>
      </c>
      <c r="T28" s="177" t="s">
        <v>116</v>
      </c>
      <c r="U28" s="162">
        <v>0.52100000000000002</v>
      </c>
      <c r="V28" s="162">
        <f>ROUND(E28*U28,2)</f>
        <v>5.21</v>
      </c>
      <c r="W28" s="162"/>
      <c r="X28" s="162" t="s">
        <v>117</v>
      </c>
      <c r="Y28" s="162" t="s">
        <v>118</v>
      </c>
      <c r="Z28" s="152"/>
      <c r="AA28" s="152"/>
      <c r="AB28" s="152"/>
      <c r="AC28" s="152"/>
      <c r="AD28" s="152"/>
      <c r="AE28" s="152"/>
      <c r="AF28" s="152"/>
      <c r="AG28" s="152" t="s">
        <v>119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2" x14ac:dyDescent="0.2">
      <c r="A29" s="159"/>
      <c r="B29" s="160"/>
      <c r="C29" s="249" t="s">
        <v>147</v>
      </c>
      <c r="D29" s="250"/>
      <c r="E29" s="250"/>
      <c r="F29" s="250"/>
      <c r="G29" s="250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2"/>
      <c r="AA29" s="152"/>
      <c r="AB29" s="152"/>
      <c r="AC29" s="152"/>
      <c r="AD29" s="152"/>
      <c r="AE29" s="152"/>
      <c r="AF29" s="152"/>
      <c r="AG29" s="152" t="s">
        <v>121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85" t="str">
        <f>C29</f>
        <v>s provedením lože z cementové malty tloušťky 40 mm, s vyplněním spár těženým kamenivem a se smetením přebytečného materiálu na krajnici</v>
      </c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8">
        <v>12</v>
      </c>
      <c r="B30" s="179" t="s">
        <v>148</v>
      </c>
      <c r="C30" s="188" t="s">
        <v>149</v>
      </c>
      <c r="D30" s="180" t="s">
        <v>113</v>
      </c>
      <c r="E30" s="181">
        <v>32</v>
      </c>
      <c r="F30" s="182"/>
      <c r="G30" s="183">
        <f>ROUND(E30*F30,2)</f>
        <v>0</v>
      </c>
      <c r="H30" s="182"/>
      <c r="I30" s="183">
        <f>ROUND(E30*H30,2)</f>
        <v>0</v>
      </c>
      <c r="J30" s="182"/>
      <c r="K30" s="183">
        <f>ROUND(E30*J30,2)</f>
        <v>0</v>
      </c>
      <c r="L30" s="183">
        <v>21</v>
      </c>
      <c r="M30" s="183">
        <f>G30*(1+L30/100)</f>
        <v>0</v>
      </c>
      <c r="N30" s="181">
        <v>0.28799999999999998</v>
      </c>
      <c r="O30" s="181">
        <f>ROUND(E30*N30,2)</f>
        <v>9.2200000000000006</v>
      </c>
      <c r="P30" s="181">
        <v>0</v>
      </c>
      <c r="Q30" s="181">
        <f>ROUND(E30*P30,2)</f>
        <v>0</v>
      </c>
      <c r="R30" s="183"/>
      <c r="S30" s="183" t="s">
        <v>150</v>
      </c>
      <c r="T30" s="184" t="s">
        <v>151</v>
      </c>
      <c r="U30" s="162">
        <v>2.3E-2</v>
      </c>
      <c r="V30" s="162">
        <f>ROUND(E30*U30,2)</f>
        <v>0.74</v>
      </c>
      <c r="W30" s="162"/>
      <c r="X30" s="162" t="s">
        <v>117</v>
      </c>
      <c r="Y30" s="162" t="s">
        <v>118</v>
      </c>
      <c r="Z30" s="152"/>
      <c r="AA30" s="152"/>
      <c r="AB30" s="152"/>
      <c r="AC30" s="152"/>
      <c r="AD30" s="152"/>
      <c r="AE30" s="152"/>
      <c r="AF30" s="152"/>
      <c r="AG30" s="152" t="s">
        <v>119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x14ac:dyDescent="0.2">
      <c r="A31" s="164" t="s">
        <v>109</v>
      </c>
      <c r="B31" s="165" t="s">
        <v>66</v>
      </c>
      <c r="C31" s="186" t="s">
        <v>67</v>
      </c>
      <c r="D31" s="166"/>
      <c r="E31" s="167"/>
      <c r="F31" s="168"/>
      <c r="G31" s="168">
        <f>SUMIF(AG32:AG32,"&lt;&gt;NOR",G32:G32)</f>
        <v>0</v>
      </c>
      <c r="H31" s="168"/>
      <c r="I31" s="168">
        <f>SUM(I32:I32)</f>
        <v>0</v>
      </c>
      <c r="J31" s="168"/>
      <c r="K31" s="168">
        <f>SUM(K32:K32)</f>
        <v>0</v>
      </c>
      <c r="L31" s="168"/>
      <c r="M31" s="168">
        <f>SUM(M32:M32)</f>
        <v>0</v>
      </c>
      <c r="N31" s="167"/>
      <c r="O31" s="167">
        <f>SUM(O32:O32)</f>
        <v>0.12</v>
      </c>
      <c r="P31" s="167"/>
      <c r="Q31" s="167">
        <f>SUM(Q32:Q32)</f>
        <v>0</v>
      </c>
      <c r="R31" s="168"/>
      <c r="S31" s="168"/>
      <c r="T31" s="169"/>
      <c r="U31" s="163"/>
      <c r="V31" s="163">
        <f>SUM(V32:V32)</f>
        <v>1.96</v>
      </c>
      <c r="W31" s="163"/>
      <c r="X31" s="163"/>
      <c r="Y31" s="163"/>
      <c r="AG31" t="s">
        <v>110</v>
      </c>
    </row>
    <row r="32" spans="1:60" outlineLevel="1" x14ac:dyDescent="0.2">
      <c r="A32" s="178">
        <v>13</v>
      </c>
      <c r="B32" s="179" t="s">
        <v>152</v>
      </c>
      <c r="C32" s="188" t="s">
        <v>153</v>
      </c>
      <c r="D32" s="180" t="s">
        <v>113</v>
      </c>
      <c r="E32" s="181">
        <v>178</v>
      </c>
      <c r="F32" s="182"/>
      <c r="G32" s="183">
        <f>ROUND(E32*F32,2)</f>
        <v>0</v>
      </c>
      <c r="H32" s="182"/>
      <c r="I32" s="183">
        <f>ROUND(E32*H32,2)</f>
        <v>0</v>
      </c>
      <c r="J32" s="182"/>
      <c r="K32" s="183">
        <f>ROUND(E32*J32,2)</f>
        <v>0</v>
      </c>
      <c r="L32" s="183">
        <v>21</v>
      </c>
      <c r="M32" s="183">
        <f>G32*(1+L32/100)</f>
        <v>0</v>
      </c>
      <c r="N32" s="181">
        <v>6.7000000000000002E-4</v>
      </c>
      <c r="O32" s="181">
        <f>ROUND(E32*N32,2)</f>
        <v>0.12</v>
      </c>
      <c r="P32" s="181">
        <v>0</v>
      </c>
      <c r="Q32" s="181">
        <f>ROUND(E32*P32,2)</f>
        <v>0</v>
      </c>
      <c r="R32" s="183" t="s">
        <v>114</v>
      </c>
      <c r="S32" s="183" t="s">
        <v>115</v>
      </c>
      <c r="T32" s="184" t="s">
        <v>116</v>
      </c>
      <c r="U32" s="162">
        <v>1.0999999999999999E-2</v>
      </c>
      <c r="V32" s="162">
        <f>ROUND(E32*U32,2)</f>
        <v>1.96</v>
      </c>
      <c r="W32" s="162"/>
      <c r="X32" s="162" t="s">
        <v>117</v>
      </c>
      <c r="Y32" s="162" t="s">
        <v>118</v>
      </c>
      <c r="Z32" s="152"/>
      <c r="AA32" s="152"/>
      <c r="AB32" s="152"/>
      <c r="AC32" s="152"/>
      <c r="AD32" s="152"/>
      <c r="AE32" s="152"/>
      <c r="AF32" s="152"/>
      <c r="AG32" s="152" t="s">
        <v>119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x14ac:dyDescent="0.2">
      <c r="A33" s="164" t="s">
        <v>109</v>
      </c>
      <c r="B33" s="165" t="s">
        <v>68</v>
      </c>
      <c r="C33" s="186" t="s">
        <v>69</v>
      </c>
      <c r="D33" s="166"/>
      <c r="E33" s="167"/>
      <c r="F33" s="168"/>
      <c r="G33" s="168">
        <f>SUMIF(AG34:AG52,"&lt;&gt;NOR",G34:G52)</f>
        <v>0</v>
      </c>
      <c r="H33" s="168"/>
      <c r="I33" s="168">
        <f>SUM(I34:I52)</f>
        <v>0</v>
      </c>
      <c r="J33" s="168"/>
      <c r="K33" s="168">
        <f>SUM(K34:K52)</f>
        <v>0</v>
      </c>
      <c r="L33" s="168"/>
      <c r="M33" s="168">
        <f>SUM(M34:M52)</f>
        <v>0</v>
      </c>
      <c r="N33" s="167"/>
      <c r="O33" s="167">
        <f>SUM(O34:O52)</f>
        <v>1.48</v>
      </c>
      <c r="P33" s="167"/>
      <c r="Q33" s="167">
        <f>SUM(Q34:Q52)</f>
        <v>0</v>
      </c>
      <c r="R33" s="168"/>
      <c r="S33" s="168"/>
      <c r="T33" s="169"/>
      <c r="U33" s="163"/>
      <c r="V33" s="163">
        <f>SUM(V34:V52)</f>
        <v>596.95000000000005</v>
      </c>
      <c r="W33" s="163"/>
      <c r="X33" s="163"/>
      <c r="Y33" s="163"/>
      <c r="AG33" t="s">
        <v>110</v>
      </c>
    </row>
    <row r="34" spans="1:60" ht="22.5" outlineLevel="1" x14ac:dyDescent="0.2">
      <c r="A34" s="178">
        <v>14</v>
      </c>
      <c r="B34" s="179" t="s">
        <v>154</v>
      </c>
      <c r="C34" s="188" t="s">
        <v>155</v>
      </c>
      <c r="D34" s="180" t="s">
        <v>156</v>
      </c>
      <c r="E34" s="181">
        <v>110</v>
      </c>
      <c r="F34" s="182"/>
      <c r="G34" s="183">
        <f t="shared" ref="G34:G52" si="0">ROUND(E34*F34,2)</f>
        <v>0</v>
      </c>
      <c r="H34" s="182"/>
      <c r="I34" s="183">
        <f t="shared" ref="I34:I52" si="1">ROUND(E34*H34,2)</f>
        <v>0</v>
      </c>
      <c r="J34" s="182"/>
      <c r="K34" s="183">
        <f t="shared" ref="K34:K52" si="2">ROUND(E34*J34,2)</f>
        <v>0</v>
      </c>
      <c r="L34" s="183">
        <v>21</v>
      </c>
      <c r="M34" s="183">
        <f t="shared" ref="M34:M52" si="3">G34*(1+L34/100)</f>
        <v>0</v>
      </c>
      <c r="N34" s="181">
        <v>0</v>
      </c>
      <c r="O34" s="181">
        <f t="shared" ref="O34:O52" si="4">ROUND(E34*N34,2)</f>
        <v>0</v>
      </c>
      <c r="P34" s="181">
        <v>0</v>
      </c>
      <c r="Q34" s="181">
        <f t="shared" ref="Q34:Q52" si="5">ROUND(E34*P34,2)</f>
        <v>0</v>
      </c>
      <c r="R34" s="183" t="s">
        <v>68</v>
      </c>
      <c r="S34" s="183" t="s">
        <v>115</v>
      </c>
      <c r="T34" s="184" t="s">
        <v>116</v>
      </c>
      <c r="U34" s="162">
        <v>9.4E-2</v>
      </c>
      <c r="V34" s="162">
        <f t="shared" ref="V34:V52" si="6">ROUND(E34*U34,2)</f>
        <v>10.34</v>
      </c>
      <c r="W34" s="162"/>
      <c r="X34" s="162" t="s">
        <v>117</v>
      </c>
      <c r="Y34" s="162" t="s">
        <v>118</v>
      </c>
      <c r="Z34" s="152"/>
      <c r="AA34" s="152"/>
      <c r="AB34" s="152"/>
      <c r="AC34" s="152"/>
      <c r="AD34" s="152"/>
      <c r="AE34" s="152"/>
      <c r="AF34" s="152"/>
      <c r="AG34" s="152" t="s">
        <v>119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 x14ac:dyDescent="0.2">
      <c r="A35" s="178">
        <v>15</v>
      </c>
      <c r="B35" s="179" t="s">
        <v>157</v>
      </c>
      <c r="C35" s="188" t="s">
        <v>158</v>
      </c>
      <c r="D35" s="180" t="s">
        <v>159</v>
      </c>
      <c r="E35" s="181">
        <v>192</v>
      </c>
      <c r="F35" s="182"/>
      <c r="G35" s="183">
        <f t="shared" si="0"/>
        <v>0</v>
      </c>
      <c r="H35" s="182"/>
      <c r="I35" s="183">
        <f t="shared" si="1"/>
        <v>0</v>
      </c>
      <c r="J35" s="182"/>
      <c r="K35" s="183">
        <f t="shared" si="2"/>
        <v>0</v>
      </c>
      <c r="L35" s="183">
        <v>21</v>
      </c>
      <c r="M35" s="183">
        <f t="shared" si="3"/>
        <v>0</v>
      </c>
      <c r="N35" s="181">
        <v>0</v>
      </c>
      <c r="O35" s="181">
        <f t="shared" si="4"/>
        <v>0</v>
      </c>
      <c r="P35" s="181">
        <v>0</v>
      </c>
      <c r="Q35" s="181">
        <f t="shared" si="5"/>
        <v>0</v>
      </c>
      <c r="R35" s="183" t="s">
        <v>68</v>
      </c>
      <c r="S35" s="183" t="s">
        <v>115</v>
      </c>
      <c r="T35" s="184" t="s">
        <v>116</v>
      </c>
      <c r="U35" s="162">
        <v>0.05</v>
      </c>
      <c r="V35" s="162">
        <f t="shared" si="6"/>
        <v>9.6</v>
      </c>
      <c r="W35" s="162"/>
      <c r="X35" s="162" t="s">
        <v>117</v>
      </c>
      <c r="Y35" s="162" t="s">
        <v>118</v>
      </c>
      <c r="Z35" s="152"/>
      <c r="AA35" s="152"/>
      <c r="AB35" s="152"/>
      <c r="AC35" s="152"/>
      <c r="AD35" s="152"/>
      <c r="AE35" s="152"/>
      <c r="AF35" s="152"/>
      <c r="AG35" s="152" t="s">
        <v>160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2.5" outlineLevel="1" x14ac:dyDescent="0.2">
      <c r="A36" s="178">
        <v>16</v>
      </c>
      <c r="B36" s="179" t="s">
        <v>161</v>
      </c>
      <c r="C36" s="188" t="s">
        <v>162</v>
      </c>
      <c r="D36" s="180" t="s">
        <v>159</v>
      </c>
      <c r="E36" s="181">
        <v>13</v>
      </c>
      <c r="F36" s="182"/>
      <c r="G36" s="183">
        <f t="shared" si="0"/>
        <v>0</v>
      </c>
      <c r="H36" s="182"/>
      <c r="I36" s="183">
        <f t="shared" si="1"/>
        <v>0</v>
      </c>
      <c r="J36" s="182"/>
      <c r="K36" s="183">
        <f t="shared" si="2"/>
        <v>0</v>
      </c>
      <c r="L36" s="183">
        <v>21</v>
      </c>
      <c r="M36" s="183">
        <f t="shared" si="3"/>
        <v>0</v>
      </c>
      <c r="N36" s="181">
        <v>0</v>
      </c>
      <c r="O36" s="181">
        <f t="shared" si="4"/>
        <v>0</v>
      </c>
      <c r="P36" s="181">
        <v>0</v>
      </c>
      <c r="Q36" s="181">
        <f t="shared" si="5"/>
        <v>0</v>
      </c>
      <c r="R36" s="183" t="s">
        <v>68</v>
      </c>
      <c r="S36" s="183" t="s">
        <v>115</v>
      </c>
      <c r="T36" s="184" t="s">
        <v>116</v>
      </c>
      <c r="U36" s="162">
        <v>1.94</v>
      </c>
      <c r="V36" s="162">
        <f t="shared" si="6"/>
        <v>25.22</v>
      </c>
      <c r="W36" s="162"/>
      <c r="X36" s="162" t="s">
        <v>117</v>
      </c>
      <c r="Y36" s="162" t="s">
        <v>118</v>
      </c>
      <c r="Z36" s="152"/>
      <c r="AA36" s="152"/>
      <c r="AB36" s="152"/>
      <c r="AC36" s="152"/>
      <c r="AD36" s="152"/>
      <c r="AE36" s="152"/>
      <c r="AF36" s="152"/>
      <c r="AG36" s="152" t="s">
        <v>160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78">
        <v>17</v>
      </c>
      <c r="B37" s="179" t="s">
        <v>163</v>
      </c>
      <c r="C37" s="188" t="s">
        <v>164</v>
      </c>
      <c r="D37" s="180" t="s">
        <v>159</v>
      </c>
      <c r="E37" s="181">
        <v>1</v>
      </c>
      <c r="F37" s="182"/>
      <c r="G37" s="183">
        <f t="shared" si="0"/>
        <v>0</v>
      </c>
      <c r="H37" s="182"/>
      <c r="I37" s="183">
        <f t="shared" si="1"/>
        <v>0</v>
      </c>
      <c r="J37" s="182"/>
      <c r="K37" s="183">
        <f t="shared" si="2"/>
        <v>0</v>
      </c>
      <c r="L37" s="183">
        <v>21</v>
      </c>
      <c r="M37" s="183">
        <f t="shared" si="3"/>
        <v>0</v>
      </c>
      <c r="N37" s="181">
        <v>0</v>
      </c>
      <c r="O37" s="181">
        <f t="shared" si="4"/>
        <v>0</v>
      </c>
      <c r="P37" s="181">
        <v>0</v>
      </c>
      <c r="Q37" s="181">
        <f t="shared" si="5"/>
        <v>0</v>
      </c>
      <c r="R37" s="183" t="s">
        <v>68</v>
      </c>
      <c r="S37" s="183" t="s">
        <v>115</v>
      </c>
      <c r="T37" s="184" t="s">
        <v>116</v>
      </c>
      <c r="U37" s="162">
        <v>3.4788299999999999</v>
      </c>
      <c r="V37" s="162">
        <f t="shared" si="6"/>
        <v>3.48</v>
      </c>
      <c r="W37" s="162"/>
      <c r="X37" s="162" t="s">
        <v>117</v>
      </c>
      <c r="Y37" s="162" t="s">
        <v>118</v>
      </c>
      <c r="Z37" s="152"/>
      <c r="AA37" s="152"/>
      <c r="AB37" s="152"/>
      <c r="AC37" s="152"/>
      <c r="AD37" s="152"/>
      <c r="AE37" s="152"/>
      <c r="AF37" s="152"/>
      <c r="AG37" s="152" t="s">
        <v>119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8">
        <v>18</v>
      </c>
      <c r="B38" s="179" t="s">
        <v>165</v>
      </c>
      <c r="C38" s="188" t="s">
        <v>166</v>
      </c>
      <c r="D38" s="180" t="s">
        <v>159</v>
      </c>
      <c r="E38" s="181">
        <v>32</v>
      </c>
      <c r="F38" s="182"/>
      <c r="G38" s="183">
        <f t="shared" si="0"/>
        <v>0</v>
      </c>
      <c r="H38" s="182"/>
      <c r="I38" s="183">
        <f t="shared" si="1"/>
        <v>0</v>
      </c>
      <c r="J38" s="182"/>
      <c r="K38" s="183">
        <f t="shared" si="2"/>
        <v>0</v>
      </c>
      <c r="L38" s="183">
        <v>21</v>
      </c>
      <c r="M38" s="183">
        <f t="shared" si="3"/>
        <v>0</v>
      </c>
      <c r="N38" s="181">
        <v>0</v>
      </c>
      <c r="O38" s="181">
        <f t="shared" si="4"/>
        <v>0</v>
      </c>
      <c r="P38" s="181">
        <v>0</v>
      </c>
      <c r="Q38" s="181">
        <f t="shared" si="5"/>
        <v>0</v>
      </c>
      <c r="R38" s="183" t="s">
        <v>68</v>
      </c>
      <c r="S38" s="183" t="s">
        <v>115</v>
      </c>
      <c r="T38" s="184" t="s">
        <v>116</v>
      </c>
      <c r="U38" s="162">
        <v>1.1439999999999999</v>
      </c>
      <c r="V38" s="162">
        <f t="shared" si="6"/>
        <v>36.61</v>
      </c>
      <c r="W38" s="162"/>
      <c r="X38" s="162" t="s">
        <v>117</v>
      </c>
      <c r="Y38" s="162" t="s">
        <v>118</v>
      </c>
      <c r="Z38" s="152"/>
      <c r="AA38" s="152"/>
      <c r="AB38" s="152"/>
      <c r="AC38" s="152"/>
      <c r="AD38" s="152"/>
      <c r="AE38" s="152"/>
      <c r="AF38" s="152"/>
      <c r="AG38" s="152" t="s">
        <v>160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8">
        <v>19</v>
      </c>
      <c r="B39" s="179" t="s">
        <v>167</v>
      </c>
      <c r="C39" s="188" t="s">
        <v>168</v>
      </c>
      <c r="D39" s="180" t="s">
        <v>159</v>
      </c>
      <c r="E39" s="181">
        <v>29</v>
      </c>
      <c r="F39" s="182"/>
      <c r="G39" s="183">
        <f t="shared" si="0"/>
        <v>0</v>
      </c>
      <c r="H39" s="182"/>
      <c r="I39" s="183">
        <f t="shared" si="1"/>
        <v>0</v>
      </c>
      <c r="J39" s="182"/>
      <c r="K39" s="183">
        <f t="shared" si="2"/>
        <v>0</v>
      </c>
      <c r="L39" s="183">
        <v>21</v>
      </c>
      <c r="M39" s="183">
        <f t="shared" si="3"/>
        <v>0</v>
      </c>
      <c r="N39" s="181">
        <v>0</v>
      </c>
      <c r="O39" s="181">
        <f t="shared" si="4"/>
        <v>0</v>
      </c>
      <c r="P39" s="181">
        <v>0</v>
      </c>
      <c r="Q39" s="181">
        <f t="shared" si="5"/>
        <v>0</v>
      </c>
      <c r="R39" s="183" t="s">
        <v>68</v>
      </c>
      <c r="S39" s="183" t="s">
        <v>115</v>
      </c>
      <c r="T39" s="184" t="s">
        <v>116</v>
      </c>
      <c r="U39" s="162">
        <v>1.68</v>
      </c>
      <c r="V39" s="162">
        <f t="shared" si="6"/>
        <v>48.72</v>
      </c>
      <c r="W39" s="162"/>
      <c r="X39" s="162" t="s">
        <v>117</v>
      </c>
      <c r="Y39" s="162" t="s">
        <v>118</v>
      </c>
      <c r="Z39" s="152"/>
      <c r="AA39" s="152"/>
      <c r="AB39" s="152"/>
      <c r="AC39" s="152"/>
      <c r="AD39" s="152"/>
      <c r="AE39" s="152"/>
      <c r="AF39" s="152"/>
      <c r="AG39" s="152" t="s">
        <v>160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1">
        <v>20</v>
      </c>
      <c r="B40" s="172" t="s">
        <v>169</v>
      </c>
      <c r="C40" s="187" t="s">
        <v>170</v>
      </c>
      <c r="D40" s="173" t="s">
        <v>159</v>
      </c>
      <c r="E40" s="174">
        <v>29</v>
      </c>
      <c r="F40" s="175"/>
      <c r="G40" s="176">
        <f t="shared" si="0"/>
        <v>0</v>
      </c>
      <c r="H40" s="175"/>
      <c r="I40" s="176">
        <f t="shared" si="1"/>
        <v>0</v>
      </c>
      <c r="J40" s="175"/>
      <c r="K40" s="176">
        <f t="shared" si="2"/>
        <v>0</v>
      </c>
      <c r="L40" s="176">
        <v>21</v>
      </c>
      <c r="M40" s="176">
        <f t="shared" si="3"/>
        <v>0</v>
      </c>
      <c r="N40" s="174">
        <v>0</v>
      </c>
      <c r="O40" s="174">
        <f t="shared" si="4"/>
        <v>0</v>
      </c>
      <c r="P40" s="174">
        <v>0</v>
      </c>
      <c r="Q40" s="174">
        <f t="shared" si="5"/>
        <v>0</v>
      </c>
      <c r="R40" s="176" t="s">
        <v>68</v>
      </c>
      <c r="S40" s="176" t="s">
        <v>115</v>
      </c>
      <c r="T40" s="177" t="s">
        <v>116</v>
      </c>
      <c r="U40" s="162">
        <v>1.3666700000000001</v>
      </c>
      <c r="V40" s="162">
        <f t="shared" si="6"/>
        <v>39.630000000000003</v>
      </c>
      <c r="W40" s="162"/>
      <c r="X40" s="162" t="s">
        <v>117</v>
      </c>
      <c r="Y40" s="162" t="s">
        <v>118</v>
      </c>
      <c r="Z40" s="152"/>
      <c r="AA40" s="152"/>
      <c r="AB40" s="152"/>
      <c r="AC40" s="152"/>
      <c r="AD40" s="152"/>
      <c r="AE40" s="152"/>
      <c r="AF40" s="152"/>
      <c r="AG40" s="152" t="s">
        <v>119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 x14ac:dyDescent="0.2">
      <c r="A41" s="178">
        <v>21</v>
      </c>
      <c r="B41" s="179" t="s">
        <v>171</v>
      </c>
      <c r="C41" s="188" t="s">
        <v>172</v>
      </c>
      <c r="D41" s="180" t="s">
        <v>156</v>
      </c>
      <c r="E41" s="181">
        <v>1400</v>
      </c>
      <c r="F41" s="182"/>
      <c r="G41" s="183">
        <f t="shared" si="0"/>
        <v>0</v>
      </c>
      <c r="H41" s="182"/>
      <c r="I41" s="183">
        <f t="shared" si="1"/>
        <v>0</v>
      </c>
      <c r="J41" s="182"/>
      <c r="K41" s="183">
        <f t="shared" si="2"/>
        <v>0</v>
      </c>
      <c r="L41" s="183">
        <v>21</v>
      </c>
      <c r="M41" s="183">
        <f t="shared" si="3"/>
        <v>0</v>
      </c>
      <c r="N41" s="181">
        <v>1.0499999999999999E-3</v>
      </c>
      <c r="O41" s="181">
        <f t="shared" si="4"/>
        <v>1.47</v>
      </c>
      <c r="P41" s="181">
        <v>0</v>
      </c>
      <c r="Q41" s="181">
        <f t="shared" si="5"/>
        <v>0</v>
      </c>
      <c r="R41" s="183" t="s">
        <v>68</v>
      </c>
      <c r="S41" s="183" t="s">
        <v>115</v>
      </c>
      <c r="T41" s="184" t="s">
        <v>116</v>
      </c>
      <c r="U41" s="162">
        <v>0.16</v>
      </c>
      <c r="V41" s="162">
        <f t="shared" si="6"/>
        <v>224</v>
      </c>
      <c r="W41" s="162"/>
      <c r="X41" s="162" t="s">
        <v>117</v>
      </c>
      <c r="Y41" s="162" t="s">
        <v>118</v>
      </c>
      <c r="Z41" s="152"/>
      <c r="AA41" s="152"/>
      <c r="AB41" s="152"/>
      <c r="AC41" s="152"/>
      <c r="AD41" s="152"/>
      <c r="AE41" s="152"/>
      <c r="AF41" s="152"/>
      <c r="AG41" s="152" t="s">
        <v>160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78">
        <v>22</v>
      </c>
      <c r="B42" s="179" t="s">
        <v>173</v>
      </c>
      <c r="C42" s="188" t="s">
        <v>174</v>
      </c>
      <c r="D42" s="180" t="s">
        <v>159</v>
      </c>
      <c r="E42" s="181">
        <v>80</v>
      </c>
      <c r="F42" s="182"/>
      <c r="G42" s="183">
        <f t="shared" si="0"/>
        <v>0</v>
      </c>
      <c r="H42" s="182"/>
      <c r="I42" s="183">
        <f t="shared" si="1"/>
        <v>0</v>
      </c>
      <c r="J42" s="182"/>
      <c r="K42" s="183">
        <f t="shared" si="2"/>
        <v>0</v>
      </c>
      <c r="L42" s="183">
        <v>21</v>
      </c>
      <c r="M42" s="183">
        <f t="shared" si="3"/>
        <v>0</v>
      </c>
      <c r="N42" s="181">
        <v>1.1E-4</v>
      </c>
      <c r="O42" s="181">
        <f t="shared" si="4"/>
        <v>0.01</v>
      </c>
      <c r="P42" s="181">
        <v>0</v>
      </c>
      <c r="Q42" s="181">
        <f t="shared" si="5"/>
        <v>0</v>
      </c>
      <c r="R42" s="183" t="s">
        <v>68</v>
      </c>
      <c r="S42" s="183" t="s">
        <v>115</v>
      </c>
      <c r="T42" s="184" t="s">
        <v>116</v>
      </c>
      <c r="U42" s="162">
        <v>0.24</v>
      </c>
      <c r="V42" s="162">
        <f t="shared" si="6"/>
        <v>19.2</v>
      </c>
      <c r="W42" s="162"/>
      <c r="X42" s="162" t="s">
        <v>117</v>
      </c>
      <c r="Y42" s="162" t="s">
        <v>118</v>
      </c>
      <c r="Z42" s="152"/>
      <c r="AA42" s="152"/>
      <c r="AB42" s="152"/>
      <c r="AC42" s="152"/>
      <c r="AD42" s="152"/>
      <c r="AE42" s="152"/>
      <c r="AF42" s="152"/>
      <c r="AG42" s="152" t="s">
        <v>160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8">
        <v>23</v>
      </c>
      <c r="B43" s="179" t="s">
        <v>175</v>
      </c>
      <c r="C43" s="188" t="s">
        <v>176</v>
      </c>
      <c r="D43" s="180" t="s">
        <v>159</v>
      </c>
      <c r="E43" s="181">
        <v>35</v>
      </c>
      <c r="F43" s="182"/>
      <c r="G43" s="183">
        <f t="shared" si="0"/>
        <v>0</v>
      </c>
      <c r="H43" s="182"/>
      <c r="I43" s="183">
        <f t="shared" si="1"/>
        <v>0</v>
      </c>
      <c r="J43" s="182"/>
      <c r="K43" s="183">
        <f t="shared" si="2"/>
        <v>0</v>
      </c>
      <c r="L43" s="183">
        <v>21</v>
      </c>
      <c r="M43" s="183">
        <f t="shared" si="3"/>
        <v>0</v>
      </c>
      <c r="N43" s="181">
        <v>1.2999999999999999E-4</v>
      </c>
      <c r="O43" s="181">
        <f t="shared" si="4"/>
        <v>0</v>
      </c>
      <c r="P43" s="181">
        <v>0</v>
      </c>
      <c r="Q43" s="181">
        <f t="shared" si="5"/>
        <v>0</v>
      </c>
      <c r="R43" s="183" t="s">
        <v>68</v>
      </c>
      <c r="S43" s="183" t="s">
        <v>115</v>
      </c>
      <c r="T43" s="184" t="s">
        <v>116</v>
      </c>
      <c r="U43" s="162">
        <v>0.35</v>
      </c>
      <c r="V43" s="162">
        <f t="shared" si="6"/>
        <v>12.25</v>
      </c>
      <c r="W43" s="162"/>
      <c r="X43" s="162" t="s">
        <v>117</v>
      </c>
      <c r="Y43" s="162" t="s">
        <v>118</v>
      </c>
      <c r="Z43" s="152"/>
      <c r="AA43" s="152"/>
      <c r="AB43" s="152"/>
      <c r="AC43" s="152"/>
      <c r="AD43" s="152"/>
      <c r="AE43" s="152"/>
      <c r="AF43" s="152"/>
      <c r="AG43" s="152" t="s">
        <v>160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8">
        <v>24</v>
      </c>
      <c r="B44" s="179" t="s">
        <v>177</v>
      </c>
      <c r="C44" s="188" t="s">
        <v>178</v>
      </c>
      <c r="D44" s="180" t="s">
        <v>156</v>
      </c>
      <c r="E44" s="181">
        <v>120</v>
      </c>
      <c r="F44" s="182"/>
      <c r="G44" s="183">
        <f t="shared" si="0"/>
        <v>0</v>
      </c>
      <c r="H44" s="182"/>
      <c r="I44" s="183">
        <f t="shared" si="1"/>
        <v>0</v>
      </c>
      <c r="J44" s="182"/>
      <c r="K44" s="183">
        <f t="shared" si="2"/>
        <v>0</v>
      </c>
      <c r="L44" s="183">
        <v>21</v>
      </c>
      <c r="M44" s="183">
        <f t="shared" si="3"/>
        <v>0</v>
      </c>
      <c r="N44" s="181">
        <v>0</v>
      </c>
      <c r="O44" s="181">
        <f t="shared" si="4"/>
        <v>0</v>
      </c>
      <c r="P44" s="181">
        <v>0</v>
      </c>
      <c r="Q44" s="181">
        <f t="shared" si="5"/>
        <v>0</v>
      </c>
      <c r="R44" s="183" t="s">
        <v>68</v>
      </c>
      <c r="S44" s="183" t="s">
        <v>115</v>
      </c>
      <c r="T44" s="184" t="s">
        <v>116</v>
      </c>
      <c r="U44" s="162">
        <v>5.0959999999999998E-2</v>
      </c>
      <c r="V44" s="162">
        <f t="shared" si="6"/>
        <v>6.12</v>
      </c>
      <c r="W44" s="162"/>
      <c r="X44" s="162" t="s">
        <v>117</v>
      </c>
      <c r="Y44" s="162" t="s">
        <v>118</v>
      </c>
      <c r="Z44" s="152"/>
      <c r="AA44" s="152"/>
      <c r="AB44" s="152"/>
      <c r="AC44" s="152"/>
      <c r="AD44" s="152"/>
      <c r="AE44" s="152"/>
      <c r="AF44" s="152"/>
      <c r="AG44" s="152" t="s">
        <v>119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8">
        <v>25</v>
      </c>
      <c r="B45" s="179" t="s">
        <v>179</v>
      </c>
      <c r="C45" s="188" t="s">
        <v>180</v>
      </c>
      <c r="D45" s="180" t="s">
        <v>156</v>
      </c>
      <c r="E45" s="181">
        <v>145</v>
      </c>
      <c r="F45" s="182"/>
      <c r="G45" s="183">
        <f t="shared" si="0"/>
        <v>0</v>
      </c>
      <c r="H45" s="182"/>
      <c r="I45" s="183">
        <f t="shared" si="1"/>
        <v>0</v>
      </c>
      <c r="J45" s="182"/>
      <c r="K45" s="183">
        <f t="shared" si="2"/>
        <v>0</v>
      </c>
      <c r="L45" s="183">
        <v>21</v>
      </c>
      <c r="M45" s="183">
        <f t="shared" si="3"/>
        <v>0</v>
      </c>
      <c r="N45" s="181">
        <v>0</v>
      </c>
      <c r="O45" s="181">
        <f t="shared" si="4"/>
        <v>0</v>
      </c>
      <c r="P45" s="181">
        <v>0</v>
      </c>
      <c r="Q45" s="181">
        <f t="shared" si="5"/>
        <v>0</v>
      </c>
      <c r="R45" s="183" t="s">
        <v>68</v>
      </c>
      <c r="S45" s="183" t="s">
        <v>115</v>
      </c>
      <c r="T45" s="184" t="s">
        <v>116</v>
      </c>
      <c r="U45" s="162">
        <v>0.05</v>
      </c>
      <c r="V45" s="162">
        <f t="shared" si="6"/>
        <v>7.25</v>
      </c>
      <c r="W45" s="162"/>
      <c r="X45" s="162" t="s">
        <v>117</v>
      </c>
      <c r="Y45" s="162" t="s">
        <v>118</v>
      </c>
      <c r="Z45" s="152"/>
      <c r="AA45" s="152"/>
      <c r="AB45" s="152"/>
      <c r="AC45" s="152"/>
      <c r="AD45" s="152"/>
      <c r="AE45" s="152"/>
      <c r="AF45" s="152"/>
      <c r="AG45" s="152" t="s">
        <v>160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8">
        <v>26</v>
      </c>
      <c r="B46" s="179" t="s">
        <v>181</v>
      </c>
      <c r="C46" s="188" t="s">
        <v>182</v>
      </c>
      <c r="D46" s="180" t="s">
        <v>156</v>
      </c>
      <c r="E46" s="181">
        <v>1490</v>
      </c>
      <c r="F46" s="182"/>
      <c r="G46" s="183">
        <f t="shared" si="0"/>
        <v>0</v>
      </c>
      <c r="H46" s="182"/>
      <c r="I46" s="183">
        <f t="shared" si="1"/>
        <v>0</v>
      </c>
      <c r="J46" s="182"/>
      <c r="K46" s="183">
        <f t="shared" si="2"/>
        <v>0</v>
      </c>
      <c r="L46" s="183">
        <v>21</v>
      </c>
      <c r="M46" s="183">
        <f t="shared" si="3"/>
        <v>0</v>
      </c>
      <c r="N46" s="181">
        <v>0</v>
      </c>
      <c r="O46" s="181">
        <f t="shared" si="4"/>
        <v>0</v>
      </c>
      <c r="P46" s="181">
        <v>0</v>
      </c>
      <c r="Q46" s="181">
        <f t="shared" si="5"/>
        <v>0</v>
      </c>
      <c r="R46" s="183" t="s">
        <v>68</v>
      </c>
      <c r="S46" s="183" t="s">
        <v>115</v>
      </c>
      <c r="T46" s="184" t="s">
        <v>116</v>
      </c>
      <c r="U46" s="162">
        <v>5.7939999999999998E-2</v>
      </c>
      <c r="V46" s="162">
        <f t="shared" si="6"/>
        <v>86.33</v>
      </c>
      <c r="W46" s="162"/>
      <c r="X46" s="162" t="s">
        <v>117</v>
      </c>
      <c r="Y46" s="162" t="s">
        <v>118</v>
      </c>
      <c r="Z46" s="152"/>
      <c r="AA46" s="152"/>
      <c r="AB46" s="152"/>
      <c r="AC46" s="152"/>
      <c r="AD46" s="152"/>
      <c r="AE46" s="152"/>
      <c r="AF46" s="152"/>
      <c r="AG46" s="152" t="s">
        <v>160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ht="22.5" outlineLevel="1" x14ac:dyDescent="0.2">
      <c r="A47" s="178">
        <v>27</v>
      </c>
      <c r="B47" s="179" t="s">
        <v>183</v>
      </c>
      <c r="C47" s="188" t="s">
        <v>184</v>
      </c>
      <c r="D47" s="180" t="s">
        <v>156</v>
      </c>
      <c r="E47" s="181">
        <v>1610</v>
      </c>
      <c r="F47" s="182"/>
      <c r="G47" s="183">
        <f t="shared" si="0"/>
        <v>0</v>
      </c>
      <c r="H47" s="182"/>
      <c r="I47" s="183">
        <f t="shared" si="1"/>
        <v>0</v>
      </c>
      <c r="J47" s="182"/>
      <c r="K47" s="183">
        <f t="shared" si="2"/>
        <v>0</v>
      </c>
      <c r="L47" s="183">
        <v>21</v>
      </c>
      <c r="M47" s="183">
        <f t="shared" si="3"/>
        <v>0</v>
      </c>
      <c r="N47" s="181">
        <v>0</v>
      </c>
      <c r="O47" s="181">
        <f t="shared" si="4"/>
        <v>0</v>
      </c>
      <c r="P47" s="181">
        <v>0</v>
      </c>
      <c r="Q47" s="181">
        <f t="shared" si="5"/>
        <v>0</v>
      </c>
      <c r="R47" s="183" t="s">
        <v>68</v>
      </c>
      <c r="S47" s="183" t="s">
        <v>115</v>
      </c>
      <c r="T47" s="184" t="s">
        <v>116</v>
      </c>
      <c r="U47" s="162">
        <v>0.02</v>
      </c>
      <c r="V47" s="162">
        <f t="shared" si="6"/>
        <v>32.200000000000003</v>
      </c>
      <c r="W47" s="162"/>
      <c r="X47" s="162" t="s">
        <v>117</v>
      </c>
      <c r="Y47" s="162" t="s">
        <v>118</v>
      </c>
      <c r="Z47" s="152"/>
      <c r="AA47" s="152"/>
      <c r="AB47" s="152"/>
      <c r="AC47" s="152"/>
      <c r="AD47" s="152"/>
      <c r="AE47" s="152"/>
      <c r="AF47" s="152"/>
      <c r="AG47" s="152" t="s">
        <v>160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78">
        <v>28</v>
      </c>
      <c r="B48" s="179" t="s">
        <v>185</v>
      </c>
      <c r="C48" s="188" t="s">
        <v>186</v>
      </c>
      <c r="D48" s="180" t="s">
        <v>159</v>
      </c>
      <c r="E48" s="181">
        <v>58</v>
      </c>
      <c r="F48" s="182"/>
      <c r="G48" s="183">
        <f t="shared" si="0"/>
        <v>0</v>
      </c>
      <c r="H48" s="182"/>
      <c r="I48" s="183">
        <f t="shared" si="1"/>
        <v>0</v>
      </c>
      <c r="J48" s="182"/>
      <c r="K48" s="183">
        <f t="shared" si="2"/>
        <v>0</v>
      </c>
      <c r="L48" s="183">
        <v>21</v>
      </c>
      <c r="M48" s="183">
        <f t="shared" si="3"/>
        <v>0</v>
      </c>
      <c r="N48" s="181">
        <v>0</v>
      </c>
      <c r="O48" s="181">
        <f t="shared" si="4"/>
        <v>0</v>
      </c>
      <c r="P48" s="181">
        <v>0</v>
      </c>
      <c r="Q48" s="181">
        <f t="shared" si="5"/>
        <v>0</v>
      </c>
      <c r="R48" s="183"/>
      <c r="S48" s="183" t="s">
        <v>187</v>
      </c>
      <c r="T48" s="184" t="s">
        <v>188</v>
      </c>
      <c r="U48" s="162">
        <v>0</v>
      </c>
      <c r="V48" s="162">
        <f t="shared" si="6"/>
        <v>0</v>
      </c>
      <c r="W48" s="162"/>
      <c r="X48" s="162" t="s">
        <v>117</v>
      </c>
      <c r="Y48" s="162" t="s">
        <v>118</v>
      </c>
      <c r="Z48" s="152"/>
      <c r="AA48" s="152"/>
      <c r="AB48" s="152"/>
      <c r="AC48" s="152"/>
      <c r="AD48" s="152"/>
      <c r="AE48" s="152"/>
      <c r="AF48" s="152"/>
      <c r="AG48" s="152" t="s">
        <v>160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78">
        <v>29</v>
      </c>
      <c r="B49" s="179" t="s">
        <v>189</v>
      </c>
      <c r="C49" s="188" t="s">
        <v>190</v>
      </c>
      <c r="D49" s="180" t="s">
        <v>191</v>
      </c>
      <c r="E49" s="181">
        <v>16</v>
      </c>
      <c r="F49" s="182"/>
      <c r="G49" s="183">
        <f t="shared" si="0"/>
        <v>0</v>
      </c>
      <c r="H49" s="182"/>
      <c r="I49" s="183">
        <f t="shared" si="1"/>
        <v>0</v>
      </c>
      <c r="J49" s="182"/>
      <c r="K49" s="183">
        <f t="shared" si="2"/>
        <v>0</v>
      </c>
      <c r="L49" s="183">
        <v>21</v>
      </c>
      <c r="M49" s="183">
        <f t="shared" si="3"/>
        <v>0</v>
      </c>
      <c r="N49" s="181">
        <v>0</v>
      </c>
      <c r="O49" s="181">
        <f t="shared" si="4"/>
        <v>0</v>
      </c>
      <c r="P49" s="181">
        <v>0</v>
      </c>
      <c r="Q49" s="181">
        <f t="shared" si="5"/>
        <v>0</v>
      </c>
      <c r="R49" s="183" t="s">
        <v>192</v>
      </c>
      <c r="S49" s="183" t="s">
        <v>115</v>
      </c>
      <c r="T49" s="184" t="s">
        <v>116</v>
      </c>
      <c r="U49" s="162">
        <v>1</v>
      </c>
      <c r="V49" s="162">
        <f t="shared" si="6"/>
        <v>16</v>
      </c>
      <c r="W49" s="162"/>
      <c r="X49" s="162" t="s">
        <v>193</v>
      </c>
      <c r="Y49" s="162" t="s">
        <v>118</v>
      </c>
      <c r="Z49" s="152"/>
      <c r="AA49" s="152"/>
      <c r="AB49" s="152"/>
      <c r="AC49" s="152"/>
      <c r="AD49" s="152"/>
      <c r="AE49" s="152"/>
      <c r="AF49" s="152"/>
      <c r="AG49" s="152" t="s">
        <v>194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8">
        <v>30</v>
      </c>
      <c r="B50" s="179" t="s">
        <v>195</v>
      </c>
      <c r="C50" s="188" t="s">
        <v>196</v>
      </c>
      <c r="D50" s="180" t="s">
        <v>191</v>
      </c>
      <c r="E50" s="181">
        <v>20</v>
      </c>
      <c r="F50" s="182"/>
      <c r="G50" s="183">
        <f t="shared" si="0"/>
        <v>0</v>
      </c>
      <c r="H50" s="182"/>
      <c r="I50" s="183">
        <f t="shared" si="1"/>
        <v>0</v>
      </c>
      <c r="J50" s="182"/>
      <c r="K50" s="183">
        <f t="shared" si="2"/>
        <v>0</v>
      </c>
      <c r="L50" s="183">
        <v>21</v>
      </c>
      <c r="M50" s="183">
        <f t="shared" si="3"/>
        <v>0</v>
      </c>
      <c r="N50" s="181">
        <v>0</v>
      </c>
      <c r="O50" s="181">
        <f t="shared" si="4"/>
        <v>0</v>
      </c>
      <c r="P50" s="181">
        <v>0</v>
      </c>
      <c r="Q50" s="181">
        <f t="shared" si="5"/>
        <v>0</v>
      </c>
      <c r="R50" s="183" t="s">
        <v>192</v>
      </c>
      <c r="S50" s="183" t="s">
        <v>115</v>
      </c>
      <c r="T50" s="184" t="s">
        <v>116</v>
      </c>
      <c r="U50" s="162">
        <v>1</v>
      </c>
      <c r="V50" s="162">
        <f t="shared" si="6"/>
        <v>20</v>
      </c>
      <c r="W50" s="162"/>
      <c r="X50" s="162" t="s">
        <v>193</v>
      </c>
      <c r="Y50" s="162" t="s">
        <v>118</v>
      </c>
      <c r="Z50" s="152"/>
      <c r="AA50" s="152"/>
      <c r="AB50" s="152"/>
      <c r="AC50" s="152"/>
      <c r="AD50" s="152"/>
      <c r="AE50" s="152"/>
      <c r="AF50" s="152"/>
      <c r="AG50" s="152" t="s">
        <v>197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78">
        <v>31</v>
      </c>
      <c r="B51" s="179" t="s">
        <v>198</v>
      </c>
      <c r="C51" s="188" t="s">
        <v>199</v>
      </c>
      <c r="D51" s="180" t="s">
        <v>200</v>
      </c>
      <c r="E51" s="181">
        <v>1</v>
      </c>
      <c r="F51" s="182"/>
      <c r="G51" s="183">
        <f t="shared" si="0"/>
        <v>0</v>
      </c>
      <c r="H51" s="182"/>
      <c r="I51" s="183">
        <f t="shared" si="1"/>
        <v>0</v>
      </c>
      <c r="J51" s="182"/>
      <c r="K51" s="183">
        <f t="shared" si="2"/>
        <v>0</v>
      </c>
      <c r="L51" s="183">
        <v>21</v>
      </c>
      <c r="M51" s="183">
        <f t="shared" si="3"/>
        <v>0</v>
      </c>
      <c r="N51" s="181">
        <v>0</v>
      </c>
      <c r="O51" s="181">
        <f t="shared" si="4"/>
        <v>0</v>
      </c>
      <c r="P51" s="181">
        <v>0</v>
      </c>
      <c r="Q51" s="181">
        <f t="shared" si="5"/>
        <v>0</v>
      </c>
      <c r="R51" s="183"/>
      <c r="S51" s="183" t="s">
        <v>150</v>
      </c>
      <c r="T51" s="184">
        <v>2024</v>
      </c>
      <c r="U51" s="162">
        <v>0</v>
      </c>
      <c r="V51" s="162">
        <f t="shared" si="6"/>
        <v>0</v>
      </c>
      <c r="W51" s="162"/>
      <c r="X51" s="162" t="s">
        <v>201</v>
      </c>
      <c r="Y51" s="162" t="s">
        <v>118</v>
      </c>
      <c r="Z51" s="152"/>
      <c r="AA51" s="152"/>
      <c r="AB51" s="152"/>
      <c r="AC51" s="152"/>
      <c r="AD51" s="152"/>
      <c r="AE51" s="152"/>
      <c r="AF51" s="152"/>
      <c r="AG51" s="152" t="s">
        <v>202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8">
        <v>32</v>
      </c>
      <c r="B52" s="179" t="s">
        <v>203</v>
      </c>
      <c r="C52" s="188" t="s">
        <v>204</v>
      </c>
      <c r="D52" s="180" t="s">
        <v>205</v>
      </c>
      <c r="E52" s="181">
        <v>13</v>
      </c>
      <c r="F52" s="182"/>
      <c r="G52" s="183">
        <f t="shared" si="0"/>
        <v>0</v>
      </c>
      <c r="H52" s="182"/>
      <c r="I52" s="183">
        <f t="shared" si="1"/>
        <v>0</v>
      </c>
      <c r="J52" s="182"/>
      <c r="K52" s="183">
        <f t="shared" si="2"/>
        <v>0</v>
      </c>
      <c r="L52" s="183">
        <v>21</v>
      </c>
      <c r="M52" s="183">
        <f t="shared" si="3"/>
        <v>0</v>
      </c>
      <c r="N52" s="181">
        <v>0</v>
      </c>
      <c r="O52" s="181">
        <f t="shared" si="4"/>
        <v>0</v>
      </c>
      <c r="P52" s="181">
        <v>0</v>
      </c>
      <c r="Q52" s="181">
        <f t="shared" si="5"/>
        <v>0</v>
      </c>
      <c r="R52" s="183"/>
      <c r="S52" s="183" t="s">
        <v>150</v>
      </c>
      <c r="T52" s="184" t="s">
        <v>151</v>
      </c>
      <c r="U52" s="162">
        <v>0</v>
      </c>
      <c r="V52" s="162">
        <f t="shared" si="6"/>
        <v>0</v>
      </c>
      <c r="W52" s="162"/>
      <c r="X52" s="162" t="s">
        <v>206</v>
      </c>
      <c r="Y52" s="162" t="s">
        <v>118</v>
      </c>
      <c r="Z52" s="152"/>
      <c r="AA52" s="152"/>
      <c r="AB52" s="152"/>
      <c r="AC52" s="152"/>
      <c r="AD52" s="152"/>
      <c r="AE52" s="152"/>
      <c r="AF52" s="152"/>
      <c r="AG52" s="152" t="s">
        <v>207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x14ac:dyDescent="0.2">
      <c r="A53" s="164" t="s">
        <v>109</v>
      </c>
      <c r="B53" s="165" t="s">
        <v>70</v>
      </c>
      <c r="C53" s="186" t="s">
        <v>71</v>
      </c>
      <c r="D53" s="166"/>
      <c r="E53" s="167"/>
      <c r="F53" s="168"/>
      <c r="G53" s="168">
        <f>SUMIF(AG54:AG78,"&lt;&gt;NOR",G54:G78)</f>
        <v>0</v>
      </c>
      <c r="H53" s="168"/>
      <c r="I53" s="168">
        <f>SUM(I54:I78)</f>
        <v>0</v>
      </c>
      <c r="J53" s="168"/>
      <c r="K53" s="168">
        <f>SUM(K54:K78)</f>
        <v>0</v>
      </c>
      <c r="L53" s="168"/>
      <c r="M53" s="168">
        <f>SUM(M54:M78)</f>
        <v>0</v>
      </c>
      <c r="N53" s="167"/>
      <c r="O53" s="167">
        <f>SUM(O54:O78)</f>
        <v>1.79</v>
      </c>
      <c r="P53" s="167"/>
      <c r="Q53" s="167">
        <f>SUM(Q54:Q78)</f>
        <v>0</v>
      </c>
      <c r="R53" s="168"/>
      <c r="S53" s="168"/>
      <c r="T53" s="169"/>
      <c r="U53" s="163"/>
      <c r="V53" s="163">
        <f>SUM(V54:V78)</f>
        <v>0</v>
      </c>
      <c r="W53" s="163"/>
      <c r="X53" s="163"/>
      <c r="Y53" s="163"/>
      <c r="AG53" t="s">
        <v>110</v>
      </c>
    </row>
    <row r="54" spans="1:60" outlineLevel="1" x14ac:dyDescent="0.2">
      <c r="A54" s="178">
        <v>33</v>
      </c>
      <c r="B54" s="179" t="s">
        <v>208</v>
      </c>
      <c r="C54" s="188" t="s">
        <v>209</v>
      </c>
      <c r="D54" s="180" t="s">
        <v>159</v>
      </c>
      <c r="E54" s="181">
        <v>5</v>
      </c>
      <c r="F54" s="182"/>
      <c r="G54" s="183">
        <f t="shared" ref="G54:G78" si="7">ROUND(E54*F54,2)</f>
        <v>0</v>
      </c>
      <c r="H54" s="182"/>
      <c r="I54" s="183">
        <f t="shared" ref="I54:I78" si="8">ROUND(E54*H54,2)</f>
        <v>0</v>
      </c>
      <c r="J54" s="182"/>
      <c r="K54" s="183">
        <f t="shared" ref="K54:K78" si="9">ROUND(E54*J54,2)</f>
        <v>0</v>
      </c>
      <c r="L54" s="183">
        <v>21</v>
      </c>
      <c r="M54" s="183">
        <f t="shared" ref="M54:M78" si="10">G54*(1+L54/100)</f>
        <v>0</v>
      </c>
      <c r="N54" s="181">
        <v>8.0000000000000004E-4</v>
      </c>
      <c r="O54" s="181">
        <f t="shared" ref="O54:O78" si="11">ROUND(E54*N54,2)</f>
        <v>0</v>
      </c>
      <c r="P54" s="181">
        <v>0</v>
      </c>
      <c r="Q54" s="181">
        <f t="shared" ref="Q54:Q78" si="12">ROUND(E54*P54,2)</f>
        <v>0</v>
      </c>
      <c r="R54" s="183" t="s">
        <v>210</v>
      </c>
      <c r="S54" s="183" t="s">
        <v>115</v>
      </c>
      <c r="T54" s="184" t="s">
        <v>116</v>
      </c>
      <c r="U54" s="162">
        <v>0</v>
      </c>
      <c r="V54" s="162">
        <f t="shared" ref="V54:V78" si="13">ROUND(E54*U54,2)</f>
        <v>0</v>
      </c>
      <c r="W54" s="162"/>
      <c r="X54" s="162" t="s">
        <v>201</v>
      </c>
      <c r="Y54" s="162" t="s">
        <v>118</v>
      </c>
      <c r="Z54" s="152"/>
      <c r="AA54" s="152"/>
      <c r="AB54" s="152"/>
      <c r="AC54" s="152"/>
      <c r="AD54" s="152"/>
      <c r="AE54" s="152"/>
      <c r="AF54" s="152"/>
      <c r="AG54" s="152" t="s">
        <v>202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8">
        <v>34</v>
      </c>
      <c r="B55" s="179" t="s">
        <v>211</v>
      </c>
      <c r="C55" s="188" t="s">
        <v>212</v>
      </c>
      <c r="D55" s="180" t="s">
        <v>156</v>
      </c>
      <c r="E55" s="181">
        <v>110</v>
      </c>
      <c r="F55" s="182"/>
      <c r="G55" s="183">
        <f t="shared" si="7"/>
        <v>0</v>
      </c>
      <c r="H55" s="182"/>
      <c r="I55" s="183">
        <f t="shared" si="8"/>
        <v>0</v>
      </c>
      <c r="J55" s="182"/>
      <c r="K55" s="183">
        <f t="shared" si="9"/>
        <v>0</v>
      </c>
      <c r="L55" s="183">
        <v>21</v>
      </c>
      <c r="M55" s="183">
        <f t="shared" si="10"/>
        <v>0</v>
      </c>
      <c r="N55" s="181">
        <v>0</v>
      </c>
      <c r="O55" s="181">
        <f t="shared" si="11"/>
        <v>0</v>
      </c>
      <c r="P55" s="181">
        <v>0</v>
      </c>
      <c r="Q55" s="181">
        <f t="shared" si="12"/>
        <v>0</v>
      </c>
      <c r="R55" s="183"/>
      <c r="S55" s="183" t="s">
        <v>150</v>
      </c>
      <c r="T55" s="184">
        <v>2024</v>
      </c>
      <c r="U55" s="162">
        <v>0</v>
      </c>
      <c r="V55" s="162">
        <f t="shared" si="13"/>
        <v>0</v>
      </c>
      <c r="W55" s="162"/>
      <c r="X55" s="162" t="s">
        <v>201</v>
      </c>
      <c r="Y55" s="162" t="s">
        <v>118</v>
      </c>
      <c r="Z55" s="152"/>
      <c r="AA55" s="152"/>
      <c r="AB55" s="152"/>
      <c r="AC55" s="152"/>
      <c r="AD55" s="152"/>
      <c r="AE55" s="152"/>
      <c r="AF55" s="152"/>
      <c r="AG55" s="152" t="s">
        <v>202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8">
        <v>35</v>
      </c>
      <c r="B56" s="179" t="s">
        <v>213</v>
      </c>
      <c r="C56" s="188" t="s">
        <v>214</v>
      </c>
      <c r="D56" s="180" t="s">
        <v>159</v>
      </c>
      <c r="E56" s="181">
        <v>21</v>
      </c>
      <c r="F56" s="182"/>
      <c r="G56" s="183">
        <f t="shared" si="7"/>
        <v>0</v>
      </c>
      <c r="H56" s="182"/>
      <c r="I56" s="183">
        <f t="shared" si="8"/>
        <v>0</v>
      </c>
      <c r="J56" s="182"/>
      <c r="K56" s="183">
        <f t="shared" si="9"/>
        <v>0</v>
      </c>
      <c r="L56" s="183">
        <v>21</v>
      </c>
      <c r="M56" s="183">
        <f t="shared" si="10"/>
        <v>0</v>
      </c>
      <c r="N56" s="181">
        <v>0</v>
      </c>
      <c r="O56" s="181">
        <f t="shared" si="11"/>
        <v>0</v>
      </c>
      <c r="P56" s="181">
        <v>0</v>
      </c>
      <c r="Q56" s="181">
        <f t="shared" si="12"/>
        <v>0</v>
      </c>
      <c r="R56" s="183" t="s">
        <v>210</v>
      </c>
      <c r="S56" s="183" t="s">
        <v>115</v>
      </c>
      <c r="T56" s="184" t="s">
        <v>116</v>
      </c>
      <c r="U56" s="162">
        <v>0</v>
      </c>
      <c r="V56" s="162">
        <f t="shared" si="13"/>
        <v>0</v>
      </c>
      <c r="W56" s="162"/>
      <c r="X56" s="162" t="s">
        <v>201</v>
      </c>
      <c r="Y56" s="162" t="s">
        <v>118</v>
      </c>
      <c r="Z56" s="152"/>
      <c r="AA56" s="152"/>
      <c r="AB56" s="152"/>
      <c r="AC56" s="152"/>
      <c r="AD56" s="152"/>
      <c r="AE56" s="152"/>
      <c r="AF56" s="152"/>
      <c r="AG56" s="152" t="s">
        <v>202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78">
        <v>36</v>
      </c>
      <c r="B57" s="179" t="s">
        <v>215</v>
      </c>
      <c r="C57" s="188" t="s">
        <v>216</v>
      </c>
      <c r="D57" s="180" t="s">
        <v>159</v>
      </c>
      <c r="E57" s="181">
        <v>3</v>
      </c>
      <c r="F57" s="182"/>
      <c r="G57" s="183">
        <f t="shared" si="7"/>
        <v>0</v>
      </c>
      <c r="H57" s="182"/>
      <c r="I57" s="183">
        <f t="shared" si="8"/>
        <v>0</v>
      </c>
      <c r="J57" s="182"/>
      <c r="K57" s="183">
        <f t="shared" si="9"/>
        <v>0</v>
      </c>
      <c r="L57" s="183">
        <v>21</v>
      </c>
      <c r="M57" s="183">
        <f t="shared" si="10"/>
        <v>0</v>
      </c>
      <c r="N57" s="181">
        <v>6.4000000000000003E-3</v>
      </c>
      <c r="O57" s="181">
        <f t="shared" si="11"/>
        <v>0.02</v>
      </c>
      <c r="P57" s="181">
        <v>0</v>
      </c>
      <c r="Q57" s="181">
        <f t="shared" si="12"/>
        <v>0</v>
      </c>
      <c r="R57" s="183"/>
      <c r="S57" s="183" t="s">
        <v>150</v>
      </c>
      <c r="T57" s="184">
        <v>2024</v>
      </c>
      <c r="U57" s="162">
        <v>0</v>
      </c>
      <c r="V57" s="162">
        <f t="shared" si="13"/>
        <v>0</v>
      </c>
      <c r="W57" s="162"/>
      <c r="X57" s="162" t="s">
        <v>201</v>
      </c>
      <c r="Y57" s="162" t="s">
        <v>118</v>
      </c>
      <c r="Z57" s="152"/>
      <c r="AA57" s="152"/>
      <c r="AB57" s="152"/>
      <c r="AC57" s="152"/>
      <c r="AD57" s="152"/>
      <c r="AE57" s="152"/>
      <c r="AF57" s="152"/>
      <c r="AG57" s="152" t="s">
        <v>217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78">
        <v>37</v>
      </c>
      <c r="B58" s="179" t="s">
        <v>218</v>
      </c>
      <c r="C58" s="188" t="s">
        <v>219</v>
      </c>
      <c r="D58" s="180" t="s">
        <v>200</v>
      </c>
      <c r="E58" s="181">
        <v>29</v>
      </c>
      <c r="F58" s="182"/>
      <c r="G58" s="183">
        <f t="shared" si="7"/>
        <v>0</v>
      </c>
      <c r="H58" s="182"/>
      <c r="I58" s="183">
        <f t="shared" si="8"/>
        <v>0</v>
      </c>
      <c r="J58" s="182"/>
      <c r="K58" s="183">
        <f t="shared" si="9"/>
        <v>0</v>
      </c>
      <c r="L58" s="183">
        <v>21</v>
      </c>
      <c r="M58" s="183">
        <f t="shared" si="10"/>
        <v>0</v>
      </c>
      <c r="N58" s="181">
        <v>0</v>
      </c>
      <c r="O58" s="181">
        <f t="shared" si="11"/>
        <v>0</v>
      </c>
      <c r="P58" s="181">
        <v>0</v>
      </c>
      <c r="Q58" s="181">
        <f t="shared" si="12"/>
        <v>0</v>
      </c>
      <c r="R58" s="183"/>
      <c r="S58" s="183" t="s">
        <v>150</v>
      </c>
      <c r="T58" s="184">
        <v>2024</v>
      </c>
      <c r="U58" s="162">
        <v>0</v>
      </c>
      <c r="V58" s="162">
        <f t="shared" si="13"/>
        <v>0</v>
      </c>
      <c r="W58" s="162"/>
      <c r="X58" s="162" t="s">
        <v>201</v>
      </c>
      <c r="Y58" s="162" t="s">
        <v>118</v>
      </c>
      <c r="Z58" s="152"/>
      <c r="AA58" s="152"/>
      <c r="AB58" s="152"/>
      <c r="AC58" s="152"/>
      <c r="AD58" s="152"/>
      <c r="AE58" s="152"/>
      <c r="AF58" s="152"/>
      <c r="AG58" s="152" t="s">
        <v>202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56.25" outlineLevel="1" x14ac:dyDescent="0.2">
      <c r="A59" s="178">
        <v>38</v>
      </c>
      <c r="B59" s="179" t="s">
        <v>220</v>
      </c>
      <c r="C59" s="188" t="s">
        <v>221</v>
      </c>
      <c r="D59" s="180" t="s">
        <v>156</v>
      </c>
      <c r="E59" s="181">
        <v>145</v>
      </c>
      <c r="F59" s="182"/>
      <c r="G59" s="183">
        <f t="shared" si="7"/>
        <v>0</v>
      </c>
      <c r="H59" s="182"/>
      <c r="I59" s="183">
        <f t="shared" si="8"/>
        <v>0</v>
      </c>
      <c r="J59" s="182"/>
      <c r="K59" s="183">
        <f t="shared" si="9"/>
        <v>0</v>
      </c>
      <c r="L59" s="183">
        <v>21</v>
      </c>
      <c r="M59" s="183">
        <f t="shared" si="10"/>
        <v>0</v>
      </c>
      <c r="N59" s="181">
        <v>1.4999999999999999E-4</v>
      </c>
      <c r="O59" s="181">
        <f t="shared" si="11"/>
        <v>0.02</v>
      </c>
      <c r="P59" s="181">
        <v>0</v>
      </c>
      <c r="Q59" s="181">
        <f t="shared" si="12"/>
        <v>0</v>
      </c>
      <c r="R59" s="183" t="s">
        <v>210</v>
      </c>
      <c r="S59" s="183" t="s">
        <v>115</v>
      </c>
      <c r="T59" s="184" t="s">
        <v>116</v>
      </c>
      <c r="U59" s="162">
        <v>0</v>
      </c>
      <c r="V59" s="162">
        <f t="shared" si="13"/>
        <v>0</v>
      </c>
      <c r="W59" s="162"/>
      <c r="X59" s="162" t="s">
        <v>201</v>
      </c>
      <c r="Y59" s="162" t="s">
        <v>118</v>
      </c>
      <c r="Z59" s="152"/>
      <c r="AA59" s="152"/>
      <c r="AB59" s="152"/>
      <c r="AC59" s="152"/>
      <c r="AD59" s="152"/>
      <c r="AE59" s="152"/>
      <c r="AF59" s="152"/>
      <c r="AG59" s="152" t="s">
        <v>217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ht="56.25" outlineLevel="1" x14ac:dyDescent="0.2">
      <c r="A60" s="178">
        <v>39</v>
      </c>
      <c r="B60" s="179" t="s">
        <v>222</v>
      </c>
      <c r="C60" s="188" t="s">
        <v>223</v>
      </c>
      <c r="D60" s="180" t="s">
        <v>156</v>
      </c>
      <c r="E60" s="181">
        <v>120</v>
      </c>
      <c r="F60" s="182"/>
      <c r="G60" s="183">
        <f t="shared" si="7"/>
        <v>0</v>
      </c>
      <c r="H60" s="182"/>
      <c r="I60" s="183">
        <f t="shared" si="8"/>
        <v>0</v>
      </c>
      <c r="J60" s="182"/>
      <c r="K60" s="183">
        <f t="shared" si="9"/>
        <v>0</v>
      </c>
      <c r="L60" s="183">
        <v>21</v>
      </c>
      <c r="M60" s="183">
        <f t="shared" si="10"/>
        <v>0</v>
      </c>
      <c r="N60" s="181">
        <v>2.2000000000000001E-4</v>
      </c>
      <c r="O60" s="181">
        <f t="shared" si="11"/>
        <v>0.03</v>
      </c>
      <c r="P60" s="181">
        <v>0</v>
      </c>
      <c r="Q60" s="181">
        <f t="shared" si="12"/>
        <v>0</v>
      </c>
      <c r="R60" s="183" t="s">
        <v>210</v>
      </c>
      <c r="S60" s="183" t="s">
        <v>116</v>
      </c>
      <c r="T60" s="184" t="s">
        <v>116</v>
      </c>
      <c r="U60" s="162">
        <v>0</v>
      </c>
      <c r="V60" s="162">
        <f t="shared" si="13"/>
        <v>0</v>
      </c>
      <c r="W60" s="162"/>
      <c r="X60" s="162" t="s">
        <v>201</v>
      </c>
      <c r="Y60" s="162" t="s">
        <v>118</v>
      </c>
      <c r="Z60" s="152"/>
      <c r="AA60" s="152"/>
      <c r="AB60" s="152"/>
      <c r="AC60" s="152"/>
      <c r="AD60" s="152"/>
      <c r="AE60" s="152"/>
      <c r="AF60" s="152"/>
      <c r="AG60" s="152" t="s">
        <v>202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56.25" outlineLevel="1" x14ac:dyDescent="0.2">
      <c r="A61" s="178">
        <v>40</v>
      </c>
      <c r="B61" s="179" t="s">
        <v>224</v>
      </c>
      <c r="C61" s="188" t="s">
        <v>225</v>
      </c>
      <c r="D61" s="180" t="s">
        <v>156</v>
      </c>
      <c r="E61" s="181">
        <v>1490</v>
      </c>
      <c r="F61" s="182"/>
      <c r="G61" s="183">
        <f t="shared" si="7"/>
        <v>0</v>
      </c>
      <c r="H61" s="182"/>
      <c r="I61" s="183">
        <f t="shared" si="8"/>
        <v>0</v>
      </c>
      <c r="J61" s="182"/>
      <c r="K61" s="183">
        <f t="shared" si="9"/>
        <v>0</v>
      </c>
      <c r="L61" s="183">
        <v>21</v>
      </c>
      <c r="M61" s="183">
        <f t="shared" si="10"/>
        <v>0</v>
      </c>
      <c r="N61" s="181">
        <v>1.14E-3</v>
      </c>
      <c r="O61" s="181">
        <f t="shared" si="11"/>
        <v>1.7</v>
      </c>
      <c r="P61" s="181">
        <v>0</v>
      </c>
      <c r="Q61" s="181">
        <f t="shared" si="12"/>
        <v>0</v>
      </c>
      <c r="R61" s="183" t="s">
        <v>210</v>
      </c>
      <c r="S61" s="183" t="s">
        <v>115</v>
      </c>
      <c r="T61" s="184" t="s">
        <v>116</v>
      </c>
      <c r="U61" s="162">
        <v>0</v>
      </c>
      <c r="V61" s="162">
        <f t="shared" si="13"/>
        <v>0</v>
      </c>
      <c r="W61" s="162"/>
      <c r="X61" s="162" t="s">
        <v>201</v>
      </c>
      <c r="Y61" s="162" t="s">
        <v>118</v>
      </c>
      <c r="Z61" s="152"/>
      <c r="AA61" s="152"/>
      <c r="AB61" s="152"/>
      <c r="AC61" s="152"/>
      <c r="AD61" s="152"/>
      <c r="AE61" s="152"/>
      <c r="AF61" s="152"/>
      <c r="AG61" s="152" t="s">
        <v>217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8">
        <v>41</v>
      </c>
      <c r="B62" s="179" t="s">
        <v>226</v>
      </c>
      <c r="C62" s="188" t="s">
        <v>227</v>
      </c>
      <c r="D62" s="180" t="s">
        <v>200</v>
      </c>
      <c r="E62" s="181">
        <v>29</v>
      </c>
      <c r="F62" s="182"/>
      <c r="G62" s="183">
        <f t="shared" si="7"/>
        <v>0</v>
      </c>
      <c r="H62" s="182"/>
      <c r="I62" s="183">
        <f t="shared" si="8"/>
        <v>0</v>
      </c>
      <c r="J62" s="182"/>
      <c r="K62" s="183">
        <f t="shared" si="9"/>
        <v>0</v>
      </c>
      <c r="L62" s="183">
        <v>21</v>
      </c>
      <c r="M62" s="183">
        <f t="shared" si="10"/>
        <v>0</v>
      </c>
      <c r="N62" s="181">
        <v>0</v>
      </c>
      <c r="O62" s="181">
        <f t="shared" si="11"/>
        <v>0</v>
      </c>
      <c r="P62" s="181">
        <v>0</v>
      </c>
      <c r="Q62" s="181">
        <f t="shared" si="12"/>
        <v>0</v>
      </c>
      <c r="R62" s="183"/>
      <c r="S62" s="183" t="s">
        <v>150</v>
      </c>
      <c r="T62" s="184" t="s">
        <v>151</v>
      </c>
      <c r="U62" s="162">
        <v>0</v>
      </c>
      <c r="V62" s="162">
        <f t="shared" si="13"/>
        <v>0</v>
      </c>
      <c r="W62" s="162"/>
      <c r="X62" s="162" t="s">
        <v>201</v>
      </c>
      <c r="Y62" s="162" t="s">
        <v>118</v>
      </c>
      <c r="Z62" s="152"/>
      <c r="AA62" s="152"/>
      <c r="AB62" s="152"/>
      <c r="AC62" s="152"/>
      <c r="AD62" s="152"/>
      <c r="AE62" s="152"/>
      <c r="AF62" s="152"/>
      <c r="AG62" s="152" t="s">
        <v>217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78">
        <v>42</v>
      </c>
      <c r="B63" s="179" t="s">
        <v>228</v>
      </c>
      <c r="C63" s="188" t="s">
        <v>229</v>
      </c>
      <c r="D63" s="180" t="s">
        <v>156</v>
      </c>
      <c r="E63" s="181">
        <v>17.5</v>
      </c>
      <c r="F63" s="182"/>
      <c r="G63" s="183">
        <f t="shared" si="7"/>
        <v>0</v>
      </c>
      <c r="H63" s="182"/>
      <c r="I63" s="183">
        <f t="shared" si="8"/>
        <v>0</v>
      </c>
      <c r="J63" s="182"/>
      <c r="K63" s="183">
        <f t="shared" si="9"/>
        <v>0</v>
      </c>
      <c r="L63" s="183">
        <v>21</v>
      </c>
      <c r="M63" s="183">
        <f t="shared" si="10"/>
        <v>0</v>
      </c>
      <c r="N63" s="181">
        <v>0</v>
      </c>
      <c r="O63" s="181">
        <f t="shared" si="11"/>
        <v>0</v>
      </c>
      <c r="P63" s="181">
        <v>0</v>
      </c>
      <c r="Q63" s="181">
        <f t="shared" si="12"/>
        <v>0</v>
      </c>
      <c r="R63" s="183"/>
      <c r="S63" s="183" t="s">
        <v>150</v>
      </c>
      <c r="T63" s="184" t="s">
        <v>151</v>
      </c>
      <c r="U63" s="162">
        <v>0</v>
      </c>
      <c r="V63" s="162">
        <f t="shared" si="13"/>
        <v>0</v>
      </c>
      <c r="W63" s="162"/>
      <c r="X63" s="162" t="s">
        <v>201</v>
      </c>
      <c r="Y63" s="162" t="s">
        <v>118</v>
      </c>
      <c r="Z63" s="152"/>
      <c r="AA63" s="152"/>
      <c r="AB63" s="152"/>
      <c r="AC63" s="152"/>
      <c r="AD63" s="152"/>
      <c r="AE63" s="152"/>
      <c r="AF63" s="152"/>
      <c r="AG63" s="152" t="s">
        <v>217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78">
        <v>43</v>
      </c>
      <c r="B64" s="179" t="s">
        <v>230</v>
      </c>
      <c r="C64" s="192" t="s">
        <v>384</v>
      </c>
      <c r="D64" s="180" t="s">
        <v>200</v>
      </c>
      <c r="E64" s="181">
        <v>1</v>
      </c>
      <c r="F64" s="182"/>
      <c r="G64" s="183">
        <f t="shared" si="7"/>
        <v>0</v>
      </c>
      <c r="H64" s="182"/>
      <c r="I64" s="183">
        <f t="shared" si="8"/>
        <v>0</v>
      </c>
      <c r="J64" s="182"/>
      <c r="K64" s="183">
        <f t="shared" si="9"/>
        <v>0</v>
      </c>
      <c r="L64" s="183">
        <v>21</v>
      </c>
      <c r="M64" s="183">
        <f t="shared" si="10"/>
        <v>0</v>
      </c>
      <c r="N64" s="181">
        <v>0</v>
      </c>
      <c r="O64" s="181">
        <f t="shared" si="11"/>
        <v>0</v>
      </c>
      <c r="P64" s="181">
        <v>0</v>
      </c>
      <c r="Q64" s="181">
        <f t="shared" si="12"/>
        <v>0</v>
      </c>
      <c r="R64" s="183"/>
      <c r="S64" s="183" t="s">
        <v>150</v>
      </c>
      <c r="T64" s="184">
        <v>2024</v>
      </c>
      <c r="U64" s="162">
        <v>0</v>
      </c>
      <c r="V64" s="162">
        <f t="shared" si="13"/>
        <v>0</v>
      </c>
      <c r="W64" s="162"/>
      <c r="X64" s="162" t="s">
        <v>201</v>
      </c>
      <c r="Y64" s="162" t="s">
        <v>118</v>
      </c>
      <c r="Z64" s="152"/>
      <c r="AA64" s="152"/>
      <c r="AB64" s="152"/>
      <c r="AC64" s="152"/>
      <c r="AD64" s="152"/>
      <c r="AE64" s="152"/>
      <c r="AF64" s="152"/>
      <c r="AG64" s="152" t="s">
        <v>202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78">
        <v>44</v>
      </c>
      <c r="B65" s="179" t="s">
        <v>231</v>
      </c>
      <c r="C65" s="188" t="s">
        <v>232</v>
      </c>
      <c r="D65" s="180" t="s">
        <v>200</v>
      </c>
      <c r="E65" s="181">
        <v>32</v>
      </c>
      <c r="F65" s="182"/>
      <c r="G65" s="183">
        <f t="shared" si="7"/>
        <v>0</v>
      </c>
      <c r="H65" s="182"/>
      <c r="I65" s="183">
        <f t="shared" si="8"/>
        <v>0</v>
      </c>
      <c r="J65" s="182"/>
      <c r="K65" s="183">
        <f t="shared" si="9"/>
        <v>0</v>
      </c>
      <c r="L65" s="183">
        <v>21</v>
      </c>
      <c r="M65" s="183">
        <f t="shared" si="10"/>
        <v>0</v>
      </c>
      <c r="N65" s="181">
        <v>0</v>
      </c>
      <c r="O65" s="181">
        <f t="shared" si="11"/>
        <v>0</v>
      </c>
      <c r="P65" s="181">
        <v>0</v>
      </c>
      <c r="Q65" s="181">
        <f t="shared" si="12"/>
        <v>0</v>
      </c>
      <c r="R65" s="183"/>
      <c r="S65" s="183" t="s">
        <v>150</v>
      </c>
      <c r="T65" s="184">
        <v>2024</v>
      </c>
      <c r="U65" s="162">
        <v>0</v>
      </c>
      <c r="V65" s="162">
        <f t="shared" si="13"/>
        <v>0</v>
      </c>
      <c r="W65" s="162"/>
      <c r="X65" s="162" t="s">
        <v>201</v>
      </c>
      <c r="Y65" s="162" t="s">
        <v>118</v>
      </c>
      <c r="Z65" s="152"/>
      <c r="AA65" s="152"/>
      <c r="AB65" s="152"/>
      <c r="AC65" s="152"/>
      <c r="AD65" s="152"/>
      <c r="AE65" s="152"/>
      <c r="AF65" s="152"/>
      <c r="AG65" s="152" t="s">
        <v>202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78">
        <v>45</v>
      </c>
      <c r="B66" s="179" t="s">
        <v>233</v>
      </c>
      <c r="C66" s="188" t="s">
        <v>234</v>
      </c>
      <c r="D66" s="180" t="s">
        <v>159</v>
      </c>
      <c r="E66" s="181">
        <v>13</v>
      </c>
      <c r="F66" s="182"/>
      <c r="G66" s="183">
        <f t="shared" si="7"/>
        <v>0</v>
      </c>
      <c r="H66" s="182"/>
      <c r="I66" s="183">
        <f t="shared" si="8"/>
        <v>0</v>
      </c>
      <c r="J66" s="182"/>
      <c r="K66" s="183">
        <f t="shared" si="9"/>
        <v>0</v>
      </c>
      <c r="L66" s="183">
        <v>21</v>
      </c>
      <c r="M66" s="183">
        <f t="shared" si="10"/>
        <v>0</v>
      </c>
      <c r="N66" s="181">
        <v>0</v>
      </c>
      <c r="O66" s="181">
        <f t="shared" si="11"/>
        <v>0</v>
      </c>
      <c r="P66" s="181">
        <v>0</v>
      </c>
      <c r="Q66" s="181">
        <f t="shared" si="12"/>
        <v>0</v>
      </c>
      <c r="R66" s="183" t="s">
        <v>210</v>
      </c>
      <c r="S66" s="183" t="s">
        <v>235</v>
      </c>
      <c r="T66" s="184" t="s">
        <v>235</v>
      </c>
      <c r="U66" s="162">
        <v>0</v>
      </c>
      <c r="V66" s="162">
        <f t="shared" si="13"/>
        <v>0</v>
      </c>
      <c r="W66" s="162"/>
      <c r="X66" s="162" t="s">
        <v>201</v>
      </c>
      <c r="Y66" s="162" t="s">
        <v>118</v>
      </c>
      <c r="Z66" s="152"/>
      <c r="AA66" s="152"/>
      <c r="AB66" s="152"/>
      <c r="AC66" s="152"/>
      <c r="AD66" s="152"/>
      <c r="AE66" s="152"/>
      <c r="AF66" s="152"/>
      <c r="AG66" s="152" t="s">
        <v>217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8">
        <v>46</v>
      </c>
      <c r="B67" s="179" t="s">
        <v>236</v>
      </c>
      <c r="C67" s="192" t="s">
        <v>384</v>
      </c>
      <c r="D67" s="180" t="s">
        <v>200</v>
      </c>
      <c r="E67" s="181">
        <v>58</v>
      </c>
      <c r="F67" s="182"/>
      <c r="G67" s="183">
        <f t="shared" si="7"/>
        <v>0</v>
      </c>
      <c r="H67" s="182"/>
      <c r="I67" s="183">
        <f t="shared" si="8"/>
        <v>0</v>
      </c>
      <c r="J67" s="182"/>
      <c r="K67" s="183">
        <f t="shared" si="9"/>
        <v>0</v>
      </c>
      <c r="L67" s="183">
        <v>21</v>
      </c>
      <c r="M67" s="183">
        <f t="shared" si="10"/>
        <v>0</v>
      </c>
      <c r="N67" s="181">
        <v>0</v>
      </c>
      <c r="O67" s="181">
        <f t="shared" si="11"/>
        <v>0</v>
      </c>
      <c r="P67" s="181">
        <v>0</v>
      </c>
      <c r="Q67" s="181">
        <f t="shared" si="12"/>
        <v>0</v>
      </c>
      <c r="R67" s="183"/>
      <c r="S67" s="183" t="s">
        <v>150</v>
      </c>
      <c r="T67" s="184">
        <v>2024</v>
      </c>
      <c r="U67" s="162">
        <v>0</v>
      </c>
      <c r="V67" s="162">
        <f t="shared" si="13"/>
        <v>0</v>
      </c>
      <c r="W67" s="162"/>
      <c r="X67" s="162" t="s">
        <v>201</v>
      </c>
      <c r="Y67" s="162" t="s">
        <v>118</v>
      </c>
      <c r="Z67" s="152"/>
      <c r="AA67" s="152"/>
      <c r="AB67" s="152"/>
      <c r="AC67" s="152"/>
      <c r="AD67" s="152"/>
      <c r="AE67" s="152"/>
      <c r="AF67" s="152"/>
      <c r="AG67" s="152" t="s">
        <v>202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 x14ac:dyDescent="0.2">
      <c r="A68" s="178">
        <v>47</v>
      </c>
      <c r="B68" s="179" t="s">
        <v>237</v>
      </c>
      <c r="C68" s="188" t="s">
        <v>238</v>
      </c>
      <c r="D68" s="180" t="s">
        <v>205</v>
      </c>
      <c r="E68" s="181">
        <v>5</v>
      </c>
      <c r="F68" s="182"/>
      <c r="G68" s="183">
        <f t="shared" si="7"/>
        <v>0</v>
      </c>
      <c r="H68" s="182"/>
      <c r="I68" s="183">
        <f t="shared" si="8"/>
        <v>0</v>
      </c>
      <c r="J68" s="182"/>
      <c r="K68" s="183">
        <f t="shared" si="9"/>
        <v>0</v>
      </c>
      <c r="L68" s="183">
        <v>21</v>
      </c>
      <c r="M68" s="183">
        <f t="shared" si="10"/>
        <v>0</v>
      </c>
      <c r="N68" s="181">
        <v>0</v>
      </c>
      <c r="O68" s="181">
        <f t="shared" si="11"/>
        <v>0</v>
      </c>
      <c r="P68" s="181">
        <v>0</v>
      </c>
      <c r="Q68" s="181">
        <f t="shared" si="12"/>
        <v>0</v>
      </c>
      <c r="R68" s="183"/>
      <c r="S68" s="183" t="s">
        <v>150</v>
      </c>
      <c r="T68" s="184">
        <v>2024</v>
      </c>
      <c r="U68" s="162">
        <v>0</v>
      </c>
      <c r="V68" s="162">
        <f t="shared" si="13"/>
        <v>0</v>
      </c>
      <c r="W68" s="162"/>
      <c r="X68" s="162" t="s">
        <v>201</v>
      </c>
      <c r="Y68" s="162" t="s">
        <v>118</v>
      </c>
      <c r="Z68" s="152"/>
      <c r="AA68" s="152"/>
      <c r="AB68" s="152"/>
      <c r="AC68" s="152"/>
      <c r="AD68" s="152"/>
      <c r="AE68" s="152"/>
      <c r="AF68" s="152"/>
      <c r="AG68" s="152" t="s">
        <v>202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33.75" outlineLevel="1" x14ac:dyDescent="0.2">
      <c r="A69" s="178">
        <v>48</v>
      </c>
      <c r="B69" s="179" t="s">
        <v>239</v>
      </c>
      <c r="C69" s="188" t="s">
        <v>240</v>
      </c>
      <c r="D69" s="180" t="s">
        <v>205</v>
      </c>
      <c r="E69" s="181">
        <v>1</v>
      </c>
      <c r="F69" s="182"/>
      <c r="G69" s="183">
        <f t="shared" si="7"/>
        <v>0</v>
      </c>
      <c r="H69" s="182"/>
      <c r="I69" s="183">
        <f t="shared" si="8"/>
        <v>0</v>
      </c>
      <c r="J69" s="182"/>
      <c r="K69" s="183">
        <f t="shared" si="9"/>
        <v>0</v>
      </c>
      <c r="L69" s="183">
        <v>21</v>
      </c>
      <c r="M69" s="183">
        <f t="shared" si="10"/>
        <v>0</v>
      </c>
      <c r="N69" s="181">
        <v>0</v>
      </c>
      <c r="O69" s="181">
        <f t="shared" si="11"/>
        <v>0</v>
      </c>
      <c r="P69" s="181">
        <v>0</v>
      </c>
      <c r="Q69" s="181">
        <f t="shared" si="12"/>
        <v>0</v>
      </c>
      <c r="R69" s="183"/>
      <c r="S69" s="183" t="s">
        <v>150</v>
      </c>
      <c r="T69" s="184">
        <v>2024</v>
      </c>
      <c r="U69" s="162">
        <v>0</v>
      </c>
      <c r="V69" s="162">
        <f t="shared" si="13"/>
        <v>0</v>
      </c>
      <c r="W69" s="162"/>
      <c r="X69" s="162" t="s">
        <v>201</v>
      </c>
      <c r="Y69" s="162" t="s">
        <v>118</v>
      </c>
      <c r="Z69" s="152"/>
      <c r="AA69" s="152"/>
      <c r="AB69" s="152"/>
      <c r="AC69" s="152"/>
      <c r="AD69" s="152"/>
      <c r="AE69" s="152"/>
      <c r="AF69" s="152"/>
      <c r="AG69" s="152" t="s">
        <v>202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71">
        <v>49</v>
      </c>
      <c r="B70" s="172" t="s">
        <v>241</v>
      </c>
      <c r="C70" s="187" t="s">
        <v>242</v>
      </c>
      <c r="D70" s="173" t="s">
        <v>159</v>
      </c>
      <c r="E70" s="174">
        <v>29</v>
      </c>
      <c r="F70" s="175"/>
      <c r="G70" s="176">
        <f t="shared" si="7"/>
        <v>0</v>
      </c>
      <c r="H70" s="175"/>
      <c r="I70" s="176">
        <f t="shared" si="8"/>
        <v>0</v>
      </c>
      <c r="J70" s="175"/>
      <c r="K70" s="176">
        <f t="shared" si="9"/>
        <v>0</v>
      </c>
      <c r="L70" s="176">
        <v>21</v>
      </c>
      <c r="M70" s="176">
        <f t="shared" si="10"/>
        <v>0</v>
      </c>
      <c r="N70" s="174">
        <v>2.0000000000000001E-4</v>
      </c>
      <c r="O70" s="174">
        <f t="shared" si="11"/>
        <v>0.01</v>
      </c>
      <c r="P70" s="174">
        <v>0</v>
      </c>
      <c r="Q70" s="174">
        <f t="shared" si="12"/>
        <v>0</v>
      </c>
      <c r="R70" s="176"/>
      <c r="S70" s="176" t="s">
        <v>150</v>
      </c>
      <c r="T70" s="177">
        <v>2023</v>
      </c>
      <c r="U70" s="162">
        <v>0</v>
      </c>
      <c r="V70" s="162">
        <f t="shared" si="13"/>
        <v>0</v>
      </c>
      <c r="W70" s="162"/>
      <c r="X70" s="162" t="s">
        <v>201</v>
      </c>
      <c r="Y70" s="162" t="s">
        <v>118</v>
      </c>
      <c r="Z70" s="152"/>
      <c r="AA70" s="152"/>
      <c r="AB70" s="152"/>
      <c r="AC70" s="152"/>
      <c r="AD70" s="152"/>
      <c r="AE70" s="152"/>
      <c r="AF70" s="152"/>
      <c r="AG70" s="152" t="s">
        <v>202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2.5" outlineLevel="1" x14ac:dyDescent="0.2">
      <c r="A71" s="178">
        <v>50</v>
      </c>
      <c r="B71" s="179" t="s">
        <v>243</v>
      </c>
      <c r="C71" s="188" t="s">
        <v>244</v>
      </c>
      <c r="D71" s="180" t="s">
        <v>159</v>
      </c>
      <c r="E71" s="181">
        <v>1</v>
      </c>
      <c r="F71" s="182"/>
      <c r="G71" s="183">
        <f t="shared" si="7"/>
        <v>0</v>
      </c>
      <c r="H71" s="182"/>
      <c r="I71" s="183">
        <f t="shared" si="8"/>
        <v>0</v>
      </c>
      <c r="J71" s="182"/>
      <c r="K71" s="183">
        <f t="shared" si="9"/>
        <v>0</v>
      </c>
      <c r="L71" s="183">
        <v>21</v>
      </c>
      <c r="M71" s="183">
        <f t="shared" si="10"/>
        <v>0</v>
      </c>
      <c r="N71" s="181">
        <v>1.3999999999999999E-4</v>
      </c>
      <c r="O71" s="181">
        <f t="shared" si="11"/>
        <v>0</v>
      </c>
      <c r="P71" s="181">
        <v>0</v>
      </c>
      <c r="Q71" s="181">
        <f t="shared" si="12"/>
        <v>0</v>
      </c>
      <c r="R71" s="183" t="s">
        <v>210</v>
      </c>
      <c r="S71" s="183" t="s">
        <v>115</v>
      </c>
      <c r="T71" s="184" t="s">
        <v>116</v>
      </c>
      <c r="U71" s="162">
        <v>0</v>
      </c>
      <c r="V71" s="162">
        <f t="shared" si="13"/>
        <v>0</v>
      </c>
      <c r="W71" s="162"/>
      <c r="X71" s="162" t="s">
        <v>201</v>
      </c>
      <c r="Y71" s="162" t="s">
        <v>118</v>
      </c>
      <c r="Z71" s="152"/>
      <c r="AA71" s="152"/>
      <c r="AB71" s="152"/>
      <c r="AC71" s="152"/>
      <c r="AD71" s="152"/>
      <c r="AE71" s="152"/>
      <c r="AF71" s="152"/>
      <c r="AG71" s="152" t="s">
        <v>202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ht="22.5" outlineLevel="1" x14ac:dyDescent="0.2">
      <c r="A72" s="178">
        <v>51</v>
      </c>
      <c r="B72" s="179" t="s">
        <v>245</v>
      </c>
      <c r="C72" s="188" t="s">
        <v>246</v>
      </c>
      <c r="D72" s="180" t="s">
        <v>159</v>
      </c>
      <c r="E72" s="181">
        <v>4</v>
      </c>
      <c r="F72" s="182"/>
      <c r="G72" s="183">
        <f t="shared" si="7"/>
        <v>0</v>
      </c>
      <c r="H72" s="182"/>
      <c r="I72" s="183">
        <f t="shared" si="8"/>
        <v>0</v>
      </c>
      <c r="J72" s="182"/>
      <c r="K72" s="183">
        <f t="shared" si="9"/>
        <v>0</v>
      </c>
      <c r="L72" s="183">
        <v>21</v>
      </c>
      <c r="M72" s="183">
        <f t="shared" si="10"/>
        <v>0</v>
      </c>
      <c r="N72" s="181">
        <v>1.3999999999999999E-4</v>
      </c>
      <c r="O72" s="181">
        <f t="shared" si="11"/>
        <v>0</v>
      </c>
      <c r="P72" s="181">
        <v>0</v>
      </c>
      <c r="Q72" s="181">
        <f t="shared" si="12"/>
        <v>0</v>
      </c>
      <c r="R72" s="183" t="s">
        <v>210</v>
      </c>
      <c r="S72" s="183" t="s">
        <v>115</v>
      </c>
      <c r="T72" s="184" t="s">
        <v>116</v>
      </c>
      <c r="U72" s="162">
        <v>0</v>
      </c>
      <c r="V72" s="162">
        <f t="shared" si="13"/>
        <v>0</v>
      </c>
      <c r="W72" s="162"/>
      <c r="X72" s="162" t="s">
        <v>201</v>
      </c>
      <c r="Y72" s="162" t="s">
        <v>118</v>
      </c>
      <c r="Z72" s="152"/>
      <c r="AA72" s="152"/>
      <c r="AB72" s="152"/>
      <c r="AC72" s="152"/>
      <c r="AD72" s="152"/>
      <c r="AE72" s="152"/>
      <c r="AF72" s="152"/>
      <c r="AG72" s="152" t="s">
        <v>202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ht="22.5" outlineLevel="1" x14ac:dyDescent="0.2">
      <c r="A73" s="178">
        <v>52</v>
      </c>
      <c r="B73" s="179" t="s">
        <v>247</v>
      </c>
      <c r="C73" s="188" t="s">
        <v>248</v>
      </c>
      <c r="D73" s="180" t="s">
        <v>159</v>
      </c>
      <c r="E73" s="181">
        <v>3</v>
      </c>
      <c r="F73" s="182"/>
      <c r="G73" s="183">
        <f t="shared" si="7"/>
        <v>0</v>
      </c>
      <c r="H73" s="182"/>
      <c r="I73" s="183">
        <f t="shared" si="8"/>
        <v>0</v>
      </c>
      <c r="J73" s="182"/>
      <c r="K73" s="183">
        <f t="shared" si="9"/>
        <v>0</v>
      </c>
      <c r="L73" s="183">
        <v>21</v>
      </c>
      <c r="M73" s="183">
        <f t="shared" si="10"/>
        <v>0</v>
      </c>
      <c r="N73" s="181">
        <v>1.3999999999999999E-4</v>
      </c>
      <c r="O73" s="181">
        <f t="shared" si="11"/>
        <v>0</v>
      </c>
      <c r="P73" s="181">
        <v>0</v>
      </c>
      <c r="Q73" s="181">
        <f t="shared" si="12"/>
        <v>0</v>
      </c>
      <c r="R73" s="183" t="s">
        <v>210</v>
      </c>
      <c r="S73" s="183" t="s">
        <v>115</v>
      </c>
      <c r="T73" s="184" t="s">
        <v>116</v>
      </c>
      <c r="U73" s="162">
        <v>0</v>
      </c>
      <c r="V73" s="162">
        <f t="shared" si="13"/>
        <v>0</v>
      </c>
      <c r="W73" s="162"/>
      <c r="X73" s="162" t="s">
        <v>201</v>
      </c>
      <c r="Y73" s="162" t="s">
        <v>118</v>
      </c>
      <c r="Z73" s="152"/>
      <c r="AA73" s="152"/>
      <c r="AB73" s="152"/>
      <c r="AC73" s="152"/>
      <c r="AD73" s="152"/>
      <c r="AE73" s="152"/>
      <c r="AF73" s="152"/>
      <c r="AG73" s="152" t="s">
        <v>202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78">
        <v>53</v>
      </c>
      <c r="B74" s="179" t="s">
        <v>249</v>
      </c>
      <c r="C74" s="188" t="s">
        <v>250</v>
      </c>
      <c r="D74" s="180" t="s">
        <v>159</v>
      </c>
      <c r="E74" s="181">
        <v>3</v>
      </c>
      <c r="F74" s="182"/>
      <c r="G74" s="183">
        <f t="shared" si="7"/>
        <v>0</v>
      </c>
      <c r="H74" s="182"/>
      <c r="I74" s="183">
        <f t="shared" si="8"/>
        <v>0</v>
      </c>
      <c r="J74" s="182"/>
      <c r="K74" s="183">
        <f t="shared" si="9"/>
        <v>0</v>
      </c>
      <c r="L74" s="183">
        <v>21</v>
      </c>
      <c r="M74" s="183">
        <f t="shared" si="10"/>
        <v>0</v>
      </c>
      <c r="N74" s="181">
        <v>1.3999999999999999E-4</v>
      </c>
      <c r="O74" s="181">
        <f t="shared" si="11"/>
        <v>0</v>
      </c>
      <c r="P74" s="181">
        <v>0</v>
      </c>
      <c r="Q74" s="181">
        <f t="shared" si="12"/>
        <v>0</v>
      </c>
      <c r="R74" s="183" t="s">
        <v>210</v>
      </c>
      <c r="S74" s="183" t="s">
        <v>115</v>
      </c>
      <c r="T74" s="184" t="s">
        <v>116</v>
      </c>
      <c r="U74" s="162">
        <v>0</v>
      </c>
      <c r="V74" s="162">
        <f t="shared" si="13"/>
        <v>0</v>
      </c>
      <c r="W74" s="162"/>
      <c r="X74" s="162" t="s">
        <v>201</v>
      </c>
      <c r="Y74" s="162" t="s">
        <v>118</v>
      </c>
      <c r="Z74" s="152"/>
      <c r="AA74" s="152"/>
      <c r="AB74" s="152"/>
      <c r="AC74" s="152"/>
      <c r="AD74" s="152"/>
      <c r="AE74" s="152"/>
      <c r="AF74" s="152"/>
      <c r="AG74" s="152" t="s">
        <v>202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ht="22.5" outlineLevel="1" x14ac:dyDescent="0.2">
      <c r="A75" s="178">
        <v>54</v>
      </c>
      <c r="B75" s="179" t="s">
        <v>251</v>
      </c>
      <c r="C75" s="188" t="s">
        <v>252</v>
      </c>
      <c r="D75" s="180" t="s">
        <v>159</v>
      </c>
      <c r="E75" s="181">
        <v>3</v>
      </c>
      <c r="F75" s="182"/>
      <c r="G75" s="183">
        <f t="shared" si="7"/>
        <v>0</v>
      </c>
      <c r="H75" s="182"/>
      <c r="I75" s="183">
        <f t="shared" si="8"/>
        <v>0</v>
      </c>
      <c r="J75" s="182"/>
      <c r="K75" s="183">
        <f t="shared" si="9"/>
        <v>0</v>
      </c>
      <c r="L75" s="183">
        <v>21</v>
      </c>
      <c r="M75" s="183">
        <f t="shared" si="10"/>
        <v>0</v>
      </c>
      <c r="N75" s="181">
        <v>1.3999999999999999E-4</v>
      </c>
      <c r="O75" s="181">
        <f t="shared" si="11"/>
        <v>0</v>
      </c>
      <c r="P75" s="181">
        <v>0</v>
      </c>
      <c r="Q75" s="181">
        <f t="shared" si="12"/>
        <v>0</v>
      </c>
      <c r="R75" s="183" t="s">
        <v>210</v>
      </c>
      <c r="S75" s="183" t="s">
        <v>115</v>
      </c>
      <c r="T75" s="184" t="s">
        <v>116</v>
      </c>
      <c r="U75" s="162">
        <v>0</v>
      </c>
      <c r="V75" s="162">
        <f t="shared" si="13"/>
        <v>0</v>
      </c>
      <c r="W75" s="162"/>
      <c r="X75" s="162" t="s">
        <v>201</v>
      </c>
      <c r="Y75" s="162" t="s">
        <v>118</v>
      </c>
      <c r="Z75" s="152"/>
      <c r="AA75" s="152"/>
      <c r="AB75" s="152"/>
      <c r="AC75" s="152"/>
      <c r="AD75" s="152"/>
      <c r="AE75" s="152"/>
      <c r="AF75" s="152"/>
      <c r="AG75" s="152" t="s">
        <v>202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ht="22.5" outlineLevel="1" x14ac:dyDescent="0.2">
      <c r="A76" s="178">
        <v>55</v>
      </c>
      <c r="B76" s="179" t="s">
        <v>253</v>
      </c>
      <c r="C76" s="188" t="s">
        <v>254</v>
      </c>
      <c r="D76" s="180" t="s">
        <v>159</v>
      </c>
      <c r="E76" s="181">
        <v>3</v>
      </c>
      <c r="F76" s="182"/>
      <c r="G76" s="183">
        <f t="shared" si="7"/>
        <v>0</v>
      </c>
      <c r="H76" s="182"/>
      <c r="I76" s="183">
        <f t="shared" si="8"/>
        <v>0</v>
      </c>
      <c r="J76" s="182"/>
      <c r="K76" s="183">
        <f t="shared" si="9"/>
        <v>0</v>
      </c>
      <c r="L76" s="183">
        <v>21</v>
      </c>
      <c r="M76" s="183">
        <f t="shared" si="10"/>
        <v>0</v>
      </c>
      <c r="N76" s="181">
        <v>1.3999999999999999E-4</v>
      </c>
      <c r="O76" s="181">
        <f t="shared" si="11"/>
        <v>0</v>
      </c>
      <c r="P76" s="181">
        <v>0</v>
      </c>
      <c r="Q76" s="181">
        <f t="shared" si="12"/>
        <v>0</v>
      </c>
      <c r="R76" s="183" t="s">
        <v>210</v>
      </c>
      <c r="S76" s="183" t="s">
        <v>115</v>
      </c>
      <c r="T76" s="184" t="s">
        <v>116</v>
      </c>
      <c r="U76" s="162">
        <v>0</v>
      </c>
      <c r="V76" s="162">
        <f t="shared" si="13"/>
        <v>0</v>
      </c>
      <c r="W76" s="162"/>
      <c r="X76" s="162" t="s">
        <v>201</v>
      </c>
      <c r="Y76" s="162" t="s">
        <v>118</v>
      </c>
      <c r="Z76" s="152"/>
      <c r="AA76" s="152"/>
      <c r="AB76" s="152"/>
      <c r="AC76" s="152"/>
      <c r="AD76" s="152"/>
      <c r="AE76" s="152"/>
      <c r="AF76" s="152"/>
      <c r="AG76" s="152" t="s">
        <v>202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71">
        <v>56</v>
      </c>
      <c r="B77" s="172" t="s">
        <v>255</v>
      </c>
      <c r="C77" s="187" t="s">
        <v>256</v>
      </c>
      <c r="D77" s="173" t="s">
        <v>159</v>
      </c>
      <c r="E77" s="174">
        <v>15</v>
      </c>
      <c r="F77" s="175"/>
      <c r="G77" s="176">
        <f t="shared" si="7"/>
        <v>0</v>
      </c>
      <c r="H77" s="175"/>
      <c r="I77" s="176">
        <f t="shared" si="8"/>
        <v>0</v>
      </c>
      <c r="J77" s="175"/>
      <c r="K77" s="176">
        <f t="shared" si="9"/>
        <v>0</v>
      </c>
      <c r="L77" s="176">
        <v>21</v>
      </c>
      <c r="M77" s="176">
        <f t="shared" si="10"/>
        <v>0</v>
      </c>
      <c r="N77" s="174">
        <v>5.0000000000000001E-4</v>
      </c>
      <c r="O77" s="174">
        <f t="shared" si="11"/>
        <v>0.01</v>
      </c>
      <c r="P77" s="174">
        <v>0</v>
      </c>
      <c r="Q77" s="174">
        <f t="shared" si="12"/>
        <v>0</v>
      </c>
      <c r="R77" s="176"/>
      <c r="S77" s="176" t="s">
        <v>150</v>
      </c>
      <c r="T77" s="177">
        <v>2024</v>
      </c>
      <c r="U77" s="162">
        <v>0</v>
      </c>
      <c r="V77" s="162">
        <f t="shared" si="13"/>
        <v>0</v>
      </c>
      <c r="W77" s="162"/>
      <c r="X77" s="162" t="s">
        <v>201</v>
      </c>
      <c r="Y77" s="162" t="s">
        <v>118</v>
      </c>
      <c r="Z77" s="152"/>
      <c r="AA77" s="152"/>
      <c r="AB77" s="152"/>
      <c r="AC77" s="152"/>
      <c r="AD77" s="152"/>
      <c r="AE77" s="152"/>
      <c r="AF77" s="152"/>
      <c r="AG77" s="152" t="s">
        <v>202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78">
        <v>57</v>
      </c>
      <c r="B78" s="179" t="s">
        <v>257</v>
      </c>
      <c r="C78" s="188" t="s">
        <v>258</v>
      </c>
      <c r="D78" s="180" t="s">
        <v>0</v>
      </c>
      <c r="E78" s="181">
        <v>1</v>
      </c>
      <c r="F78" s="182"/>
      <c r="G78" s="183">
        <f t="shared" si="7"/>
        <v>0</v>
      </c>
      <c r="H78" s="182"/>
      <c r="I78" s="183">
        <f t="shared" si="8"/>
        <v>0</v>
      </c>
      <c r="J78" s="182"/>
      <c r="K78" s="183">
        <f t="shared" si="9"/>
        <v>0</v>
      </c>
      <c r="L78" s="183">
        <v>21</v>
      </c>
      <c r="M78" s="183">
        <f t="shared" si="10"/>
        <v>0</v>
      </c>
      <c r="N78" s="181">
        <v>0</v>
      </c>
      <c r="O78" s="181">
        <f t="shared" si="11"/>
        <v>0</v>
      </c>
      <c r="P78" s="181">
        <v>0</v>
      </c>
      <c r="Q78" s="181">
        <f t="shared" si="12"/>
        <v>0</v>
      </c>
      <c r="R78" s="183"/>
      <c r="S78" s="183" t="s">
        <v>150</v>
      </c>
      <c r="T78" s="184" t="s">
        <v>151</v>
      </c>
      <c r="U78" s="162">
        <v>0</v>
      </c>
      <c r="V78" s="162">
        <f t="shared" si="13"/>
        <v>0</v>
      </c>
      <c r="W78" s="162"/>
      <c r="X78" s="162" t="s">
        <v>206</v>
      </c>
      <c r="Y78" s="162" t="s">
        <v>118</v>
      </c>
      <c r="Z78" s="152"/>
      <c r="AA78" s="152"/>
      <c r="AB78" s="152"/>
      <c r="AC78" s="152"/>
      <c r="AD78" s="152"/>
      <c r="AE78" s="152"/>
      <c r="AF78" s="152"/>
      <c r="AG78" s="152" t="s">
        <v>259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x14ac:dyDescent="0.2">
      <c r="A79" s="164" t="s">
        <v>109</v>
      </c>
      <c r="B79" s="165" t="s">
        <v>72</v>
      </c>
      <c r="C79" s="186" t="s">
        <v>73</v>
      </c>
      <c r="D79" s="166"/>
      <c r="E79" s="167"/>
      <c r="F79" s="168"/>
      <c r="G79" s="168">
        <f>SUMIF(AG80:AG84,"&lt;&gt;NOR",G80:G84)</f>
        <v>0</v>
      </c>
      <c r="H79" s="168"/>
      <c r="I79" s="168">
        <f>SUM(I80:I84)</f>
        <v>0</v>
      </c>
      <c r="J79" s="168"/>
      <c r="K79" s="168">
        <f>SUM(K80:K84)</f>
        <v>0</v>
      </c>
      <c r="L79" s="168"/>
      <c r="M79" s="168">
        <f>SUM(M80:M84)</f>
        <v>0</v>
      </c>
      <c r="N79" s="167"/>
      <c r="O79" s="167">
        <f>SUM(O80:O84)</f>
        <v>0</v>
      </c>
      <c r="P79" s="167"/>
      <c r="Q79" s="167">
        <f>SUM(Q80:Q84)</f>
        <v>0</v>
      </c>
      <c r="R79" s="168"/>
      <c r="S79" s="168"/>
      <c r="T79" s="169"/>
      <c r="U79" s="163"/>
      <c r="V79" s="163">
        <f>SUM(V80:V84)</f>
        <v>6.33</v>
      </c>
      <c r="W79" s="163"/>
      <c r="X79" s="163"/>
      <c r="Y79" s="163"/>
      <c r="AG79" t="s">
        <v>110</v>
      </c>
    </row>
    <row r="80" spans="1:60" ht="22.5" outlineLevel="1" x14ac:dyDescent="0.2">
      <c r="A80" s="171">
        <v>58</v>
      </c>
      <c r="B80" s="172" t="s">
        <v>260</v>
      </c>
      <c r="C80" s="193" t="s">
        <v>385</v>
      </c>
      <c r="D80" s="173" t="s">
        <v>159</v>
      </c>
      <c r="E80" s="174">
        <v>1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4">
        <v>0</v>
      </c>
      <c r="O80" s="174">
        <f>ROUND(E80*N80,2)</f>
        <v>0</v>
      </c>
      <c r="P80" s="174">
        <v>0</v>
      </c>
      <c r="Q80" s="174">
        <f>ROUND(E80*P80,2)</f>
        <v>0</v>
      </c>
      <c r="R80" s="176" t="s">
        <v>68</v>
      </c>
      <c r="S80" s="176" t="s">
        <v>115</v>
      </c>
      <c r="T80" s="177" t="s">
        <v>261</v>
      </c>
      <c r="U80" s="162">
        <v>2.95</v>
      </c>
      <c r="V80" s="162">
        <f>ROUND(E80*U80,2)</f>
        <v>2.95</v>
      </c>
      <c r="W80" s="162"/>
      <c r="X80" s="162" t="s">
        <v>117</v>
      </c>
      <c r="Y80" s="162" t="s">
        <v>118</v>
      </c>
      <c r="Z80" s="152"/>
      <c r="AA80" s="152"/>
      <c r="AB80" s="152"/>
      <c r="AC80" s="152"/>
      <c r="AD80" s="152"/>
      <c r="AE80" s="152"/>
      <c r="AF80" s="152"/>
      <c r="AG80" s="152" t="s">
        <v>119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8">
        <v>59</v>
      </c>
      <c r="B81" s="179" t="s">
        <v>262</v>
      </c>
      <c r="C81" s="188" t="s">
        <v>263</v>
      </c>
      <c r="D81" s="180" t="s">
        <v>159</v>
      </c>
      <c r="E81" s="181">
        <v>1</v>
      </c>
      <c r="F81" s="182"/>
      <c r="G81" s="183">
        <f>ROUND(E81*F81,2)</f>
        <v>0</v>
      </c>
      <c r="H81" s="182"/>
      <c r="I81" s="183">
        <f>ROUND(E81*H81,2)</f>
        <v>0</v>
      </c>
      <c r="J81" s="182"/>
      <c r="K81" s="183">
        <f>ROUND(E81*J81,2)</f>
        <v>0</v>
      </c>
      <c r="L81" s="183">
        <v>21</v>
      </c>
      <c r="M81" s="183">
        <f>G81*(1+L81/100)</f>
        <v>0</v>
      </c>
      <c r="N81" s="181">
        <v>0</v>
      </c>
      <c r="O81" s="181">
        <f>ROUND(E81*N81,2)</f>
        <v>0</v>
      </c>
      <c r="P81" s="181">
        <v>0</v>
      </c>
      <c r="Q81" s="181">
        <f>ROUND(E81*P81,2)</f>
        <v>0</v>
      </c>
      <c r="R81" s="183" t="s">
        <v>68</v>
      </c>
      <c r="S81" s="183" t="s">
        <v>115</v>
      </c>
      <c r="T81" s="184" t="s">
        <v>261</v>
      </c>
      <c r="U81" s="162">
        <v>0.87</v>
      </c>
      <c r="V81" s="162">
        <f>ROUND(E81*U81,2)</f>
        <v>0.87</v>
      </c>
      <c r="W81" s="162"/>
      <c r="X81" s="162" t="s">
        <v>117</v>
      </c>
      <c r="Y81" s="162" t="s">
        <v>118</v>
      </c>
      <c r="Z81" s="152"/>
      <c r="AA81" s="152"/>
      <c r="AB81" s="152"/>
      <c r="AC81" s="152"/>
      <c r="AD81" s="152"/>
      <c r="AE81" s="152"/>
      <c r="AF81" s="152"/>
      <c r="AG81" s="152" t="s">
        <v>119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78">
        <v>60</v>
      </c>
      <c r="B82" s="179" t="s">
        <v>264</v>
      </c>
      <c r="C82" s="188" t="s">
        <v>265</v>
      </c>
      <c r="D82" s="180" t="s">
        <v>159</v>
      </c>
      <c r="E82" s="181">
        <v>1</v>
      </c>
      <c r="F82" s="182"/>
      <c r="G82" s="183">
        <f>ROUND(E82*F82,2)</f>
        <v>0</v>
      </c>
      <c r="H82" s="182"/>
      <c r="I82" s="183">
        <f>ROUND(E82*H82,2)</f>
        <v>0</v>
      </c>
      <c r="J82" s="182"/>
      <c r="K82" s="183">
        <f>ROUND(E82*J82,2)</f>
        <v>0</v>
      </c>
      <c r="L82" s="183">
        <v>21</v>
      </c>
      <c r="M82" s="183">
        <f>G82*(1+L82/100)</f>
        <v>0</v>
      </c>
      <c r="N82" s="181">
        <v>0</v>
      </c>
      <c r="O82" s="181">
        <f>ROUND(E82*N82,2)</f>
        <v>0</v>
      </c>
      <c r="P82" s="181">
        <v>0</v>
      </c>
      <c r="Q82" s="181">
        <f>ROUND(E82*P82,2)</f>
        <v>0</v>
      </c>
      <c r="R82" s="183"/>
      <c r="S82" s="183" t="s">
        <v>150</v>
      </c>
      <c r="T82" s="184" t="s">
        <v>261</v>
      </c>
      <c r="U82" s="162">
        <v>1.1399999999999999</v>
      </c>
      <c r="V82" s="162">
        <f>ROUND(E82*U82,2)</f>
        <v>1.1399999999999999</v>
      </c>
      <c r="W82" s="162"/>
      <c r="X82" s="162" t="s">
        <v>117</v>
      </c>
      <c r="Y82" s="162" t="s">
        <v>118</v>
      </c>
      <c r="Z82" s="152"/>
      <c r="AA82" s="152"/>
      <c r="AB82" s="152"/>
      <c r="AC82" s="152"/>
      <c r="AD82" s="152"/>
      <c r="AE82" s="152"/>
      <c r="AF82" s="152"/>
      <c r="AG82" s="152" t="s">
        <v>119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71">
        <v>61</v>
      </c>
      <c r="B83" s="172" t="s">
        <v>266</v>
      </c>
      <c r="C83" s="187" t="s">
        <v>267</v>
      </c>
      <c r="D83" s="173" t="s">
        <v>159</v>
      </c>
      <c r="E83" s="174">
        <v>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0</v>
      </c>
      <c r="Q83" s="174">
        <f>ROUND(E83*P83,2)</f>
        <v>0</v>
      </c>
      <c r="R83" s="176"/>
      <c r="S83" s="176" t="s">
        <v>150</v>
      </c>
      <c r="T83" s="177" t="s">
        <v>261</v>
      </c>
      <c r="U83" s="162">
        <v>1.37</v>
      </c>
      <c r="V83" s="162">
        <f>ROUND(E83*U83,2)</f>
        <v>1.37</v>
      </c>
      <c r="W83" s="162"/>
      <c r="X83" s="162" t="s">
        <v>117</v>
      </c>
      <c r="Y83" s="162" t="s">
        <v>118</v>
      </c>
      <c r="Z83" s="152"/>
      <c r="AA83" s="152"/>
      <c r="AB83" s="152"/>
      <c r="AC83" s="152"/>
      <c r="AD83" s="152"/>
      <c r="AE83" s="152"/>
      <c r="AF83" s="152"/>
      <c r="AG83" s="152" t="s">
        <v>119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8">
        <v>62</v>
      </c>
      <c r="B84" s="179" t="s">
        <v>268</v>
      </c>
      <c r="C84" s="188" t="s">
        <v>269</v>
      </c>
      <c r="D84" s="180" t="s">
        <v>205</v>
      </c>
      <c r="E84" s="181">
        <v>1</v>
      </c>
      <c r="F84" s="182"/>
      <c r="G84" s="183">
        <f>ROUND(E84*F84,2)</f>
        <v>0</v>
      </c>
      <c r="H84" s="182"/>
      <c r="I84" s="183">
        <f>ROUND(E84*H84,2)</f>
        <v>0</v>
      </c>
      <c r="J84" s="182"/>
      <c r="K84" s="183">
        <f>ROUND(E84*J84,2)</f>
        <v>0</v>
      </c>
      <c r="L84" s="183">
        <v>21</v>
      </c>
      <c r="M84" s="183">
        <f>G84*(1+L84/100)</f>
        <v>0</v>
      </c>
      <c r="N84" s="181">
        <v>0</v>
      </c>
      <c r="O84" s="181">
        <f>ROUND(E84*N84,2)</f>
        <v>0</v>
      </c>
      <c r="P84" s="181">
        <v>0</v>
      </c>
      <c r="Q84" s="181">
        <f>ROUND(E84*P84,2)</f>
        <v>0</v>
      </c>
      <c r="R84" s="183"/>
      <c r="S84" s="183" t="s">
        <v>150</v>
      </c>
      <c r="T84" s="184" t="s">
        <v>151</v>
      </c>
      <c r="U84" s="162">
        <v>0</v>
      </c>
      <c r="V84" s="162">
        <f>ROUND(E84*U84,2)</f>
        <v>0</v>
      </c>
      <c r="W84" s="162"/>
      <c r="X84" s="162" t="s">
        <v>206</v>
      </c>
      <c r="Y84" s="162" t="s">
        <v>118</v>
      </c>
      <c r="Z84" s="152"/>
      <c r="AA84" s="152"/>
      <c r="AB84" s="152"/>
      <c r="AC84" s="152"/>
      <c r="AD84" s="152"/>
      <c r="AE84" s="152"/>
      <c r="AF84" s="152"/>
      <c r="AG84" s="152" t="s">
        <v>207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x14ac:dyDescent="0.2">
      <c r="A85" s="164" t="s">
        <v>109</v>
      </c>
      <c r="B85" s="165" t="s">
        <v>74</v>
      </c>
      <c r="C85" s="186" t="s">
        <v>75</v>
      </c>
      <c r="D85" s="166"/>
      <c r="E85" s="167"/>
      <c r="F85" s="168"/>
      <c r="G85" s="168">
        <f>SUMIF(AG86:AG88,"&lt;&gt;NOR",G86:G88)</f>
        <v>0</v>
      </c>
      <c r="H85" s="168"/>
      <c r="I85" s="168">
        <f>SUM(I86:I88)</f>
        <v>0</v>
      </c>
      <c r="J85" s="168"/>
      <c r="K85" s="168">
        <f>SUM(K86:K88)</f>
        <v>0</v>
      </c>
      <c r="L85" s="168"/>
      <c r="M85" s="168">
        <f>SUM(M86:M88)</f>
        <v>0</v>
      </c>
      <c r="N85" s="167"/>
      <c r="O85" s="167">
        <f>SUM(O86:O88)</f>
        <v>0</v>
      </c>
      <c r="P85" s="167"/>
      <c r="Q85" s="167">
        <f>SUM(Q86:Q88)</f>
        <v>0</v>
      </c>
      <c r="R85" s="168"/>
      <c r="S85" s="168"/>
      <c r="T85" s="169"/>
      <c r="U85" s="163"/>
      <c r="V85" s="163">
        <f>SUM(V86:V88)</f>
        <v>311.27999999999997</v>
      </c>
      <c r="W85" s="163"/>
      <c r="X85" s="163"/>
      <c r="Y85" s="163"/>
      <c r="AG85" t="s">
        <v>110</v>
      </c>
    </row>
    <row r="86" spans="1:60" outlineLevel="1" x14ac:dyDescent="0.2">
      <c r="A86" s="178">
        <v>63</v>
      </c>
      <c r="B86" s="179" t="s">
        <v>270</v>
      </c>
      <c r="C86" s="188" t="s">
        <v>271</v>
      </c>
      <c r="D86" s="180" t="s">
        <v>156</v>
      </c>
      <c r="E86" s="181">
        <v>2638</v>
      </c>
      <c r="F86" s="182"/>
      <c r="G86" s="183">
        <f>ROUND(E86*F86,2)</f>
        <v>0</v>
      </c>
      <c r="H86" s="182"/>
      <c r="I86" s="183">
        <f>ROUND(E86*H86,2)</f>
        <v>0</v>
      </c>
      <c r="J86" s="182"/>
      <c r="K86" s="183">
        <f>ROUND(E86*J86,2)</f>
        <v>0</v>
      </c>
      <c r="L86" s="183">
        <v>21</v>
      </c>
      <c r="M86" s="183">
        <f>G86*(1+L86/100)</f>
        <v>0</v>
      </c>
      <c r="N86" s="181">
        <v>0</v>
      </c>
      <c r="O86" s="181">
        <f>ROUND(E86*N86,2)</f>
        <v>0</v>
      </c>
      <c r="P86" s="181">
        <v>0</v>
      </c>
      <c r="Q86" s="181">
        <f>ROUND(E86*P86,2)</f>
        <v>0</v>
      </c>
      <c r="R86" s="183"/>
      <c r="S86" s="183" t="s">
        <v>115</v>
      </c>
      <c r="T86" s="184" t="s">
        <v>116</v>
      </c>
      <c r="U86" s="162">
        <v>0.11799999999999999</v>
      </c>
      <c r="V86" s="162">
        <f>ROUND(E86*U86,2)</f>
        <v>311.27999999999997</v>
      </c>
      <c r="W86" s="162"/>
      <c r="X86" s="162" t="s">
        <v>117</v>
      </c>
      <c r="Y86" s="162" t="s">
        <v>118</v>
      </c>
      <c r="Z86" s="152"/>
      <c r="AA86" s="152"/>
      <c r="AB86" s="152"/>
      <c r="AC86" s="152"/>
      <c r="AD86" s="152"/>
      <c r="AE86" s="152"/>
      <c r="AF86" s="152"/>
      <c r="AG86" s="152" t="s">
        <v>119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78">
        <v>64</v>
      </c>
      <c r="B87" s="179" t="s">
        <v>272</v>
      </c>
      <c r="C87" s="188" t="s">
        <v>273</v>
      </c>
      <c r="D87" s="180" t="s">
        <v>159</v>
      </c>
      <c r="E87" s="181">
        <v>28</v>
      </c>
      <c r="F87" s="182"/>
      <c r="G87" s="183">
        <f>ROUND(E87*F87,2)</f>
        <v>0</v>
      </c>
      <c r="H87" s="182"/>
      <c r="I87" s="183">
        <f>ROUND(E87*H87,2)</f>
        <v>0</v>
      </c>
      <c r="J87" s="182"/>
      <c r="K87" s="183">
        <f>ROUND(E87*J87,2)</f>
        <v>0</v>
      </c>
      <c r="L87" s="183">
        <v>21</v>
      </c>
      <c r="M87" s="183">
        <f>G87*(1+L87/100)</f>
        <v>0</v>
      </c>
      <c r="N87" s="181">
        <v>0</v>
      </c>
      <c r="O87" s="181">
        <f>ROUND(E87*N87,2)</f>
        <v>0</v>
      </c>
      <c r="P87" s="181">
        <v>0</v>
      </c>
      <c r="Q87" s="181">
        <f>ROUND(E87*P87,2)</f>
        <v>0</v>
      </c>
      <c r="R87" s="183"/>
      <c r="S87" s="183" t="s">
        <v>187</v>
      </c>
      <c r="T87" s="184" t="s">
        <v>274</v>
      </c>
      <c r="U87" s="162">
        <v>0</v>
      </c>
      <c r="V87" s="162">
        <f>ROUND(E87*U87,2)</f>
        <v>0</v>
      </c>
      <c r="W87" s="162"/>
      <c r="X87" s="162" t="s">
        <v>117</v>
      </c>
      <c r="Y87" s="162" t="s">
        <v>118</v>
      </c>
      <c r="Z87" s="152"/>
      <c r="AA87" s="152"/>
      <c r="AB87" s="152"/>
      <c r="AC87" s="152"/>
      <c r="AD87" s="152"/>
      <c r="AE87" s="152"/>
      <c r="AF87" s="152"/>
      <c r="AG87" s="152" t="s">
        <v>119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78">
        <v>65</v>
      </c>
      <c r="B88" s="179" t="s">
        <v>275</v>
      </c>
      <c r="C88" s="188" t="s">
        <v>276</v>
      </c>
      <c r="D88" s="180" t="s">
        <v>159</v>
      </c>
      <c r="E88" s="181">
        <v>4</v>
      </c>
      <c r="F88" s="182"/>
      <c r="G88" s="183">
        <f>ROUND(E88*F88,2)</f>
        <v>0</v>
      </c>
      <c r="H88" s="182"/>
      <c r="I88" s="183">
        <f>ROUND(E88*H88,2)</f>
        <v>0</v>
      </c>
      <c r="J88" s="182"/>
      <c r="K88" s="183">
        <f>ROUND(E88*J88,2)</f>
        <v>0</v>
      </c>
      <c r="L88" s="183">
        <v>21</v>
      </c>
      <c r="M88" s="183">
        <f>G88*(1+L88/100)</f>
        <v>0</v>
      </c>
      <c r="N88" s="181">
        <v>0</v>
      </c>
      <c r="O88" s="181">
        <f>ROUND(E88*N88,2)</f>
        <v>0</v>
      </c>
      <c r="P88" s="181">
        <v>0</v>
      </c>
      <c r="Q88" s="181">
        <f>ROUND(E88*P88,2)</f>
        <v>0</v>
      </c>
      <c r="R88" s="183"/>
      <c r="S88" s="183" t="s">
        <v>187</v>
      </c>
      <c r="T88" s="184" t="s">
        <v>274</v>
      </c>
      <c r="U88" s="162">
        <v>0</v>
      </c>
      <c r="V88" s="162">
        <f>ROUND(E88*U88,2)</f>
        <v>0</v>
      </c>
      <c r="W88" s="162"/>
      <c r="X88" s="162" t="s">
        <v>117</v>
      </c>
      <c r="Y88" s="162" t="s">
        <v>118</v>
      </c>
      <c r="Z88" s="152"/>
      <c r="AA88" s="152"/>
      <c r="AB88" s="152"/>
      <c r="AC88" s="152"/>
      <c r="AD88" s="152"/>
      <c r="AE88" s="152"/>
      <c r="AF88" s="152"/>
      <c r="AG88" s="152" t="s">
        <v>119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x14ac:dyDescent="0.2">
      <c r="A89" s="164" t="s">
        <v>109</v>
      </c>
      <c r="B89" s="165" t="s">
        <v>76</v>
      </c>
      <c r="C89" s="186" t="s">
        <v>77</v>
      </c>
      <c r="D89" s="166"/>
      <c r="E89" s="167"/>
      <c r="F89" s="168"/>
      <c r="G89" s="168">
        <f>SUMIF(AG90:AG92,"&lt;&gt;NOR",G90:G92)</f>
        <v>0</v>
      </c>
      <c r="H89" s="168"/>
      <c r="I89" s="168">
        <f>SUM(I90:I92)</f>
        <v>0</v>
      </c>
      <c r="J89" s="168"/>
      <c r="K89" s="168">
        <f>SUM(K90:K92)</f>
        <v>0</v>
      </c>
      <c r="L89" s="168"/>
      <c r="M89" s="168">
        <f>SUM(M90:M92)</f>
        <v>0</v>
      </c>
      <c r="N89" s="167"/>
      <c r="O89" s="167">
        <f>SUM(O90:O92)</f>
        <v>0.27</v>
      </c>
      <c r="P89" s="167"/>
      <c r="Q89" s="167">
        <f>SUM(Q90:Q92)</f>
        <v>0</v>
      </c>
      <c r="R89" s="168"/>
      <c r="S89" s="168"/>
      <c r="T89" s="169"/>
      <c r="U89" s="163"/>
      <c r="V89" s="163">
        <f>SUM(V90:V92)</f>
        <v>0</v>
      </c>
      <c r="W89" s="163"/>
      <c r="X89" s="163"/>
      <c r="Y89" s="163"/>
      <c r="AG89" t="s">
        <v>110</v>
      </c>
    </row>
    <row r="90" spans="1:60" outlineLevel="1" x14ac:dyDescent="0.2">
      <c r="A90" s="178">
        <v>66</v>
      </c>
      <c r="B90" s="179" t="s">
        <v>277</v>
      </c>
      <c r="C90" s="188" t="s">
        <v>278</v>
      </c>
      <c r="D90" s="180" t="s">
        <v>156</v>
      </c>
      <c r="E90" s="181">
        <v>2700</v>
      </c>
      <c r="F90" s="182"/>
      <c r="G90" s="183">
        <f>ROUND(E90*F90,2)</f>
        <v>0</v>
      </c>
      <c r="H90" s="182"/>
      <c r="I90" s="183">
        <f>ROUND(E90*H90,2)</f>
        <v>0</v>
      </c>
      <c r="J90" s="182"/>
      <c r="K90" s="183">
        <f>ROUND(E90*J90,2)</f>
        <v>0</v>
      </c>
      <c r="L90" s="183">
        <v>21</v>
      </c>
      <c r="M90" s="183">
        <f>G90*(1+L90/100)</f>
        <v>0</v>
      </c>
      <c r="N90" s="181">
        <v>1E-4</v>
      </c>
      <c r="O90" s="181">
        <f>ROUND(E90*N90,2)</f>
        <v>0.27</v>
      </c>
      <c r="P90" s="181">
        <v>0</v>
      </c>
      <c r="Q90" s="181">
        <f>ROUND(E90*P90,2)</f>
        <v>0</v>
      </c>
      <c r="R90" s="183"/>
      <c r="S90" s="183" t="s">
        <v>150</v>
      </c>
      <c r="T90" s="184">
        <v>2024</v>
      </c>
      <c r="U90" s="162">
        <v>0</v>
      </c>
      <c r="V90" s="162">
        <f>ROUND(E90*U90,2)</f>
        <v>0</v>
      </c>
      <c r="W90" s="162"/>
      <c r="X90" s="162" t="s">
        <v>201</v>
      </c>
      <c r="Y90" s="162" t="s">
        <v>118</v>
      </c>
      <c r="Z90" s="152"/>
      <c r="AA90" s="152"/>
      <c r="AB90" s="152"/>
      <c r="AC90" s="152"/>
      <c r="AD90" s="152"/>
      <c r="AE90" s="152"/>
      <c r="AF90" s="152"/>
      <c r="AG90" s="152" t="s">
        <v>202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78">
        <v>67</v>
      </c>
      <c r="B91" s="179" t="s">
        <v>279</v>
      </c>
      <c r="C91" s="188" t="s">
        <v>280</v>
      </c>
      <c r="D91" s="180" t="s">
        <v>159</v>
      </c>
      <c r="E91" s="181">
        <v>4</v>
      </c>
      <c r="F91" s="182"/>
      <c r="G91" s="183">
        <f>ROUND(E91*F91,2)</f>
        <v>0</v>
      </c>
      <c r="H91" s="182"/>
      <c r="I91" s="183">
        <f>ROUND(E91*H91,2)</f>
        <v>0</v>
      </c>
      <c r="J91" s="182"/>
      <c r="K91" s="183">
        <f>ROUND(E91*J91,2)</f>
        <v>0</v>
      </c>
      <c r="L91" s="183">
        <v>21</v>
      </c>
      <c r="M91" s="183">
        <f>G91*(1+L91/100)</f>
        <v>0</v>
      </c>
      <c r="N91" s="181">
        <v>5.0000000000000001E-4</v>
      </c>
      <c r="O91" s="181">
        <f>ROUND(E91*N91,2)</f>
        <v>0</v>
      </c>
      <c r="P91" s="181">
        <v>0</v>
      </c>
      <c r="Q91" s="181">
        <f>ROUND(E91*P91,2)</f>
        <v>0</v>
      </c>
      <c r="R91" s="183"/>
      <c r="S91" s="183" t="s">
        <v>150</v>
      </c>
      <c r="T91" s="184">
        <v>2024</v>
      </c>
      <c r="U91" s="162">
        <v>0</v>
      </c>
      <c r="V91" s="162">
        <f>ROUND(E91*U91,2)</f>
        <v>0</v>
      </c>
      <c r="W91" s="162"/>
      <c r="X91" s="162" t="s">
        <v>201</v>
      </c>
      <c r="Y91" s="162" t="s">
        <v>118</v>
      </c>
      <c r="Z91" s="152"/>
      <c r="AA91" s="152"/>
      <c r="AB91" s="152"/>
      <c r="AC91" s="152"/>
      <c r="AD91" s="152"/>
      <c r="AE91" s="152"/>
      <c r="AF91" s="152"/>
      <c r="AG91" s="152" t="s">
        <v>202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71">
        <v>68</v>
      </c>
      <c r="B92" s="172" t="s">
        <v>281</v>
      </c>
      <c r="C92" s="187" t="s">
        <v>282</v>
      </c>
      <c r="D92" s="173" t="s">
        <v>159</v>
      </c>
      <c r="E92" s="174">
        <v>28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4">
        <v>0</v>
      </c>
      <c r="O92" s="174">
        <f>ROUND(E92*N92,2)</f>
        <v>0</v>
      </c>
      <c r="P92" s="174">
        <v>0</v>
      </c>
      <c r="Q92" s="174">
        <f>ROUND(E92*P92,2)</f>
        <v>0</v>
      </c>
      <c r="R92" s="176"/>
      <c r="S92" s="176" t="s">
        <v>150</v>
      </c>
      <c r="T92" s="177">
        <v>2024</v>
      </c>
      <c r="U92" s="162">
        <v>0</v>
      </c>
      <c r="V92" s="162">
        <f>ROUND(E92*U92,2)</f>
        <v>0</v>
      </c>
      <c r="W92" s="162"/>
      <c r="X92" s="162" t="s">
        <v>201</v>
      </c>
      <c r="Y92" s="162" t="s">
        <v>118</v>
      </c>
      <c r="Z92" s="152"/>
      <c r="AA92" s="152"/>
      <c r="AB92" s="152"/>
      <c r="AC92" s="152"/>
      <c r="AD92" s="152"/>
      <c r="AE92" s="152"/>
      <c r="AF92" s="152"/>
      <c r="AG92" s="152" t="s">
        <v>202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x14ac:dyDescent="0.2">
      <c r="A93" s="164" t="s">
        <v>109</v>
      </c>
      <c r="B93" s="165" t="s">
        <v>78</v>
      </c>
      <c r="C93" s="186" t="s">
        <v>79</v>
      </c>
      <c r="D93" s="166"/>
      <c r="E93" s="167"/>
      <c r="F93" s="168"/>
      <c r="G93" s="168">
        <f>SUMIF(AG94:AG127,"&lt;&gt;NOR",G94:G127)</f>
        <v>0</v>
      </c>
      <c r="H93" s="168"/>
      <c r="I93" s="168">
        <f>SUM(I94:I127)</f>
        <v>0</v>
      </c>
      <c r="J93" s="168"/>
      <c r="K93" s="168">
        <f>SUM(K94:K127)</f>
        <v>0</v>
      </c>
      <c r="L93" s="168"/>
      <c r="M93" s="168">
        <f>SUM(M94:M127)</f>
        <v>0</v>
      </c>
      <c r="N93" s="167"/>
      <c r="O93" s="167">
        <f>SUM(O94:O127)</f>
        <v>275.98</v>
      </c>
      <c r="P93" s="167"/>
      <c r="Q93" s="167">
        <f>SUM(Q94:Q127)</f>
        <v>0</v>
      </c>
      <c r="R93" s="168"/>
      <c r="S93" s="168"/>
      <c r="T93" s="169"/>
      <c r="U93" s="163"/>
      <c r="V93" s="163">
        <f>SUM(V94:V127)</f>
        <v>1509.18</v>
      </c>
      <c r="W93" s="163"/>
      <c r="X93" s="163"/>
      <c r="Y93" s="163"/>
      <c r="AG93" t="s">
        <v>110</v>
      </c>
    </row>
    <row r="94" spans="1:60" outlineLevel="1" x14ac:dyDescent="0.2">
      <c r="A94" s="178">
        <v>69</v>
      </c>
      <c r="B94" s="179" t="s">
        <v>283</v>
      </c>
      <c r="C94" s="188" t="s">
        <v>284</v>
      </c>
      <c r="D94" s="180" t="s">
        <v>285</v>
      </c>
      <c r="E94" s="181">
        <v>1.256</v>
      </c>
      <c r="F94" s="182"/>
      <c r="G94" s="183">
        <f t="shared" ref="G94:G127" si="14">ROUND(E94*F94,2)</f>
        <v>0</v>
      </c>
      <c r="H94" s="182"/>
      <c r="I94" s="183">
        <f t="shared" ref="I94:I127" si="15">ROUND(E94*H94,2)</f>
        <v>0</v>
      </c>
      <c r="J94" s="182"/>
      <c r="K94" s="183">
        <f t="shared" ref="K94:K127" si="16">ROUND(E94*J94,2)</f>
        <v>0</v>
      </c>
      <c r="L94" s="183">
        <v>21</v>
      </c>
      <c r="M94" s="183">
        <f t="shared" ref="M94:M127" si="17">G94*(1+L94/100)</f>
        <v>0</v>
      </c>
      <c r="N94" s="181">
        <v>0</v>
      </c>
      <c r="O94" s="181">
        <f t="shared" ref="O94:O127" si="18">ROUND(E94*N94,2)</f>
        <v>0</v>
      </c>
      <c r="P94" s="181">
        <v>0</v>
      </c>
      <c r="Q94" s="181">
        <f t="shared" ref="Q94:Q127" si="19">ROUND(E94*P94,2)</f>
        <v>0</v>
      </c>
      <c r="R94" s="183"/>
      <c r="S94" s="183" t="s">
        <v>115</v>
      </c>
      <c r="T94" s="184" t="s">
        <v>116</v>
      </c>
      <c r="U94" s="162">
        <v>4.8</v>
      </c>
      <c r="V94" s="162">
        <f t="shared" ref="V94:V127" si="20">ROUND(E94*U94,2)</f>
        <v>6.03</v>
      </c>
      <c r="W94" s="162"/>
      <c r="X94" s="162" t="s">
        <v>117</v>
      </c>
      <c r="Y94" s="162" t="s">
        <v>118</v>
      </c>
      <c r="Z94" s="152"/>
      <c r="AA94" s="152"/>
      <c r="AB94" s="152"/>
      <c r="AC94" s="152"/>
      <c r="AD94" s="152"/>
      <c r="AE94" s="152"/>
      <c r="AF94" s="152"/>
      <c r="AG94" s="152" t="s">
        <v>160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78">
        <v>70</v>
      </c>
      <c r="B95" s="179" t="s">
        <v>286</v>
      </c>
      <c r="C95" s="188" t="s">
        <v>287</v>
      </c>
      <c r="D95" s="180" t="s">
        <v>156</v>
      </c>
      <c r="E95" s="181">
        <v>356</v>
      </c>
      <c r="F95" s="182"/>
      <c r="G95" s="183">
        <f t="shared" si="14"/>
        <v>0</v>
      </c>
      <c r="H95" s="182"/>
      <c r="I95" s="183">
        <f t="shared" si="15"/>
        <v>0</v>
      </c>
      <c r="J95" s="182"/>
      <c r="K95" s="183">
        <f t="shared" si="16"/>
        <v>0</v>
      </c>
      <c r="L95" s="183">
        <v>21</v>
      </c>
      <c r="M95" s="183">
        <f t="shared" si="17"/>
        <v>0</v>
      </c>
      <c r="N95" s="181">
        <v>0</v>
      </c>
      <c r="O95" s="181">
        <f t="shared" si="18"/>
        <v>0</v>
      </c>
      <c r="P95" s="181">
        <v>0</v>
      </c>
      <c r="Q95" s="181">
        <f t="shared" si="19"/>
        <v>0</v>
      </c>
      <c r="R95" s="183"/>
      <c r="S95" s="183" t="s">
        <v>115</v>
      </c>
      <c r="T95" s="184" t="s">
        <v>116</v>
      </c>
      <c r="U95" s="162">
        <v>0.15</v>
      </c>
      <c r="V95" s="162">
        <f t="shared" si="20"/>
        <v>53.4</v>
      </c>
      <c r="W95" s="162"/>
      <c r="X95" s="162" t="s">
        <v>117</v>
      </c>
      <c r="Y95" s="162" t="s">
        <v>118</v>
      </c>
      <c r="Z95" s="152"/>
      <c r="AA95" s="152"/>
      <c r="AB95" s="152"/>
      <c r="AC95" s="152"/>
      <c r="AD95" s="152"/>
      <c r="AE95" s="152"/>
      <c r="AF95" s="152"/>
      <c r="AG95" s="152" t="s">
        <v>160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78">
        <v>71</v>
      </c>
      <c r="B96" s="179" t="s">
        <v>288</v>
      </c>
      <c r="C96" s="188" t="s">
        <v>289</v>
      </c>
      <c r="D96" s="180" t="s">
        <v>290</v>
      </c>
      <c r="E96" s="181">
        <v>12</v>
      </c>
      <c r="F96" s="182"/>
      <c r="G96" s="183">
        <f t="shared" si="14"/>
        <v>0</v>
      </c>
      <c r="H96" s="182"/>
      <c r="I96" s="183">
        <f t="shared" si="15"/>
        <v>0</v>
      </c>
      <c r="J96" s="182"/>
      <c r="K96" s="183">
        <f t="shared" si="16"/>
        <v>0</v>
      </c>
      <c r="L96" s="183">
        <v>21</v>
      </c>
      <c r="M96" s="183">
        <f t="shared" si="17"/>
        <v>0</v>
      </c>
      <c r="N96" s="181">
        <v>0</v>
      </c>
      <c r="O96" s="181">
        <f t="shared" si="18"/>
        <v>0</v>
      </c>
      <c r="P96" s="181">
        <v>0</v>
      </c>
      <c r="Q96" s="181">
        <f t="shared" si="19"/>
        <v>0</v>
      </c>
      <c r="R96" s="183"/>
      <c r="S96" s="183" t="s">
        <v>115</v>
      </c>
      <c r="T96" s="184" t="s">
        <v>116</v>
      </c>
      <c r="U96" s="162">
        <v>4.54</v>
      </c>
      <c r="V96" s="162">
        <f t="shared" si="20"/>
        <v>54.48</v>
      </c>
      <c r="W96" s="162"/>
      <c r="X96" s="162" t="s">
        <v>117</v>
      </c>
      <c r="Y96" s="162" t="s">
        <v>118</v>
      </c>
      <c r="Z96" s="152"/>
      <c r="AA96" s="152"/>
      <c r="AB96" s="152"/>
      <c r="AC96" s="152"/>
      <c r="AD96" s="152"/>
      <c r="AE96" s="152"/>
      <c r="AF96" s="152"/>
      <c r="AG96" s="152" t="s">
        <v>160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78">
        <v>72</v>
      </c>
      <c r="B97" s="179" t="s">
        <v>291</v>
      </c>
      <c r="C97" s="188" t="s">
        <v>292</v>
      </c>
      <c r="D97" s="180" t="s">
        <v>290</v>
      </c>
      <c r="E97" s="181">
        <v>1</v>
      </c>
      <c r="F97" s="182"/>
      <c r="G97" s="183">
        <f t="shared" si="14"/>
        <v>0</v>
      </c>
      <c r="H97" s="182"/>
      <c r="I97" s="183">
        <f t="shared" si="15"/>
        <v>0</v>
      </c>
      <c r="J97" s="182"/>
      <c r="K97" s="183">
        <f t="shared" si="16"/>
        <v>0</v>
      </c>
      <c r="L97" s="183">
        <v>21</v>
      </c>
      <c r="M97" s="183">
        <f t="shared" si="17"/>
        <v>0</v>
      </c>
      <c r="N97" s="181">
        <v>2.5249999999999999</v>
      </c>
      <c r="O97" s="181">
        <f t="shared" si="18"/>
        <v>2.5299999999999998</v>
      </c>
      <c r="P97" s="181">
        <v>0</v>
      </c>
      <c r="Q97" s="181">
        <f t="shared" si="19"/>
        <v>0</v>
      </c>
      <c r="R97" s="183"/>
      <c r="S97" s="183" t="s">
        <v>115</v>
      </c>
      <c r="T97" s="184" t="s">
        <v>116</v>
      </c>
      <c r="U97" s="162">
        <v>3.9</v>
      </c>
      <c r="V97" s="162">
        <f t="shared" si="20"/>
        <v>3.9</v>
      </c>
      <c r="W97" s="162"/>
      <c r="X97" s="162" t="s">
        <v>117</v>
      </c>
      <c r="Y97" s="162" t="s">
        <v>118</v>
      </c>
      <c r="Z97" s="152"/>
      <c r="AA97" s="152"/>
      <c r="AB97" s="152"/>
      <c r="AC97" s="152"/>
      <c r="AD97" s="152"/>
      <c r="AE97" s="152"/>
      <c r="AF97" s="152"/>
      <c r="AG97" s="152" t="s">
        <v>119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78">
        <v>73</v>
      </c>
      <c r="B98" s="179" t="s">
        <v>293</v>
      </c>
      <c r="C98" s="188" t="s">
        <v>294</v>
      </c>
      <c r="D98" s="180" t="s">
        <v>290</v>
      </c>
      <c r="E98" s="181">
        <v>1</v>
      </c>
      <c r="F98" s="182"/>
      <c r="G98" s="183">
        <f t="shared" si="14"/>
        <v>0</v>
      </c>
      <c r="H98" s="182"/>
      <c r="I98" s="183">
        <f t="shared" si="15"/>
        <v>0</v>
      </c>
      <c r="J98" s="182"/>
      <c r="K98" s="183">
        <f t="shared" si="16"/>
        <v>0</v>
      </c>
      <c r="L98" s="183">
        <v>21</v>
      </c>
      <c r="M98" s="183">
        <f t="shared" si="17"/>
        <v>0</v>
      </c>
      <c r="N98" s="181">
        <v>0</v>
      </c>
      <c r="O98" s="181">
        <f t="shared" si="18"/>
        <v>0</v>
      </c>
      <c r="P98" s="181">
        <v>0</v>
      </c>
      <c r="Q98" s="181">
        <f t="shared" si="19"/>
        <v>0</v>
      </c>
      <c r="R98" s="183"/>
      <c r="S98" s="183" t="s">
        <v>115</v>
      </c>
      <c r="T98" s="184" t="s">
        <v>116</v>
      </c>
      <c r="U98" s="162">
        <v>9.6</v>
      </c>
      <c r="V98" s="162">
        <f t="shared" si="20"/>
        <v>9.6</v>
      </c>
      <c r="W98" s="162"/>
      <c r="X98" s="162" t="s">
        <v>117</v>
      </c>
      <c r="Y98" s="162" t="s">
        <v>118</v>
      </c>
      <c r="Z98" s="152"/>
      <c r="AA98" s="152"/>
      <c r="AB98" s="152"/>
      <c r="AC98" s="152"/>
      <c r="AD98" s="152"/>
      <c r="AE98" s="152"/>
      <c r="AF98" s="152"/>
      <c r="AG98" s="152" t="s">
        <v>119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78">
        <v>74</v>
      </c>
      <c r="B99" s="179" t="s">
        <v>295</v>
      </c>
      <c r="C99" s="188" t="s">
        <v>296</v>
      </c>
      <c r="D99" s="180" t="s">
        <v>159</v>
      </c>
      <c r="E99" s="181">
        <v>29</v>
      </c>
      <c r="F99" s="182"/>
      <c r="G99" s="183">
        <f t="shared" si="14"/>
        <v>0</v>
      </c>
      <c r="H99" s="182"/>
      <c r="I99" s="183">
        <f t="shared" si="15"/>
        <v>0</v>
      </c>
      <c r="J99" s="182"/>
      <c r="K99" s="183">
        <f t="shared" si="16"/>
        <v>0</v>
      </c>
      <c r="L99" s="183">
        <v>21</v>
      </c>
      <c r="M99" s="183">
        <f t="shared" si="17"/>
        <v>0</v>
      </c>
      <c r="N99" s="181">
        <v>0.61534</v>
      </c>
      <c r="O99" s="181">
        <f t="shared" si="18"/>
        <v>17.84</v>
      </c>
      <c r="P99" s="181">
        <v>0</v>
      </c>
      <c r="Q99" s="181">
        <f t="shared" si="19"/>
        <v>0</v>
      </c>
      <c r="R99" s="183"/>
      <c r="S99" s="183" t="s">
        <v>115</v>
      </c>
      <c r="T99" s="184" t="s">
        <v>116</v>
      </c>
      <c r="U99" s="162">
        <v>2.173</v>
      </c>
      <c r="V99" s="162">
        <f t="shared" si="20"/>
        <v>63.02</v>
      </c>
      <c r="W99" s="162"/>
      <c r="X99" s="162" t="s">
        <v>117</v>
      </c>
      <c r="Y99" s="162" t="s">
        <v>118</v>
      </c>
      <c r="Z99" s="152"/>
      <c r="AA99" s="152"/>
      <c r="AB99" s="152"/>
      <c r="AC99" s="152"/>
      <c r="AD99" s="152"/>
      <c r="AE99" s="152"/>
      <c r="AF99" s="152"/>
      <c r="AG99" s="152" t="s">
        <v>119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78">
        <v>75</v>
      </c>
      <c r="B100" s="179" t="s">
        <v>297</v>
      </c>
      <c r="C100" s="188" t="s">
        <v>298</v>
      </c>
      <c r="D100" s="180" t="s">
        <v>159</v>
      </c>
      <c r="E100" s="181">
        <v>38</v>
      </c>
      <c r="F100" s="182"/>
      <c r="G100" s="183">
        <f t="shared" si="14"/>
        <v>0</v>
      </c>
      <c r="H100" s="182"/>
      <c r="I100" s="183">
        <f t="shared" si="15"/>
        <v>0</v>
      </c>
      <c r="J100" s="182"/>
      <c r="K100" s="183">
        <f t="shared" si="16"/>
        <v>0</v>
      </c>
      <c r="L100" s="183">
        <v>21</v>
      </c>
      <c r="M100" s="183">
        <f t="shared" si="17"/>
        <v>0</v>
      </c>
      <c r="N100" s="181">
        <v>0</v>
      </c>
      <c r="O100" s="181">
        <f t="shared" si="18"/>
        <v>0</v>
      </c>
      <c r="P100" s="181">
        <v>0</v>
      </c>
      <c r="Q100" s="181">
        <f t="shared" si="19"/>
        <v>0</v>
      </c>
      <c r="R100" s="183"/>
      <c r="S100" s="183" t="s">
        <v>115</v>
      </c>
      <c r="T100" s="184" t="s">
        <v>116</v>
      </c>
      <c r="U100" s="162">
        <v>0.64</v>
      </c>
      <c r="V100" s="162">
        <f t="shared" si="20"/>
        <v>24.32</v>
      </c>
      <c r="W100" s="162"/>
      <c r="X100" s="162" t="s">
        <v>117</v>
      </c>
      <c r="Y100" s="162" t="s">
        <v>118</v>
      </c>
      <c r="Z100" s="152"/>
      <c r="AA100" s="152"/>
      <c r="AB100" s="152"/>
      <c r="AC100" s="152"/>
      <c r="AD100" s="152"/>
      <c r="AE100" s="152"/>
      <c r="AF100" s="152"/>
      <c r="AG100" s="152" t="s">
        <v>160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8">
        <v>76</v>
      </c>
      <c r="B101" s="179" t="s">
        <v>299</v>
      </c>
      <c r="C101" s="188" t="s">
        <v>300</v>
      </c>
      <c r="D101" s="180" t="s">
        <v>156</v>
      </c>
      <c r="E101" s="181">
        <v>32</v>
      </c>
      <c r="F101" s="182"/>
      <c r="G101" s="183">
        <f t="shared" si="14"/>
        <v>0</v>
      </c>
      <c r="H101" s="182"/>
      <c r="I101" s="183">
        <f t="shared" si="15"/>
        <v>0</v>
      </c>
      <c r="J101" s="182"/>
      <c r="K101" s="183">
        <f t="shared" si="16"/>
        <v>0</v>
      </c>
      <c r="L101" s="183">
        <v>21</v>
      </c>
      <c r="M101" s="183">
        <f t="shared" si="17"/>
        <v>0</v>
      </c>
      <c r="N101" s="181">
        <v>0</v>
      </c>
      <c r="O101" s="181">
        <f t="shared" si="18"/>
        <v>0</v>
      </c>
      <c r="P101" s="181">
        <v>0</v>
      </c>
      <c r="Q101" s="181">
        <f t="shared" si="19"/>
        <v>0</v>
      </c>
      <c r="R101" s="183"/>
      <c r="S101" s="183" t="s">
        <v>115</v>
      </c>
      <c r="T101" s="184" t="s">
        <v>116</v>
      </c>
      <c r="U101" s="162">
        <v>0.61828000000000005</v>
      </c>
      <c r="V101" s="162">
        <f t="shared" si="20"/>
        <v>19.78</v>
      </c>
      <c r="W101" s="162"/>
      <c r="X101" s="162" t="s">
        <v>117</v>
      </c>
      <c r="Y101" s="162" t="s">
        <v>118</v>
      </c>
      <c r="Z101" s="152"/>
      <c r="AA101" s="152"/>
      <c r="AB101" s="152"/>
      <c r="AC101" s="152"/>
      <c r="AD101" s="152"/>
      <c r="AE101" s="152"/>
      <c r="AF101" s="152"/>
      <c r="AG101" s="152" t="s">
        <v>160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8">
        <v>77</v>
      </c>
      <c r="B102" s="179" t="s">
        <v>301</v>
      </c>
      <c r="C102" s="188" t="s">
        <v>302</v>
      </c>
      <c r="D102" s="180" t="s">
        <v>156</v>
      </c>
      <c r="E102" s="181">
        <v>600</v>
      </c>
      <c r="F102" s="182"/>
      <c r="G102" s="183">
        <f t="shared" si="14"/>
        <v>0</v>
      </c>
      <c r="H102" s="182"/>
      <c r="I102" s="183">
        <f t="shared" si="15"/>
        <v>0</v>
      </c>
      <c r="J102" s="182"/>
      <c r="K102" s="183">
        <f t="shared" si="16"/>
        <v>0</v>
      </c>
      <c r="L102" s="183">
        <v>21</v>
      </c>
      <c r="M102" s="183">
        <f t="shared" si="17"/>
        <v>0</v>
      </c>
      <c r="N102" s="181">
        <v>0</v>
      </c>
      <c r="O102" s="181">
        <f t="shared" si="18"/>
        <v>0</v>
      </c>
      <c r="P102" s="181">
        <v>0</v>
      </c>
      <c r="Q102" s="181">
        <f t="shared" si="19"/>
        <v>0</v>
      </c>
      <c r="R102" s="183"/>
      <c r="S102" s="183" t="s">
        <v>115</v>
      </c>
      <c r="T102" s="184" t="s">
        <v>116</v>
      </c>
      <c r="U102" s="162">
        <v>8.1759999999999999E-2</v>
      </c>
      <c r="V102" s="162">
        <f t="shared" si="20"/>
        <v>49.06</v>
      </c>
      <c r="W102" s="162"/>
      <c r="X102" s="162" t="s">
        <v>117</v>
      </c>
      <c r="Y102" s="162" t="s">
        <v>118</v>
      </c>
      <c r="Z102" s="152"/>
      <c r="AA102" s="152"/>
      <c r="AB102" s="152"/>
      <c r="AC102" s="152"/>
      <c r="AD102" s="152"/>
      <c r="AE102" s="152"/>
      <c r="AF102" s="152"/>
      <c r="AG102" s="152" t="s">
        <v>119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78">
        <v>78</v>
      </c>
      <c r="B103" s="179" t="s">
        <v>303</v>
      </c>
      <c r="C103" s="188" t="s">
        <v>304</v>
      </c>
      <c r="D103" s="180" t="s">
        <v>156</v>
      </c>
      <c r="E103" s="181">
        <v>611</v>
      </c>
      <c r="F103" s="182"/>
      <c r="G103" s="183">
        <f t="shared" si="14"/>
        <v>0</v>
      </c>
      <c r="H103" s="182"/>
      <c r="I103" s="183">
        <f t="shared" si="15"/>
        <v>0</v>
      </c>
      <c r="J103" s="182"/>
      <c r="K103" s="183">
        <f t="shared" si="16"/>
        <v>0</v>
      </c>
      <c r="L103" s="183">
        <v>21</v>
      </c>
      <c r="M103" s="183">
        <f t="shared" si="17"/>
        <v>0</v>
      </c>
      <c r="N103" s="181">
        <v>0</v>
      </c>
      <c r="O103" s="181">
        <f t="shared" si="18"/>
        <v>0</v>
      </c>
      <c r="P103" s="181">
        <v>0</v>
      </c>
      <c r="Q103" s="181">
        <f t="shared" si="19"/>
        <v>0</v>
      </c>
      <c r="R103" s="183"/>
      <c r="S103" s="183" t="s">
        <v>115</v>
      </c>
      <c r="T103" s="184" t="s">
        <v>116</v>
      </c>
      <c r="U103" s="162">
        <v>0.98924000000000001</v>
      </c>
      <c r="V103" s="162">
        <f t="shared" si="20"/>
        <v>604.42999999999995</v>
      </c>
      <c r="W103" s="162"/>
      <c r="X103" s="162" t="s">
        <v>117</v>
      </c>
      <c r="Y103" s="162" t="s">
        <v>118</v>
      </c>
      <c r="Z103" s="152"/>
      <c r="AA103" s="152"/>
      <c r="AB103" s="152"/>
      <c r="AC103" s="152"/>
      <c r="AD103" s="152"/>
      <c r="AE103" s="152"/>
      <c r="AF103" s="152"/>
      <c r="AG103" s="152" t="s">
        <v>119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2.5" outlineLevel="1" x14ac:dyDescent="0.2">
      <c r="A104" s="178">
        <v>79</v>
      </c>
      <c r="B104" s="179" t="s">
        <v>305</v>
      </c>
      <c r="C104" s="188" t="s">
        <v>306</v>
      </c>
      <c r="D104" s="180" t="s">
        <v>159</v>
      </c>
      <c r="E104" s="181">
        <v>1</v>
      </c>
      <c r="F104" s="182"/>
      <c r="G104" s="183">
        <f t="shared" si="14"/>
        <v>0</v>
      </c>
      <c r="H104" s="182"/>
      <c r="I104" s="183">
        <f t="shared" si="15"/>
        <v>0</v>
      </c>
      <c r="J104" s="182"/>
      <c r="K104" s="183">
        <f t="shared" si="16"/>
        <v>0</v>
      </c>
      <c r="L104" s="183">
        <v>21</v>
      </c>
      <c r="M104" s="183">
        <f t="shared" si="17"/>
        <v>0</v>
      </c>
      <c r="N104" s="181">
        <v>0.16083</v>
      </c>
      <c r="O104" s="181">
        <f t="shared" si="18"/>
        <v>0.16</v>
      </c>
      <c r="P104" s="181">
        <v>0</v>
      </c>
      <c r="Q104" s="181">
        <f t="shared" si="19"/>
        <v>0</v>
      </c>
      <c r="R104" s="183"/>
      <c r="S104" s="183" t="s">
        <v>115</v>
      </c>
      <c r="T104" s="184" t="s">
        <v>116</v>
      </c>
      <c r="U104" s="162">
        <v>8.3119999999999994</v>
      </c>
      <c r="V104" s="162">
        <f t="shared" si="20"/>
        <v>8.31</v>
      </c>
      <c r="W104" s="162"/>
      <c r="X104" s="162" t="s">
        <v>117</v>
      </c>
      <c r="Y104" s="162" t="s">
        <v>118</v>
      </c>
      <c r="Z104" s="152"/>
      <c r="AA104" s="152"/>
      <c r="AB104" s="152"/>
      <c r="AC104" s="152"/>
      <c r="AD104" s="152"/>
      <c r="AE104" s="152"/>
      <c r="AF104" s="152"/>
      <c r="AG104" s="152" t="s">
        <v>119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78">
        <v>80</v>
      </c>
      <c r="B105" s="179" t="s">
        <v>307</v>
      </c>
      <c r="C105" s="188" t="s">
        <v>308</v>
      </c>
      <c r="D105" s="180" t="s">
        <v>156</v>
      </c>
      <c r="E105" s="181">
        <v>1243</v>
      </c>
      <c r="F105" s="182"/>
      <c r="G105" s="183">
        <f t="shared" si="14"/>
        <v>0</v>
      </c>
      <c r="H105" s="182"/>
      <c r="I105" s="183">
        <f t="shared" si="15"/>
        <v>0</v>
      </c>
      <c r="J105" s="182"/>
      <c r="K105" s="183">
        <f t="shared" si="16"/>
        <v>0</v>
      </c>
      <c r="L105" s="183">
        <v>21</v>
      </c>
      <c r="M105" s="183">
        <f t="shared" si="17"/>
        <v>0</v>
      </c>
      <c r="N105" s="181">
        <v>0.11025</v>
      </c>
      <c r="O105" s="181">
        <f t="shared" si="18"/>
        <v>137.04</v>
      </c>
      <c r="P105" s="181">
        <v>0</v>
      </c>
      <c r="Q105" s="181">
        <f t="shared" si="19"/>
        <v>0</v>
      </c>
      <c r="R105" s="183"/>
      <c r="S105" s="183" t="s">
        <v>115</v>
      </c>
      <c r="T105" s="184" t="s">
        <v>116</v>
      </c>
      <c r="U105" s="162">
        <v>5.28E-2</v>
      </c>
      <c r="V105" s="162">
        <f t="shared" si="20"/>
        <v>65.63</v>
      </c>
      <c r="W105" s="162"/>
      <c r="X105" s="162" t="s">
        <v>117</v>
      </c>
      <c r="Y105" s="162" t="s">
        <v>118</v>
      </c>
      <c r="Z105" s="152"/>
      <c r="AA105" s="152"/>
      <c r="AB105" s="152"/>
      <c r="AC105" s="152"/>
      <c r="AD105" s="152"/>
      <c r="AE105" s="152"/>
      <c r="AF105" s="152"/>
      <c r="AG105" s="152" t="s">
        <v>160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8">
        <v>81</v>
      </c>
      <c r="B106" s="179" t="s">
        <v>309</v>
      </c>
      <c r="C106" s="188" t="s">
        <v>310</v>
      </c>
      <c r="D106" s="180" t="s">
        <v>156</v>
      </c>
      <c r="E106" s="181">
        <v>1243</v>
      </c>
      <c r="F106" s="182"/>
      <c r="G106" s="183">
        <f t="shared" si="14"/>
        <v>0</v>
      </c>
      <c r="H106" s="182"/>
      <c r="I106" s="183">
        <f t="shared" si="15"/>
        <v>0</v>
      </c>
      <c r="J106" s="182"/>
      <c r="K106" s="183">
        <f t="shared" si="16"/>
        <v>0</v>
      </c>
      <c r="L106" s="183">
        <v>21</v>
      </c>
      <c r="M106" s="183">
        <f t="shared" si="17"/>
        <v>0</v>
      </c>
      <c r="N106" s="181">
        <v>6.0000000000000002E-5</v>
      </c>
      <c r="O106" s="181">
        <f t="shared" si="18"/>
        <v>7.0000000000000007E-2</v>
      </c>
      <c r="P106" s="181">
        <v>0</v>
      </c>
      <c r="Q106" s="181">
        <f t="shared" si="19"/>
        <v>0</v>
      </c>
      <c r="R106" s="183"/>
      <c r="S106" s="183" t="s">
        <v>115</v>
      </c>
      <c r="T106" s="184" t="s">
        <v>116</v>
      </c>
      <c r="U106" s="162">
        <v>0.03</v>
      </c>
      <c r="V106" s="162">
        <f t="shared" si="20"/>
        <v>37.29</v>
      </c>
      <c r="W106" s="162"/>
      <c r="X106" s="162" t="s">
        <v>117</v>
      </c>
      <c r="Y106" s="162" t="s">
        <v>118</v>
      </c>
      <c r="Z106" s="152"/>
      <c r="AA106" s="152"/>
      <c r="AB106" s="152"/>
      <c r="AC106" s="152"/>
      <c r="AD106" s="152"/>
      <c r="AE106" s="152"/>
      <c r="AF106" s="152"/>
      <c r="AG106" s="152" t="s">
        <v>160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78">
        <v>82</v>
      </c>
      <c r="B107" s="179" t="s">
        <v>311</v>
      </c>
      <c r="C107" s="188" t="s">
        <v>312</v>
      </c>
      <c r="D107" s="180" t="s">
        <v>156</v>
      </c>
      <c r="E107" s="181">
        <v>1400</v>
      </c>
      <c r="F107" s="182"/>
      <c r="G107" s="183">
        <f t="shared" si="14"/>
        <v>0</v>
      </c>
      <c r="H107" s="182"/>
      <c r="I107" s="183">
        <f t="shared" si="15"/>
        <v>0</v>
      </c>
      <c r="J107" s="182"/>
      <c r="K107" s="183">
        <f t="shared" si="16"/>
        <v>0</v>
      </c>
      <c r="L107" s="183">
        <v>21</v>
      </c>
      <c r="M107" s="183">
        <f t="shared" si="17"/>
        <v>0</v>
      </c>
      <c r="N107" s="181">
        <v>4.8000000000000001E-4</v>
      </c>
      <c r="O107" s="181">
        <f t="shared" si="18"/>
        <v>0.67</v>
      </c>
      <c r="P107" s="181">
        <v>0</v>
      </c>
      <c r="Q107" s="181">
        <f t="shared" si="19"/>
        <v>0</v>
      </c>
      <c r="R107" s="183"/>
      <c r="S107" s="183" t="s">
        <v>115</v>
      </c>
      <c r="T107" s="184" t="s">
        <v>116</v>
      </c>
      <c r="U107" s="162">
        <v>0.06</v>
      </c>
      <c r="V107" s="162">
        <f t="shared" si="20"/>
        <v>84</v>
      </c>
      <c r="W107" s="162"/>
      <c r="X107" s="162" t="s">
        <v>117</v>
      </c>
      <c r="Y107" s="162" t="s">
        <v>118</v>
      </c>
      <c r="Z107" s="152"/>
      <c r="AA107" s="152"/>
      <c r="AB107" s="152"/>
      <c r="AC107" s="152"/>
      <c r="AD107" s="152"/>
      <c r="AE107" s="152"/>
      <c r="AF107" s="152"/>
      <c r="AG107" s="152" t="s">
        <v>119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78">
        <v>83</v>
      </c>
      <c r="B108" s="179" t="s">
        <v>313</v>
      </c>
      <c r="C108" s="188" t="s">
        <v>314</v>
      </c>
      <c r="D108" s="180" t="s">
        <v>156</v>
      </c>
      <c r="E108" s="181">
        <v>7</v>
      </c>
      <c r="F108" s="182"/>
      <c r="G108" s="183">
        <f t="shared" si="14"/>
        <v>0</v>
      </c>
      <c r="H108" s="182"/>
      <c r="I108" s="183">
        <f t="shared" si="15"/>
        <v>0</v>
      </c>
      <c r="J108" s="182"/>
      <c r="K108" s="183">
        <f t="shared" si="16"/>
        <v>0</v>
      </c>
      <c r="L108" s="183">
        <v>21</v>
      </c>
      <c r="M108" s="183">
        <f t="shared" si="17"/>
        <v>0</v>
      </c>
      <c r="N108" s="181">
        <v>1.09E-3</v>
      </c>
      <c r="O108" s="181">
        <f t="shared" si="18"/>
        <v>0.01</v>
      </c>
      <c r="P108" s="181">
        <v>0</v>
      </c>
      <c r="Q108" s="181">
        <f t="shared" si="19"/>
        <v>0</v>
      </c>
      <c r="R108" s="183"/>
      <c r="S108" s="183" t="s">
        <v>115</v>
      </c>
      <c r="T108" s="184" t="s">
        <v>116</v>
      </c>
      <c r="U108" s="162">
        <v>0.06</v>
      </c>
      <c r="V108" s="162">
        <f t="shared" si="20"/>
        <v>0.42</v>
      </c>
      <c r="W108" s="162"/>
      <c r="X108" s="162" t="s">
        <v>117</v>
      </c>
      <c r="Y108" s="162" t="s">
        <v>118</v>
      </c>
      <c r="Z108" s="152"/>
      <c r="AA108" s="152"/>
      <c r="AB108" s="152"/>
      <c r="AC108" s="152"/>
      <c r="AD108" s="152"/>
      <c r="AE108" s="152"/>
      <c r="AF108" s="152"/>
      <c r="AG108" s="152" t="s">
        <v>119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78">
        <v>84</v>
      </c>
      <c r="B109" s="179" t="s">
        <v>315</v>
      </c>
      <c r="C109" s="188" t="s">
        <v>316</v>
      </c>
      <c r="D109" s="180" t="s">
        <v>156</v>
      </c>
      <c r="E109" s="181">
        <v>8</v>
      </c>
      <c r="F109" s="182"/>
      <c r="G109" s="183">
        <f t="shared" si="14"/>
        <v>0</v>
      </c>
      <c r="H109" s="182"/>
      <c r="I109" s="183">
        <f t="shared" si="15"/>
        <v>0</v>
      </c>
      <c r="J109" s="182"/>
      <c r="K109" s="183">
        <f t="shared" si="16"/>
        <v>0</v>
      </c>
      <c r="L109" s="183">
        <v>21</v>
      </c>
      <c r="M109" s="183">
        <f t="shared" si="17"/>
        <v>0</v>
      </c>
      <c r="N109" s="181">
        <v>1.52E-2</v>
      </c>
      <c r="O109" s="181">
        <f t="shared" si="18"/>
        <v>0.12</v>
      </c>
      <c r="P109" s="181">
        <v>0</v>
      </c>
      <c r="Q109" s="181">
        <f t="shared" si="19"/>
        <v>0</v>
      </c>
      <c r="R109" s="183"/>
      <c r="S109" s="183" t="s">
        <v>115</v>
      </c>
      <c r="T109" s="184" t="s">
        <v>116</v>
      </c>
      <c r="U109" s="162">
        <v>0.22</v>
      </c>
      <c r="V109" s="162">
        <f t="shared" si="20"/>
        <v>1.76</v>
      </c>
      <c r="W109" s="162"/>
      <c r="X109" s="162" t="s">
        <v>117</v>
      </c>
      <c r="Y109" s="162" t="s">
        <v>118</v>
      </c>
      <c r="Z109" s="152"/>
      <c r="AA109" s="152"/>
      <c r="AB109" s="152"/>
      <c r="AC109" s="152"/>
      <c r="AD109" s="152"/>
      <c r="AE109" s="152"/>
      <c r="AF109" s="152"/>
      <c r="AG109" s="152" t="s">
        <v>119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8">
        <v>85</v>
      </c>
      <c r="B110" s="179" t="s">
        <v>317</v>
      </c>
      <c r="C110" s="188" t="s">
        <v>318</v>
      </c>
      <c r="D110" s="180" t="s">
        <v>156</v>
      </c>
      <c r="E110" s="181">
        <v>32</v>
      </c>
      <c r="F110" s="182"/>
      <c r="G110" s="183">
        <f t="shared" si="14"/>
        <v>0</v>
      </c>
      <c r="H110" s="182"/>
      <c r="I110" s="183">
        <f t="shared" si="15"/>
        <v>0</v>
      </c>
      <c r="J110" s="182"/>
      <c r="K110" s="183">
        <f t="shared" si="16"/>
        <v>0</v>
      </c>
      <c r="L110" s="183">
        <v>21</v>
      </c>
      <c r="M110" s="183">
        <f t="shared" si="17"/>
        <v>0</v>
      </c>
      <c r="N110" s="181">
        <v>0</v>
      </c>
      <c r="O110" s="181">
        <f t="shared" si="18"/>
        <v>0</v>
      </c>
      <c r="P110" s="181">
        <v>0</v>
      </c>
      <c r="Q110" s="181">
        <f t="shared" si="19"/>
        <v>0</v>
      </c>
      <c r="R110" s="183"/>
      <c r="S110" s="183" t="s">
        <v>115</v>
      </c>
      <c r="T110" s="184" t="s">
        <v>116</v>
      </c>
      <c r="U110" s="162">
        <v>9.64E-2</v>
      </c>
      <c r="V110" s="162">
        <f t="shared" si="20"/>
        <v>3.08</v>
      </c>
      <c r="W110" s="162"/>
      <c r="X110" s="162" t="s">
        <v>117</v>
      </c>
      <c r="Y110" s="162" t="s">
        <v>118</v>
      </c>
      <c r="Z110" s="152"/>
      <c r="AA110" s="152"/>
      <c r="AB110" s="152"/>
      <c r="AC110" s="152"/>
      <c r="AD110" s="152"/>
      <c r="AE110" s="152"/>
      <c r="AF110" s="152"/>
      <c r="AG110" s="152" t="s">
        <v>119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78">
        <v>86</v>
      </c>
      <c r="B111" s="179" t="s">
        <v>319</v>
      </c>
      <c r="C111" s="188" t="s">
        <v>320</v>
      </c>
      <c r="D111" s="180" t="s">
        <v>156</v>
      </c>
      <c r="E111" s="181">
        <v>1211</v>
      </c>
      <c r="F111" s="182"/>
      <c r="G111" s="183">
        <f t="shared" si="14"/>
        <v>0</v>
      </c>
      <c r="H111" s="182"/>
      <c r="I111" s="183">
        <f t="shared" si="15"/>
        <v>0</v>
      </c>
      <c r="J111" s="182"/>
      <c r="K111" s="183">
        <f t="shared" si="16"/>
        <v>0</v>
      </c>
      <c r="L111" s="183">
        <v>21</v>
      </c>
      <c r="M111" s="183">
        <f t="shared" si="17"/>
        <v>0</v>
      </c>
      <c r="N111" s="181">
        <v>0</v>
      </c>
      <c r="O111" s="181">
        <f t="shared" si="18"/>
        <v>0</v>
      </c>
      <c r="P111" s="181">
        <v>0</v>
      </c>
      <c r="Q111" s="181">
        <f t="shared" si="19"/>
        <v>0</v>
      </c>
      <c r="R111" s="183"/>
      <c r="S111" s="183" t="s">
        <v>115</v>
      </c>
      <c r="T111" s="184" t="s">
        <v>116</v>
      </c>
      <c r="U111" s="162">
        <v>0.16944999999999999</v>
      </c>
      <c r="V111" s="162">
        <f t="shared" si="20"/>
        <v>205.2</v>
      </c>
      <c r="W111" s="162"/>
      <c r="X111" s="162" t="s">
        <v>117</v>
      </c>
      <c r="Y111" s="162" t="s">
        <v>118</v>
      </c>
      <c r="Z111" s="152"/>
      <c r="AA111" s="152"/>
      <c r="AB111" s="152"/>
      <c r="AC111" s="152"/>
      <c r="AD111" s="152"/>
      <c r="AE111" s="152"/>
      <c r="AF111" s="152"/>
      <c r="AG111" s="152" t="s">
        <v>119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78">
        <v>87</v>
      </c>
      <c r="B112" s="179" t="s">
        <v>321</v>
      </c>
      <c r="C112" s="188" t="s">
        <v>322</v>
      </c>
      <c r="D112" s="180" t="s">
        <v>290</v>
      </c>
      <c r="E112" s="181">
        <v>65</v>
      </c>
      <c r="F112" s="182"/>
      <c r="G112" s="183">
        <f t="shared" si="14"/>
        <v>0</v>
      </c>
      <c r="H112" s="182"/>
      <c r="I112" s="183">
        <f t="shared" si="15"/>
        <v>0</v>
      </c>
      <c r="J112" s="182"/>
      <c r="K112" s="183">
        <f t="shared" si="16"/>
        <v>0</v>
      </c>
      <c r="L112" s="183">
        <v>21</v>
      </c>
      <c r="M112" s="183">
        <f t="shared" si="17"/>
        <v>0</v>
      </c>
      <c r="N112" s="181">
        <v>0</v>
      </c>
      <c r="O112" s="181">
        <f t="shared" si="18"/>
        <v>0</v>
      </c>
      <c r="P112" s="181">
        <v>0</v>
      </c>
      <c r="Q112" s="181">
        <f t="shared" si="19"/>
        <v>0</v>
      </c>
      <c r="R112" s="183"/>
      <c r="S112" s="183" t="s">
        <v>115</v>
      </c>
      <c r="T112" s="184" t="s">
        <v>116</v>
      </c>
      <c r="U112" s="162">
        <v>0.66</v>
      </c>
      <c r="V112" s="162">
        <f t="shared" si="20"/>
        <v>42.9</v>
      </c>
      <c r="W112" s="162"/>
      <c r="X112" s="162" t="s">
        <v>117</v>
      </c>
      <c r="Y112" s="162" t="s">
        <v>118</v>
      </c>
      <c r="Z112" s="152"/>
      <c r="AA112" s="152"/>
      <c r="AB112" s="152"/>
      <c r="AC112" s="152"/>
      <c r="AD112" s="152"/>
      <c r="AE112" s="152"/>
      <c r="AF112" s="152"/>
      <c r="AG112" s="152" t="s">
        <v>160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78">
        <v>88</v>
      </c>
      <c r="B113" s="179" t="s">
        <v>323</v>
      </c>
      <c r="C113" s="188" t="s">
        <v>324</v>
      </c>
      <c r="D113" s="180" t="s">
        <v>290</v>
      </c>
      <c r="E113" s="181">
        <v>650</v>
      </c>
      <c r="F113" s="182"/>
      <c r="G113" s="183">
        <f t="shared" si="14"/>
        <v>0</v>
      </c>
      <c r="H113" s="182"/>
      <c r="I113" s="183">
        <f t="shared" si="15"/>
        <v>0</v>
      </c>
      <c r="J113" s="182"/>
      <c r="K113" s="183">
        <f t="shared" si="16"/>
        <v>0</v>
      </c>
      <c r="L113" s="183">
        <v>21</v>
      </c>
      <c r="M113" s="183">
        <f t="shared" si="17"/>
        <v>0</v>
      </c>
      <c r="N113" s="181">
        <v>0</v>
      </c>
      <c r="O113" s="181">
        <f t="shared" si="18"/>
        <v>0</v>
      </c>
      <c r="P113" s="181">
        <v>0</v>
      </c>
      <c r="Q113" s="181">
        <f t="shared" si="19"/>
        <v>0</v>
      </c>
      <c r="R113" s="183"/>
      <c r="S113" s="183" t="s">
        <v>115</v>
      </c>
      <c r="T113" s="184" t="s">
        <v>116</v>
      </c>
      <c r="U113" s="162">
        <v>0</v>
      </c>
      <c r="V113" s="162">
        <f t="shared" si="20"/>
        <v>0</v>
      </c>
      <c r="W113" s="162"/>
      <c r="X113" s="162" t="s">
        <v>117</v>
      </c>
      <c r="Y113" s="162" t="s">
        <v>118</v>
      </c>
      <c r="Z113" s="152"/>
      <c r="AA113" s="152"/>
      <c r="AB113" s="152"/>
      <c r="AC113" s="152"/>
      <c r="AD113" s="152"/>
      <c r="AE113" s="152"/>
      <c r="AF113" s="152"/>
      <c r="AG113" s="152" t="s">
        <v>119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8">
        <v>89</v>
      </c>
      <c r="B114" s="179" t="s">
        <v>325</v>
      </c>
      <c r="C114" s="188" t="s">
        <v>326</v>
      </c>
      <c r="D114" s="180" t="s">
        <v>113</v>
      </c>
      <c r="E114" s="181">
        <v>868</v>
      </c>
      <c r="F114" s="182"/>
      <c r="G114" s="183">
        <f t="shared" si="14"/>
        <v>0</v>
      </c>
      <c r="H114" s="182"/>
      <c r="I114" s="183">
        <f t="shared" si="15"/>
        <v>0</v>
      </c>
      <c r="J114" s="182"/>
      <c r="K114" s="183">
        <f t="shared" si="16"/>
        <v>0</v>
      </c>
      <c r="L114" s="183">
        <v>21</v>
      </c>
      <c r="M114" s="183">
        <f t="shared" si="17"/>
        <v>0</v>
      </c>
      <c r="N114" s="181">
        <v>2.0000000000000002E-5</v>
      </c>
      <c r="O114" s="181">
        <f t="shared" si="18"/>
        <v>0.02</v>
      </c>
      <c r="P114" s="181">
        <v>0</v>
      </c>
      <c r="Q114" s="181">
        <f t="shared" si="19"/>
        <v>0</v>
      </c>
      <c r="R114" s="183"/>
      <c r="S114" s="183" t="s">
        <v>115</v>
      </c>
      <c r="T114" s="184" t="s">
        <v>116</v>
      </c>
      <c r="U114" s="162">
        <v>0.05</v>
      </c>
      <c r="V114" s="162">
        <f t="shared" si="20"/>
        <v>43.4</v>
      </c>
      <c r="W114" s="162"/>
      <c r="X114" s="162" t="s">
        <v>117</v>
      </c>
      <c r="Y114" s="162" t="s">
        <v>118</v>
      </c>
      <c r="Z114" s="152"/>
      <c r="AA114" s="152"/>
      <c r="AB114" s="152"/>
      <c r="AC114" s="152"/>
      <c r="AD114" s="152"/>
      <c r="AE114" s="152"/>
      <c r="AF114" s="152"/>
      <c r="AG114" s="152" t="s">
        <v>160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78">
        <v>90</v>
      </c>
      <c r="B115" s="179" t="s">
        <v>327</v>
      </c>
      <c r="C115" s="188" t="s">
        <v>328</v>
      </c>
      <c r="D115" s="180" t="s">
        <v>113</v>
      </c>
      <c r="E115" s="181">
        <v>868</v>
      </c>
      <c r="F115" s="182"/>
      <c r="G115" s="183">
        <f t="shared" si="14"/>
        <v>0</v>
      </c>
      <c r="H115" s="182"/>
      <c r="I115" s="183">
        <f t="shared" si="15"/>
        <v>0</v>
      </c>
      <c r="J115" s="182"/>
      <c r="K115" s="183">
        <f t="shared" si="16"/>
        <v>0</v>
      </c>
      <c r="L115" s="183">
        <v>21</v>
      </c>
      <c r="M115" s="183">
        <f t="shared" si="17"/>
        <v>0</v>
      </c>
      <c r="N115" s="181">
        <v>0</v>
      </c>
      <c r="O115" s="181">
        <f t="shared" si="18"/>
        <v>0</v>
      </c>
      <c r="P115" s="181">
        <v>0</v>
      </c>
      <c r="Q115" s="181">
        <f t="shared" si="19"/>
        <v>0</v>
      </c>
      <c r="R115" s="183"/>
      <c r="S115" s="183" t="s">
        <v>115</v>
      </c>
      <c r="T115" s="184" t="s">
        <v>116</v>
      </c>
      <c r="U115" s="162">
        <v>0.13</v>
      </c>
      <c r="V115" s="162">
        <f t="shared" si="20"/>
        <v>112.84</v>
      </c>
      <c r="W115" s="162"/>
      <c r="X115" s="162" t="s">
        <v>117</v>
      </c>
      <c r="Y115" s="162" t="s">
        <v>118</v>
      </c>
      <c r="Z115" s="152"/>
      <c r="AA115" s="152"/>
      <c r="AB115" s="152"/>
      <c r="AC115" s="152"/>
      <c r="AD115" s="152"/>
      <c r="AE115" s="152"/>
      <c r="AF115" s="152"/>
      <c r="AG115" s="152" t="s">
        <v>160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78">
        <v>91</v>
      </c>
      <c r="B116" s="179" t="s">
        <v>329</v>
      </c>
      <c r="C116" s="188" t="s">
        <v>330</v>
      </c>
      <c r="D116" s="180" t="s">
        <v>331</v>
      </c>
      <c r="E116" s="181">
        <v>1.256</v>
      </c>
      <c r="F116" s="182"/>
      <c r="G116" s="183">
        <f t="shared" si="14"/>
        <v>0</v>
      </c>
      <c r="H116" s="182"/>
      <c r="I116" s="183">
        <f t="shared" si="15"/>
        <v>0</v>
      </c>
      <c r="J116" s="182"/>
      <c r="K116" s="183">
        <f t="shared" si="16"/>
        <v>0</v>
      </c>
      <c r="L116" s="183">
        <v>21</v>
      </c>
      <c r="M116" s="183">
        <f t="shared" si="17"/>
        <v>0</v>
      </c>
      <c r="N116" s="181">
        <v>0</v>
      </c>
      <c r="O116" s="181">
        <f t="shared" si="18"/>
        <v>0</v>
      </c>
      <c r="P116" s="181">
        <v>0</v>
      </c>
      <c r="Q116" s="181">
        <f t="shared" si="19"/>
        <v>0</v>
      </c>
      <c r="R116" s="183"/>
      <c r="S116" s="183" t="s">
        <v>150</v>
      </c>
      <c r="T116" s="184" t="s">
        <v>274</v>
      </c>
      <c r="U116" s="162">
        <v>0.02</v>
      </c>
      <c r="V116" s="162">
        <f t="shared" si="20"/>
        <v>0.03</v>
      </c>
      <c r="W116" s="162"/>
      <c r="X116" s="162" t="s">
        <v>117</v>
      </c>
      <c r="Y116" s="162" t="s">
        <v>118</v>
      </c>
      <c r="Z116" s="152"/>
      <c r="AA116" s="152"/>
      <c r="AB116" s="152"/>
      <c r="AC116" s="152"/>
      <c r="AD116" s="152"/>
      <c r="AE116" s="152"/>
      <c r="AF116" s="152"/>
      <c r="AG116" s="152" t="s">
        <v>332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78">
        <v>92</v>
      </c>
      <c r="B117" s="179" t="s">
        <v>333</v>
      </c>
      <c r="C117" s="188" t="s">
        <v>334</v>
      </c>
      <c r="D117" s="180" t="s">
        <v>335</v>
      </c>
      <c r="E117" s="181">
        <v>1110</v>
      </c>
      <c r="F117" s="182"/>
      <c r="G117" s="183">
        <f t="shared" si="14"/>
        <v>0</v>
      </c>
      <c r="H117" s="182"/>
      <c r="I117" s="183">
        <f t="shared" si="15"/>
        <v>0</v>
      </c>
      <c r="J117" s="182"/>
      <c r="K117" s="183">
        <f t="shared" si="16"/>
        <v>0</v>
      </c>
      <c r="L117" s="183">
        <v>21</v>
      </c>
      <c r="M117" s="183">
        <f t="shared" si="17"/>
        <v>0</v>
      </c>
      <c r="N117" s="181">
        <v>0</v>
      </c>
      <c r="O117" s="181">
        <f t="shared" si="18"/>
        <v>0</v>
      </c>
      <c r="P117" s="181">
        <v>0</v>
      </c>
      <c r="Q117" s="181">
        <f t="shared" si="19"/>
        <v>0</v>
      </c>
      <c r="R117" s="183"/>
      <c r="S117" s="183" t="s">
        <v>150</v>
      </c>
      <c r="T117" s="184" t="s">
        <v>151</v>
      </c>
      <c r="U117" s="162">
        <v>0</v>
      </c>
      <c r="V117" s="162">
        <f t="shared" si="20"/>
        <v>0</v>
      </c>
      <c r="W117" s="162"/>
      <c r="X117" s="162" t="s">
        <v>117</v>
      </c>
      <c r="Y117" s="162" t="s">
        <v>118</v>
      </c>
      <c r="Z117" s="152"/>
      <c r="AA117" s="152"/>
      <c r="AB117" s="152"/>
      <c r="AC117" s="152"/>
      <c r="AD117" s="152"/>
      <c r="AE117" s="152"/>
      <c r="AF117" s="152"/>
      <c r="AG117" s="152" t="s">
        <v>160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8">
        <v>93</v>
      </c>
      <c r="B118" s="179" t="s">
        <v>336</v>
      </c>
      <c r="C118" s="188" t="s">
        <v>337</v>
      </c>
      <c r="D118" s="180" t="s">
        <v>205</v>
      </c>
      <c r="E118" s="181">
        <v>5</v>
      </c>
      <c r="F118" s="182"/>
      <c r="G118" s="183">
        <f t="shared" si="14"/>
        <v>0</v>
      </c>
      <c r="H118" s="182"/>
      <c r="I118" s="183">
        <f t="shared" si="15"/>
        <v>0</v>
      </c>
      <c r="J118" s="182"/>
      <c r="K118" s="183">
        <f t="shared" si="16"/>
        <v>0</v>
      </c>
      <c r="L118" s="183">
        <v>21</v>
      </c>
      <c r="M118" s="183">
        <f t="shared" si="17"/>
        <v>0</v>
      </c>
      <c r="N118" s="181">
        <v>9.9000000000000008E-3</v>
      </c>
      <c r="O118" s="181">
        <f t="shared" si="18"/>
        <v>0.05</v>
      </c>
      <c r="P118" s="181">
        <v>0</v>
      </c>
      <c r="Q118" s="181">
        <f t="shared" si="19"/>
        <v>0</v>
      </c>
      <c r="R118" s="183"/>
      <c r="S118" s="183" t="s">
        <v>187</v>
      </c>
      <c r="T118" s="184" t="s">
        <v>274</v>
      </c>
      <c r="U118" s="162">
        <v>0</v>
      </c>
      <c r="V118" s="162">
        <f t="shared" si="20"/>
        <v>0</v>
      </c>
      <c r="W118" s="162"/>
      <c r="X118" s="162" t="s">
        <v>117</v>
      </c>
      <c r="Y118" s="162" t="s">
        <v>118</v>
      </c>
      <c r="Z118" s="152"/>
      <c r="AA118" s="152"/>
      <c r="AB118" s="152"/>
      <c r="AC118" s="152"/>
      <c r="AD118" s="152"/>
      <c r="AE118" s="152"/>
      <c r="AF118" s="152"/>
      <c r="AG118" s="152" t="s">
        <v>160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78">
        <v>94</v>
      </c>
      <c r="B119" s="179" t="s">
        <v>338</v>
      </c>
      <c r="C119" s="188" t="s">
        <v>339</v>
      </c>
      <c r="D119" s="180" t="s">
        <v>290</v>
      </c>
      <c r="E119" s="181">
        <v>10</v>
      </c>
      <c r="F119" s="182"/>
      <c r="G119" s="183">
        <f t="shared" si="14"/>
        <v>0</v>
      </c>
      <c r="H119" s="182"/>
      <c r="I119" s="183">
        <f t="shared" si="15"/>
        <v>0</v>
      </c>
      <c r="J119" s="182"/>
      <c r="K119" s="183">
        <f t="shared" si="16"/>
        <v>0</v>
      </c>
      <c r="L119" s="183">
        <v>21</v>
      </c>
      <c r="M119" s="183">
        <f t="shared" si="17"/>
        <v>0</v>
      </c>
      <c r="N119" s="181">
        <v>0</v>
      </c>
      <c r="O119" s="181">
        <f t="shared" si="18"/>
        <v>0</v>
      </c>
      <c r="P119" s="181">
        <v>0</v>
      </c>
      <c r="Q119" s="181">
        <f t="shared" si="19"/>
        <v>0</v>
      </c>
      <c r="R119" s="183"/>
      <c r="S119" s="183" t="s">
        <v>150</v>
      </c>
      <c r="T119" s="184" t="s">
        <v>151</v>
      </c>
      <c r="U119" s="162">
        <v>0</v>
      </c>
      <c r="V119" s="162">
        <f t="shared" si="20"/>
        <v>0</v>
      </c>
      <c r="W119" s="162"/>
      <c r="X119" s="162" t="s">
        <v>117</v>
      </c>
      <c r="Y119" s="162" t="s">
        <v>118</v>
      </c>
      <c r="Z119" s="152"/>
      <c r="AA119" s="152"/>
      <c r="AB119" s="152"/>
      <c r="AC119" s="152"/>
      <c r="AD119" s="152"/>
      <c r="AE119" s="152"/>
      <c r="AF119" s="152"/>
      <c r="AG119" s="152" t="s">
        <v>160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78">
        <v>95</v>
      </c>
      <c r="B120" s="179" t="s">
        <v>340</v>
      </c>
      <c r="C120" s="188" t="s">
        <v>341</v>
      </c>
      <c r="D120" s="180" t="s">
        <v>159</v>
      </c>
      <c r="E120" s="181">
        <v>5</v>
      </c>
      <c r="F120" s="182"/>
      <c r="G120" s="183">
        <f t="shared" si="14"/>
        <v>0</v>
      </c>
      <c r="H120" s="182"/>
      <c r="I120" s="183">
        <f t="shared" si="15"/>
        <v>0</v>
      </c>
      <c r="J120" s="182"/>
      <c r="K120" s="183">
        <f t="shared" si="16"/>
        <v>0</v>
      </c>
      <c r="L120" s="183">
        <v>21</v>
      </c>
      <c r="M120" s="183">
        <f t="shared" si="17"/>
        <v>0</v>
      </c>
      <c r="N120" s="181">
        <v>9.4579999999999997E-2</v>
      </c>
      <c r="O120" s="181">
        <f t="shared" si="18"/>
        <v>0.47</v>
      </c>
      <c r="P120" s="181">
        <v>0</v>
      </c>
      <c r="Q120" s="181">
        <f t="shared" si="19"/>
        <v>0</v>
      </c>
      <c r="R120" s="183"/>
      <c r="S120" s="183" t="s">
        <v>150</v>
      </c>
      <c r="T120" s="184" t="s">
        <v>151</v>
      </c>
      <c r="U120" s="162">
        <v>3.26</v>
      </c>
      <c r="V120" s="162">
        <f t="shared" si="20"/>
        <v>16.3</v>
      </c>
      <c r="W120" s="162"/>
      <c r="X120" s="162" t="s">
        <v>117</v>
      </c>
      <c r="Y120" s="162" t="s">
        <v>118</v>
      </c>
      <c r="Z120" s="152"/>
      <c r="AA120" s="152"/>
      <c r="AB120" s="152"/>
      <c r="AC120" s="152"/>
      <c r="AD120" s="152"/>
      <c r="AE120" s="152"/>
      <c r="AF120" s="152"/>
      <c r="AG120" s="152" t="s">
        <v>119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78">
        <v>96</v>
      </c>
      <c r="B121" s="179" t="s">
        <v>342</v>
      </c>
      <c r="C121" s="188" t="s">
        <v>343</v>
      </c>
      <c r="D121" s="180" t="s">
        <v>335</v>
      </c>
      <c r="E121" s="181">
        <v>111</v>
      </c>
      <c r="F121" s="182"/>
      <c r="G121" s="183">
        <f t="shared" si="14"/>
        <v>0</v>
      </c>
      <c r="H121" s="182"/>
      <c r="I121" s="183">
        <f t="shared" si="15"/>
        <v>0</v>
      </c>
      <c r="J121" s="182"/>
      <c r="K121" s="183">
        <f t="shared" si="16"/>
        <v>0</v>
      </c>
      <c r="L121" s="183">
        <v>21</v>
      </c>
      <c r="M121" s="183">
        <f t="shared" si="17"/>
        <v>0</v>
      </c>
      <c r="N121" s="181">
        <v>0</v>
      </c>
      <c r="O121" s="181">
        <f t="shared" si="18"/>
        <v>0</v>
      </c>
      <c r="P121" s="181">
        <v>0</v>
      </c>
      <c r="Q121" s="181">
        <f t="shared" si="19"/>
        <v>0</v>
      </c>
      <c r="R121" s="183"/>
      <c r="S121" s="183" t="s">
        <v>150</v>
      </c>
      <c r="T121" s="184" t="s">
        <v>151</v>
      </c>
      <c r="U121" s="162">
        <v>0</v>
      </c>
      <c r="V121" s="162">
        <f t="shared" si="20"/>
        <v>0</v>
      </c>
      <c r="W121" s="162"/>
      <c r="X121" s="162" t="s">
        <v>117</v>
      </c>
      <c r="Y121" s="162" t="s">
        <v>118</v>
      </c>
      <c r="Z121" s="152"/>
      <c r="AA121" s="152"/>
      <c r="AB121" s="152"/>
      <c r="AC121" s="152"/>
      <c r="AD121" s="152"/>
      <c r="AE121" s="152"/>
      <c r="AF121" s="152"/>
      <c r="AG121" s="152" t="s">
        <v>160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78">
        <v>97</v>
      </c>
      <c r="B122" s="179" t="s">
        <v>344</v>
      </c>
      <c r="C122" s="188" t="s">
        <v>345</v>
      </c>
      <c r="D122" s="180" t="s">
        <v>335</v>
      </c>
      <c r="E122" s="181">
        <v>20.5</v>
      </c>
      <c r="F122" s="182"/>
      <c r="G122" s="183">
        <f t="shared" si="14"/>
        <v>0</v>
      </c>
      <c r="H122" s="182"/>
      <c r="I122" s="183">
        <f t="shared" si="15"/>
        <v>0</v>
      </c>
      <c r="J122" s="182"/>
      <c r="K122" s="183">
        <f t="shared" si="16"/>
        <v>0</v>
      </c>
      <c r="L122" s="183">
        <v>21</v>
      </c>
      <c r="M122" s="183">
        <f t="shared" si="17"/>
        <v>0</v>
      </c>
      <c r="N122" s="181">
        <v>0</v>
      </c>
      <c r="O122" s="181">
        <f t="shared" si="18"/>
        <v>0</v>
      </c>
      <c r="P122" s="181">
        <v>0</v>
      </c>
      <c r="Q122" s="181">
        <f t="shared" si="19"/>
        <v>0</v>
      </c>
      <c r="R122" s="183"/>
      <c r="S122" s="183" t="s">
        <v>150</v>
      </c>
      <c r="T122" s="184" t="s">
        <v>151</v>
      </c>
      <c r="U122" s="162">
        <v>0</v>
      </c>
      <c r="V122" s="162">
        <f t="shared" si="20"/>
        <v>0</v>
      </c>
      <c r="W122" s="162"/>
      <c r="X122" s="162" t="s">
        <v>117</v>
      </c>
      <c r="Y122" s="162" t="s">
        <v>118</v>
      </c>
      <c r="Z122" s="152"/>
      <c r="AA122" s="152"/>
      <c r="AB122" s="152"/>
      <c r="AC122" s="152"/>
      <c r="AD122" s="152"/>
      <c r="AE122" s="152"/>
      <c r="AF122" s="152"/>
      <c r="AG122" s="152" t="s">
        <v>332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8">
        <v>98</v>
      </c>
      <c r="B123" s="179" t="s">
        <v>346</v>
      </c>
      <c r="C123" s="188" t="s">
        <v>347</v>
      </c>
      <c r="D123" s="180" t="s">
        <v>335</v>
      </c>
      <c r="E123" s="181">
        <v>117</v>
      </c>
      <c r="F123" s="182"/>
      <c r="G123" s="183">
        <f t="shared" si="14"/>
        <v>0</v>
      </c>
      <c r="H123" s="182"/>
      <c r="I123" s="183">
        <f t="shared" si="15"/>
        <v>0</v>
      </c>
      <c r="J123" s="182"/>
      <c r="K123" s="183">
        <f t="shared" si="16"/>
        <v>0</v>
      </c>
      <c r="L123" s="183">
        <v>21</v>
      </c>
      <c r="M123" s="183">
        <f t="shared" si="17"/>
        <v>0</v>
      </c>
      <c r="N123" s="181">
        <v>1</v>
      </c>
      <c r="O123" s="181">
        <f t="shared" si="18"/>
        <v>117</v>
      </c>
      <c r="P123" s="181">
        <v>0</v>
      </c>
      <c r="Q123" s="181">
        <f t="shared" si="19"/>
        <v>0</v>
      </c>
      <c r="R123" s="183" t="s">
        <v>210</v>
      </c>
      <c r="S123" s="183" t="s">
        <v>115</v>
      </c>
      <c r="T123" s="184" t="s">
        <v>348</v>
      </c>
      <c r="U123" s="162">
        <v>0</v>
      </c>
      <c r="V123" s="162">
        <f t="shared" si="20"/>
        <v>0</v>
      </c>
      <c r="W123" s="162"/>
      <c r="X123" s="162" t="s">
        <v>201</v>
      </c>
      <c r="Y123" s="162" t="s">
        <v>118</v>
      </c>
      <c r="Z123" s="152"/>
      <c r="AA123" s="152"/>
      <c r="AB123" s="152"/>
      <c r="AC123" s="152"/>
      <c r="AD123" s="152"/>
      <c r="AE123" s="152"/>
      <c r="AF123" s="152"/>
      <c r="AG123" s="152" t="s">
        <v>202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78">
        <v>99</v>
      </c>
      <c r="B124" s="179" t="s">
        <v>349</v>
      </c>
      <c r="C124" s="188" t="s">
        <v>350</v>
      </c>
      <c r="D124" s="180" t="s">
        <v>351</v>
      </c>
      <c r="E124" s="181">
        <v>117</v>
      </c>
      <c r="F124" s="182"/>
      <c r="G124" s="183">
        <f t="shared" si="14"/>
        <v>0</v>
      </c>
      <c r="H124" s="182"/>
      <c r="I124" s="183">
        <f t="shared" si="15"/>
        <v>0</v>
      </c>
      <c r="J124" s="182"/>
      <c r="K124" s="183">
        <f t="shared" si="16"/>
        <v>0</v>
      </c>
      <c r="L124" s="183">
        <v>21</v>
      </c>
      <c r="M124" s="183">
        <f t="shared" si="17"/>
        <v>0</v>
      </c>
      <c r="N124" s="181">
        <v>0</v>
      </c>
      <c r="O124" s="181">
        <f t="shared" si="18"/>
        <v>0</v>
      </c>
      <c r="P124" s="181">
        <v>0</v>
      </c>
      <c r="Q124" s="181">
        <f t="shared" si="19"/>
        <v>0</v>
      </c>
      <c r="R124" s="183"/>
      <c r="S124" s="183" t="s">
        <v>150</v>
      </c>
      <c r="T124" s="184" t="s">
        <v>151</v>
      </c>
      <c r="U124" s="162">
        <v>0</v>
      </c>
      <c r="V124" s="162">
        <f t="shared" si="20"/>
        <v>0</v>
      </c>
      <c r="W124" s="162"/>
      <c r="X124" s="162" t="s">
        <v>352</v>
      </c>
      <c r="Y124" s="162" t="s">
        <v>118</v>
      </c>
      <c r="Z124" s="152"/>
      <c r="AA124" s="152"/>
      <c r="AB124" s="152"/>
      <c r="AC124" s="152"/>
      <c r="AD124" s="152"/>
      <c r="AE124" s="152"/>
      <c r="AF124" s="152"/>
      <c r="AG124" s="152" t="s">
        <v>353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8">
        <v>100</v>
      </c>
      <c r="B125" s="179" t="s">
        <v>354</v>
      </c>
      <c r="C125" s="188" t="s">
        <v>355</v>
      </c>
      <c r="D125" s="180" t="s">
        <v>356</v>
      </c>
      <c r="E125" s="181">
        <v>2.5</v>
      </c>
      <c r="F125" s="182"/>
      <c r="G125" s="183">
        <f t="shared" si="14"/>
        <v>0</v>
      </c>
      <c r="H125" s="182"/>
      <c r="I125" s="183">
        <f t="shared" si="15"/>
        <v>0</v>
      </c>
      <c r="J125" s="182"/>
      <c r="K125" s="183">
        <f t="shared" si="16"/>
        <v>0</v>
      </c>
      <c r="L125" s="183">
        <v>21</v>
      </c>
      <c r="M125" s="183">
        <f t="shared" si="17"/>
        <v>0</v>
      </c>
      <c r="N125" s="181">
        <v>0</v>
      </c>
      <c r="O125" s="181">
        <f t="shared" si="18"/>
        <v>0</v>
      </c>
      <c r="P125" s="181">
        <v>0</v>
      </c>
      <c r="Q125" s="181">
        <f t="shared" si="19"/>
        <v>0</v>
      </c>
      <c r="R125" s="183"/>
      <c r="S125" s="183" t="s">
        <v>150</v>
      </c>
      <c r="T125" s="184" t="s">
        <v>151</v>
      </c>
      <c r="U125" s="162">
        <v>0</v>
      </c>
      <c r="V125" s="162">
        <f t="shared" si="20"/>
        <v>0</v>
      </c>
      <c r="W125" s="162"/>
      <c r="X125" s="162" t="s">
        <v>206</v>
      </c>
      <c r="Y125" s="162" t="s">
        <v>118</v>
      </c>
      <c r="Z125" s="152"/>
      <c r="AA125" s="152"/>
      <c r="AB125" s="152"/>
      <c r="AC125" s="152"/>
      <c r="AD125" s="152"/>
      <c r="AE125" s="152"/>
      <c r="AF125" s="152"/>
      <c r="AG125" s="152" t="s">
        <v>207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78">
        <v>101</v>
      </c>
      <c r="B126" s="179" t="s">
        <v>357</v>
      </c>
      <c r="C126" s="188" t="s">
        <v>358</v>
      </c>
      <c r="D126" s="180" t="s">
        <v>351</v>
      </c>
      <c r="E126" s="181">
        <v>92</v>
      </c>
      <c r="F126" s="182"/>
      <c r="G126" s="183">
        <f t="shared" si="14"/>
        <v>0</v>
      </c>
      <c r="H126" s="182"/>
      <c r="I126" s="183">
        <f t="shared" si="15"/>
        <v>0</v>
      </c>
      <c r="J126" s="182"/>
      <c r="K126" s="183">
        <f t="shared" si="16"/>
        <v>0</v>
      </c>
      <c r="L126" s="183">
        <v>21</v>
      </c>
      <c r="M126" s="183">
        <f t="shared" si="17"/>
        <v>0</v>
      </c>
      <c r="N126" s="181">
        <v>0</v>
      </c>
      <c r="O126" s="181">
        <f t="shared" si="18"/>
        <v>0</v>
      </c>
      <c r="P126" s="181">
        <v>0</v>
      </c>
      <c r="Q126" s="181">
        <f t="shared" si="19"/>
        <v>0</v>
      </c>
      <c r="R126" s="183"/>
      <c r="S126" s="183" t="s">
        <v>150</v>
      </c>
      <c r="T126" s="184" t="s">
        <v>274</v>
      </c>
      <c r="U126" s="162">
        <v>0</v>
      </c>
      <c r="V126" s="162">
        <f t="shared" si="20"/>
        <v>0</v>
      </c>
      <c r="W126" s="162"/>
      <c r="X126" s="162" t="s">
        <v>206</v>
      </c>
      <c r="Y126" s="162" t="s">
        <v>118</v>
      </c>
      <c r="Z126" s="152"/>
      <c r="AA126" s="152"/>
      <c r="AB126" s="152"/>
      <c r="AC126" s="152"/>
      <c r="AD126" s="152"/>
      <c r="AE126" s="152"/>
      <c r="AF126" s="152"/>
      <c r="AG126" s="152" t="s">
        <v>207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78">
        <v>102</v>
      </c>
      <c r="B127" s="179" t="s">
        <v>359</v>
      </c>
      <c r="C127" s="188" t="s">
        <v>360</v>
      </c>
      <c r="D127" s="180" t="s">
        <v>156</v>
      </c>
      <c r="E127" s="181">
        <v>27</v>
      </c>
      <c r="F127" s="182"/>
      <c r="G127" s="183">
        <f t="shared" si="14"/>
        <v>0</v>
      </c>
      <c r="H127" s="182"/>
      <c r="I127" s="183">
        <f t="shared" si="15"/>
        <v>0</v>
      </c>
      <c r="J127" s="182"/>
      <c r="K127" s="183">
        <f t="shared" si="16"/>
        <v>0</v>
      </c>
      <c r="L127" s="183">
        <v>21</v>
      </c>
      <c r="M127" s="183">
        <f t="shared" si="17"/>
        <v>0</v>
      </c>
      <c r="N127" s="181">
        <v>0</v>
      </c>
      <c r="O127" s="181">
        <f t="shared" si="18"/>
        <v>0</v>
      </c>
      <c r="P127" s="181">
        <v>0</v>
      </c>
      <c r="Q127" s="181">
        <f t="shared" si="19"/>
        <v>0</v>
      </c>
      <c r="R127" s="183"/>
      <c r="S127" s="183" t="s">
        <v>150</v>
      </c>
      <c r="T127" s="184" t="s">
        <v>274</v>
      </c>
      <c r="U127" s="162">
        <v>0</v>
      </c>
      <c r="V127" s="162">
        <f t="shared" si="20"/>
        <v>0</v>
      </c>
      <c r="W127" s="162"/>
      <c r="X127" s="162" t="s">
        <v>206</v>
      </c>
      <c r="Y127" s="162" t="s">
        <v>118</v>
      </c>
      <c r="Z127" s="152"/>
      <c r="AA127" s="152"/>
      <c r="AB127" s="152"/>
      <c r="AC127" s="152"/>
      <c r="AD127" s="152"/>
      <c r="AE127" s="152"/>
      <c r="AF127" s="152"/>
      <c r="AG127" s="152" t="s">
        <v>207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x14ac:dyDescent="0.2">
      <c r="A128" s="164" t="s">
        <v>109</v>
      </c>
      <c r="B128" s="165" t="s">
        <v>80</v>
      </c>
      <c r="C128" s="186" t="s">
        <v>27</v>
      </c>
      <c r="D128" s="166"/>
      <c r="E128" s="167"/>
      <c r="F128" s="168"/>
      <c r="G128" s="168">
        <f>SUMIF(AG129:AG131,"&lt;&gt;NOR",G129:G131)</f>
        <v>0</v>
      </c>
      <c r="H128" s="168"/>
      <c r="I128" s="168">
        <f>SUM(I129:I131)</f>
        <v>0</v>
      </c>
      <c r="J128" s="168"/>
      <c r="K128" s="168">
        <f>SUM(K129:K131)</f>
        <v>0</v>
      </c>
      <c r="L128" s="168"/>
      <c r="M128" s="168">
        <f>SUM(M129:M131)</f>
        <v>0</v>
      </c>
      <c r="N128" s="167"/>
      <c r="O128" s="167">
        <f>SUM(O129:O131)</f>
        <v>0</v>
      </c>
      <c r="P128" s="167"/>
      <c r="Q128" s="167">
        <f>SUM(Q129:Q131)</f>
        <v>0</v>
      </c>
      <c r="R128" s="168"/>
      <c r="S128" s="168"/>
      <c r="T128" s="169"/>
      <c r="U128" s="163"/>
      <c r="V128" s="163">
        <f>SUM(V129:V131)</f>
        <v>0</v>
      </c>
      <c r="W128" s="163"/>
      <c r="X128" s="163"/>
      <c r="Y128" s="163"/>
      <c r="AG128" t="s">
        <v>110</v>
      </c>
    </row>
    <row r="129" spans="1:60" outlineLevel="1" x14ac:dyDescent="0.2">
      <c r="A129" s="178">
        <v>103</v>
      </c>
      <c r="B129" s="179" t="s">
        <v>361</v>
      </c>
      <c r="C129" s="188" t="s">
        <v>362</v>
      </c>
      <c r="D129" s="180" t="s">
        <v>205</v>
      </c>
      <c r="E129" s="181">
        <v>29</v>
      </c>
      <c r="F129" s="182"/>
      <c r="G129" s="183">
        <f>ROUND(E129*F129,2)</f>
        <v>0</v>
      </c>
      <c r="H129" s="182"/>
      <c r="I129" s="183">
        <f>ROUND(E129*H129,2)</f>
        <v>0</v>
      </c>
      <c r="J129" s="182"/>
      <c r="K129" s="183">
        <f>ROUND(E129*J129,2)</f>
        <v>0</v>
      </c>
      <c r="L129" s="183">
        <v>21</v>
      </c>
      <c r="M129" s="183">
        <f>G129*(1+L129/100)</f>
        <v>0</v>
      </c>
      <c r="N129" s="181">
        <v>0</v>
      </c>
      <c r="O129" s="181">
        <f>ROUND(E129*N129,2)</f>
        <v>0</v>
      </c>
      <c r="P129" s="181">
        <v>0</v>
      </c>
      <c r="Q129" s="181">
        <f>ROUND(E129*P129,2)</f>
        <v>0</v>
      </c>
      <c r="R129" s="183"/>
      <c r="S129" s="183" t="s">
        <v>150</v>
      </c>
      <c r="T129" s="184" t="s">
        <v>274</v>
      </c>
      <c r="U129" s="162">
        <v>0</v>
      </c>
      <c r="V129" s="162">
        <f>ROUND(E129*U129,2)</f>
        <v>0</v>
      </c>
      <c r="W129" s="162"/>
      <c r="X129" s="162" t="s">
        <v>206</v>
      </c>
      <c r="Y129" s="162" t="s">
        <v>118</v>
      </c>
      <c r="Z129" s="152"/>
      <c r="AA129" s="152"/>
      <c r="AB129" s="152"/>
      <c r="AC129" s="152"/>
      <c r="AD129" s="152"/>
      <c r="AE129" s="152"/>
      <c r="AF129" s="152"/>
      <c r="AG129" s="152" t="s">
        <v>207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78">
        <v>104</v>
      </c>
      <c r="B130" s="179" t="s">
        <v>363</v>
      </c>
      <c r="C130" s="188" t="s">
        <v>364</v>
      </c>
      <c r="D130" s="180" t="s">
        <v>365</v>
      </c>
      <c r="E130" s="181">
        <v>4</v>
      </c>
      <c r="F130" s="182"/>
      <c r="G130" s="183">
        <f>ROUND(E130*F130,2)</f>
        <v>0</v>
      </c>
      <c r="H130" s="182"/>
      <c r="I130" s="183">
        <f>ROUND(E130*H130,2)</f>
        <v>0</v>
      </c>
      <c r="J130" s="182"/>
      <c r="K130" s="183">
        <f>ROUND(E130*J130,2)</f>
        <v>0</v>
      </c>
      <c r="L130" s="183">
        <v>21</v>
      </c>
      <c r="M130" s="183">
        <f>G130*(1+L130/100)</f>
        <v>0</v>
      </c>
      <c r="N130" s="181">
        <v>0</v>
      </c>
      <c r="O130" s="181">
        <f>ROUND(E130*N130,2)</f>
        <v>0</v>
      </c>
      <c r="P130" s="181">
        <v>0</v>
      </c>
      <c r="Q130" s="181">
        <f>ROUND(E130*P130,2)</f>
        <v>0</v>
      </c>
      <c r="R130" s="183"/>
      <c r="S130" s="183" t="s">
        <v>150</v>
      </c>
      <c r="T130" s="184" t="s">
        <v>151</v>
      </c>
      <c r="U130" s="162">
        <v>0</v>
      </c>
      <c r="V130" s="162">
        <f>ROUND(E130*U130,2)</f>
        <v>0</v>
      </c>
      <c r="W130" s="162"/>
      <c r="X130" s="162" t="s">
        <v>206</v>
      </c>
      <c r="Y130" s="162" t="s">
        <v>118</v>
      </c>
      <c r="Z130" s="152"/>
      <c r="AA130" s="152"/>
      <c r="AB130" s="152"/>
      <c r="AC130" s="152"/>
      <c r="AD130" s="152"/>
      <c r="AE130" s="152"/>
      <c r="AF130" s="152"/>
      <c r="AG130" s="152" t="s">
        <v>207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78">
        <v>105</v>
      </c>
      <c r="B131" s="179" t="s">
        <v>366</v>
      </c>
      <c r="C131" s="188" t="s">
        <v>367</v>
      </c>
      <c r="D131" s="180" t="s">
        <v>368</v>
      </c>
      <c r="E131" s="181">
        <v>10</v>
      </c>
      <c r="F131" s="182"/>
      <c r="G131" s="183">
        <f>ROUND(E131*F131,2)</f>
        <v>0</v>
      </c>
      <c r="H131" s="182"/>
      <c r="I131" s="183">
        <f>ROUND(E131*H131,2)</f>
        <v>0</v>
      </c>
      <c r="J131" s="182"/>
      <c r="K131" s="183">
        <f>ROUND(E131*J131,2)</f>
        <v>0</v>
      </c>
      <c r="L131" s="183">
        <v>21</v>
      </c>
      <c r="M131" s="183">
        <f>G131*(1+L131/100)</f>
        <v>0</v>
      </c>
      <c r="N131" s="181">
        <v>0</v>
      </c>
      <c r="O131" s="181">
        <f>ROUND(E131*N131,2)</f>
        <v>0</v>
      </c>
      <c r="P131" s="181">
        <v>0</v>
      </c>
      <c r="Q131" s="181">
        <f>ROUND(E131*P131,2)</f>
        <v>0</v>
      </c>
      <c r="R131" s="183"/>
      <c r="S131" s="183" t="s">
        <v>150</v>
      </c>
      <c r="T131" s="184" t="s">
        <v>274</v>
      </c>
      <c r="U131" s="162">
        <v>0</v>
      </c>
      <c r="V131" s="162">
        <f>ROUND(E131*U131,2)</f>
        <v>0</v>
      </c>
      <c r="W131" s="162"/>
      <c r="X131" s="162" t="s">
        <v>206</v>
      </c>
      <c r="Y131" s="162" t="s">
        <v>118</v>
      </c>
      <c r="Z131" s="152"/>
      <c r="AA131" s="152"/>
      <c r="AB131" s="152"/>
      <c r="AC131" s="152"/>
      <c r="AD131" s="152"/>
      <c r="AE131" s="152"/>
      <c r="AF131" s="152"/>
      <c r="AG131" s="152" t="s">
        <v>207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x14ac:dyDescent="0.2">
      <c r="A132" s="164" t="s">
        <v>109</v>
      </c>
      <c r="B132" s="165" t="s">
        <v>81</v>
      </c>
      <c r="C132" s="186" t="s">
        <v>28</v>
      </c>
      <c r="D132" s="166"/>
      <c r="E132" s="167"/>
      <c r="F132" s="168"/>
      <c r="G132" s="168">
        <f>SUMIF(AG133:AG138,"&lt;&gt;NOR",G133:G138)</f>
        <v>0</v>
      </c>
      <c r="H132" s="168"/>
      <c r="I132" s="168">
        <f>SUM(I133:I138)</f>
        <v>0</v>
      </c>
      <c r="J132" s="168"/>
      <c r="K132" s="168">
        <f>SUM(K133:K138)</f>
        <v>0</v>
      </c>
      <c r="L132" s="168"/>
      <c r="M132" s="168">
        <f>SUM(M133:M138)</f>
        <v>0</v>
      </c>
      <c r="N132" s="167"/>
      <c r="O132" s="167">
        <f>SUM(O133:O138)</f>
        <v>0</v>
      </c>
      <c r="P132" s="167"/>
      <c r="Q132" s="167">
        <f>SUM(Q133:Q138)</f>
        <v>0</v>
      </c>
      <c r="R132" s="168"/>
      <c r="S132" s="168"/>
      <c r="T132" s="169"/>
      <c r="U132" s="163"/>
      <c r="V132" s="163">
        <f>SUM(V133:V138)</f>
        <v>0</v>
      </c>
      <c r="W132" s="163"/>
      <c r="X132" s="163"/>
      <c r="Y132" s="163"/>
      <c r="AG132" t="s">
        <v>110</v>
      </c>
    </row>
    <row r="133" spans="1:60" outlineLevel="1" x14ac:dyDescent="0.2">
      <c r="A133" s="178">
        <v>106</v>
      </c>
      <c r="B133" s="179" t="s">
        <v>369</v>
      </c>
      <c r="C133" s="188" t="s">
        <v>370</v>
      </c>
      <c r="D133" s="180" t="s">
        <v>159</v>
      </c>
      <c r="E133" s="181">
        <v>32</v>
      </c>
      <c r="F133" s="182"/>
      <c r="G133" s="183">
        <f t="shared" ref="G133:G138" si="21">ROUND(E133*F133,2)</f>
        <v>0</v>
      </c>
      <c r="H133" s="182"/>
      <c r="I133" s="183">
        <f t="shared" ref="I133:I138" si="22">ROUND(E133*H133,2)</f>
        <v>0</v>
      </c>
      <c r="J133" s="182"/>
      <c r="K133" s="183">
        <f t="shared" ref="K133:K138" si="23">ROUND(E133*J133,2)</f>
        <v>0</v>
      </c>
      <c r="L133" s="183">
        <v>21</v>
      </c>
      <c r="M133" s="183">
        <f t="shared" ref="M133:M138" si="24">G133*(1+L133/100)</f>
        <v>0</v>
      </c>
      <c r="N133" s="181">
        <v>0</v>
      </c>
      <c r="O133" s="181">
        <f t="shared" ref="O133:O138" si="25">ROUND(E133*N133,2)</f>
        <v>0</v>
      </c>
      <c r="P133" s="181">
        <v>0</v>
      </c>
      <c r="Q133" s="181">
        <f t="shared" ref="Q133:Q138" si="26">ROUND(E133*P133,2)</f>
        <v>0</v>
      </c>
      <c r="R133" s="183"/>
      <c r="S133" s="183" t="s">
        <v>150</v>
      </c>
      <c r="T133" s="184" t="s">
        <v>274</v>
      </c>
      <c r="U133" s="162">
        <v>0</v>
      </c>
      <c r="V133" s="162">
        <f t="shared" ref="V133:V138" si="27">ROUND(E133*U133,2)</f>
        <v>0</v>
      </c>
      <c r="W133" s="162"/>
      <c r="X133" s="162" t="s">
        <v>206</v>
      </c>
      <c r="Y133" s="162" t="s">
        <v>118</v>
      </c>
      <c r="Z133" s="152"/>
      <c r="AA133" s="152"/>
      <c r="AB133" s="152"/>
      <c r="AC133" s="152"/>
      <c r="AD133" s="152"/>
      <c r="AE133" s="152"/>
      <c r="AF133" s="152"/>
      <c r="AG133" s="152" t="s">
        <v>207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8">
        <v>107</v>
      </c>
      <c r="B134" s="179" t="s">
        <v>371</v>
      </c>
      <c r="C134" s="188" t="s">
        <v>372</v>
      </c>
      <c r="D134" s="180" t="s">
        <v>205</v>
      </c>
      <c r="E134" s="181">
        <v>34</v>
      </c>
      <c r="F134" s="182"/>
      <c r="G134" s="183">
        <f t="shared" si="21"/>
        <v>0</v>
      </c>
      <c r="H134" s="182"/>
      <c r="I134" s="183">
        <f t="shared" si="22"/>
        <v>0</v>
      </c>
      <c r="J134" s="182"/>
      <c r="K134" s="183">
        <f t="shared" si="23"/>
        <v>0</v>
      </c>
      <c r="L134" s="183">
        <v>21</v>
      </c>
      <c r="M134" s="183">
        <f t="shared" si="24"/>
        <v>0</v>
      </c>
      <c r="N134" s="181">
        <v>0</v>
      </c>
      <c r="O134" s="181">
        <f t="shared" si="25"/>
        <v>0</v>
      </c>
      <c r="P134" s="181">
        <v>0</v>
      </c>
      <c r="Q134" s="181">
        <f t="shared" si="26"/>
        <v>0</v>
      </c>
      <c r="R134" s="183"/>
      <c r="S134" s="183" t="s">
        <v>150</v>
      </c>
      <c r="T134" s="184" t="s">
        <v>274</v>
      </c>
      <c r="U134" s="162">
        <v>0</v>
      </c>
      <c r="V134" s="162">
        <f t="shared" si="27"/>
        <v>0</v>
      </c>
      <c r="W134" s="162"/>
      <c r="X134" s="162" t="s">
        <v>206</v>
      </c>
      <c r="Y134" s="162" t="s">
        <v>118</v>
      </c>
      <c r="Z134" s="152"/>
      <c r="AA134" s="152"/>
      <c r="AB134" s="152"/>
      <c r="AC134" s="152"/>
      <c r="AD134" s="152"/>
      <c r="AE134" s="152"/>
      <c r="AF134" s="152"/>
      <c r="AG134" s="152" t="s">
        <v>207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71">
        <v>108</v>
      </c>
      <c r="B135" s="172" t="s">
        <v>373</v>
      </c>
      <c r="C135" s="187" t="s">
        <v>374</v>
      </c>
      <c r="D135" s="173" t="s">
        <v>375</v>
      </c>
      <c r="E135" s="174">
        <v>1</v>
      </c>
      <c r="F135" s="175"/>
      <c r="G135" s="176">
        <f t="shared" si="21"/>
        <v>0</v>
      </c>
      <c r="H135" s="175"/>
      <c r="I135" s="176">
        <f t="shared" si="22"/>
        <v>0</v>
      </c>
      <c r="J135" s="175"/>
      <c r="K135" s="176">
        <f t="shared" si="23"/>
        <v>0</v>
      </c>
      <c r="L135" s="176">
        <v>21</v>
      </c>
      <c r="M135" s="176">
        <f t="shared" si="24"/>
        <v>0</v>
      </c>
      <c r="N135" s="174">
        <v>0</v>
      </c>
      <c r="O135" s="174">
        <f t="shared" si="25"/>
        <v>0</v>
      </c>
      <c r="P135" s="174">
        <v>0</v>
      </c>
      <c r="Q135" s="174">
        <f t="shared" si="26"/>
        <v>0</v>
      </c>
      <c r="R135" s="176"/>
      <c r="S135" s="176" t="s">
        <v>115</v>
      </c>
      <c r="T135" s="177" t="s">
        <v>151</v>
      </c>
      <c r="U135" s="162">
        <v>0</v>
      </c>
      <c r="V135" s="162">
        <f t="shared" si="27"/>
        <v>0</v>
      </c>
      <c r="W135" s="162"/>
      <c r="X135" s="162" t="s">
        <v>206</v>
      </c>
      <c r="Y135" s="162" t="s">
        <v>118</v>
      </c>
      <c r="Z135" s="152"/>
      <c r="AA135" s="152"/>
      <c r="AB135" s="152"/>
      <c r="AC135" s="152"/>
      <c r="AD135" s="152"/>
      <c r="AE135" s="152"/>
      <c r="AF135" s="152"/>
      <c r="AG135" s="152" t="s">
        <v>259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71">
        <v>109</v>
      </c>
      <c r="B136" s="172" t="s">
        <v>376</v>
      </c>
      <c r="C136" s="187" t="s">
        <v>377</v>
      </c>
      <c r="D136" s="173" t="s">
        <v>365</v>
      </c>
      <c r="E136" s="174">
        <v>10</v>
      </c>
      <c r="F136" s="175"/>
      <c r="G136" s="176">
        <f t="shared" si="21"/>
        <v>0</v>
      </c>
      <c r="H136" s="175"/>
      <c r="I136" s="176">
        <f t="shared" si="22"/>
        <v>0</v>
      </c>
      <c r="J136" s="175"/>
      <c r="K136" s="176">
        <f t="shared" si="23"/>
        <v>0</v>
      </c>
      <c r="L136" s="176">
        <v>21</v>
      </c>
      <c r="M136" s="176">
        <f t="shared" si="24"/>
        <v>0</v>
      </c>
      <c r="N136" s="174">
        <v>0</v>
      </c>
      <c r="O136" s="174">
        <f t="shared" si="25"/>
        <v>0</v>
      </c>
      <c r="P136" s="174">
        <v>0</v>
      </c>
      <c r="Q136" s="174">
        <f t="shared" si="26"/>
        <v>0</v>
      </c>
      <c r="R136" s="176"/>
      <c r="S136" s="176" t="s">
        <v>115</v>
      </c>
      <c r="T136" s="177" t="s">
        <v>151</v>
      </c>
      <c r="U136" s="162">
        <v>0</v>
      </c>
      <c r="V136" s="162">
        <f t="shared" si="27"/>
        <v>0</v>
      </c>
      <c r="W136" s="162"/>
      <c r="X136" s="162" t="s">
        <v>206</v>
      </c>
      <c r="Y136" s="162" t="s">
        <v>118</v>
      </c>
      <c r="Z136" s="152"/>
      <c r="AA136" s="152"/>
      <c r="AB136" s="152"/>
      <c r="AC136" s="152"/>
      <c r="AD136" s="152"/>
      <c r="AE136" s="152"/>
      <c r="AF136" s="152"/>
      <c r="AG136" s="152" t="s">
        <v>207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8">
        <v>110</v>
      </c>
      <c r="B137" s="179" t="s">
        <v>378</v>
      </c>
      <c r="C137" s="188" t="s">
        <v>379</v>
      </c>
      <c r="D137" s="180" t="s">
        <v>375</v>
      </c>
      <c r="E137" s="181">
        <v>1</v>
      </c>
      <c r="F137" s="182"/>
      <c r="G137" s="183">
        <f t="shared" si="21"/>
        <v>0</v>
      </c>
      <c r="H137" s="182"/>
      <c r="I137" s="183">
        <f t="shared" si="22"/>
        <v>0</v>
      </c>
      <c r="J137" s="182"/>
      <c r="K137" s="183">
        <f t="shared" si="23"/>
        <v>0</v>
      </c>
      <c r="L137" s="183">
        <v>21</v>
      </c>
      <c r="M137" s="183">
        <f t="shared" si="24"/>
        <v>0</v>
      </c>
      <c r="N137" s="181">
        <v>0</v>
      </c>
      <c r="O137" s="181">
        <f t="shared" si="25"/>
        <v>0</v>
      </c>
      <c r="P137" s="181">
        <v>0</v>
      </c>
      <c r="Q137" s="181">
        <f t="shared" si="26"/>
        <v>0</v>
      </c>
      <c r="R137" s="183"/>
      <c r="S137" s="183" t="s">
        <v>150</v>
      </c>
      <c r="T137" s="184" t="s">
        <v>151</v>
      </c>
      <c r="U137" s="162">
        <v>0</v>
      </c>
      <c r="V137" s="162">
        <f t="shared" si="27"/>
        <v>0</v>
      </c>
      <c r="W137" s="162"/>
      <c r="X137" s="162" t="s">
        <v>206</v>
      </c>
      <c r="Y137" s="162" t="s">
        <v>118</v>
      </c>
      <c r="Z137" s="152"/>
      <c r="AA137" s="152"/>
      <c r="AB137" s="152"/>
      <c r="AC137" s="152"/>
      <c r="AD137" s="152"/>
      <c r="AE137" s="152"/>
      <c r="AF137" s="152"/>
      <c r="AG137" s="152" t="s">
        <v>207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71">
        <v>111</v>
      </c>
      <c r="B138" s="172" t="s">
        <v>380</v>
      </c>
      <c r="C138" s="187" t="s">
        <v>381</v>
      </c>
      <c r="D138" s="173" t="s">
        <v>375</v>
      </c>
      <c r="E138" s="174">
        <v>1</v>
      </c>
      <c r="F138" s="175"/>
      <c r="G138" s="176">
        <f t="shared" si="21"/>
        <v>0</v>
      </c>
      <c r="H138" s="175"/>
      <c r="I138" s="176">
        <f t="shared" si="22"/>
        <v>0</v>
      </c>
      <c r="J138" s="175"/>
      <c r="K138" s="176">
        <f t="shared" si="23"/>
        <v>0</v>
      </c>
      <c r="L138" s="176">
        <v>21</v>
      </c>
      <c r="M138" s="176">
        <f t="shared" si="24"/>
        <v>0</v>
      </c>
      <c r="N138" s="174">
        <v>0</v>
      </c>
      <c r="O138" s="174">
        <f t="shared" si="25"/>
        <v>0</v>
      </c>
      <c r="P138" s="174">
        <v>0</v>
      </c>
      <c r="Q138" s="174">
        <f t="shared" si="26"/>
        <v>0</v>
      </c>
      <c r="R138" s="176"/>
      <c r="S138" s="176" t="s">
        <v>115</v>
      </c>
      <c r="T138" s="177" t="s">
        <v>274</v>
      </c>
      <c r="U138" s="162">
        <v>0</v>
      </c>
      <c r="V138" s="162">
        <f t="shared" si="27"/>
        <v>0</v>
      </c>
      <c r="W138" s="162"/>
      <c r="X138" s="162" t="s">
        <v>206</v>
      </c>
      <c r="Y138" s="162" t="s">
        <v>118</v>
      </c>
      <c r="Z138" s="152"/>
      <c r="AA138" s="152"/>
      <c r="AB138" s="152"/>
      <c r="AC138" s="152"/>
      <c r="AD138" s="152"/>
      <c r="AE138" s="152"/>
      <c r="AF138" s="152"/>
      <c r="AG138" s="152" t="s">
        <v>207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x14ac:dyDescent="0.2">
      <c r="A139" s="3"/>
      <c r="B139" s="4"/>
      <c r="C139" s="189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E139">
        <v>15</v>
      </c>
      <c r="AF139">
        <v>21</v>
      </c>
      <c r="AG139" t="s">
        <v>95</v>
      </c>
    </row>
    <row r="140" spans="1:60" x14ac:dyDescent="0.2">
      <c r="A140" s="155"/>
      <c r="B140" s="156" t="s">
        <v>29</v>
      </c>
      <c r="C140" s="190"/>
      <c r="D140" s="157"/>
      <c r="E140" s="158"/>
      <c r="F140" s="158"/>
      <c r="G140" s="170">
        <f>G8+G13+G18+G31+G33+G53+G79+G85+G89+G93+G128+G132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f>SUMIF(L7:L138,AE139,G7:G138)</f>
        <v>0</v>
      </c>
      <c r="AF140">
        <f>SUMIF(L7:L138,AF139,G7:G138)</f>
        <v>0</v>
      </c>
      <c r="AG140" t="s">
        <v>382</v>
      </c>
    </row>
    <row r="141" spans="1:60" x14ac:dyDescent="0.2">
      <c r="C141" s="191"/>
      <c r="D141" s="10"/>
      <c r="AG141" t="s">
        <v>383</v>
      </c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</sheetData>
  <sheetProtection formatRows="0"/>
  <mergeCells count="12">
    <mergeCell ref="C29:G29"/>
    <mergeCell ref="A1:G1"/>
    <mergeCell ref="C2:G2"/>
    <mergeCell ref="C3:G3"/>
    <mergeCell ref="C4:G4"/>
    <mergeCell ref="C10:G10"/>
    <mergeCell ref="C15:G15"/>
    <mergeCell ref="C17:G17"/>
    <mergeCell ref="C20:G20"/>
    <mergeCell ref="C22:G22"/>
    <mergeCell ref="C24:G24"/>
    <mergeCell ref="C27:G2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401.3 240215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'401.3 240215 Pol'!Názvy_tisku</vt:lpstr>
      <vt:lpstr>oadresa</vt:lpstr>
      <vt:lpstr>Stavba!Objednatel</vt:lpstr>
      <vt:lpstr>Stavba!Objekt</vt:lpstr>
      <vt:lpstr>'401.3 240215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Marie</cp:lastModifiedBy>
  <cp:lastPrinted>2019-03-19T12:27:02Z</cp:lastPrinted>
  <dcterms:created xsi:type="dcterms:W3CDTF">2009-04-08T07:15:50Z</dcterms:created>
  <dcterms:modified xsi:type="dcterms:W3CDTF">2024-10-21T12:20:25Z</dcterms:modified>
</cp:coreProperties>
</file>