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pech\Desktop\Byt SUNN 676\VŘ\"/>
    </mc:Choice>
  </mc:AlternateContent>
  <bookViews>
    <workbookView xWindow="0" yWindow="0" windowWidth="28800" windowHeight="12180"/>
  </bookViews>
  <sheets>
    <sheet name="Rekapitulace stavby" sheetId="1" r:id="rId1"/>
    <sheet name="1 - SUNN, č.p. 676" sheetId="2" r:id="rId2"/>
    <sheet name="Seznam figur" sheetId="3" r:id="rId3"/>
    <sheet name="Pokyny pro vyplnění" sheetId="4" r:id="rId4"/>
  </sheets>
  <definedNames>
    <definedName name="_xlnm._FilterDatabase" localSheetId="1" hidden="1">'1 - SUNN, č.p. 676'!$C$110:$K$1028</definedName>
    <definedName name="_xlnm.Print_Titles" localSheetId="1">'1 - SUNN, č.p. 676'!$110:$110</definedName>
    <definedName name="_xlnm.Print_Titles" localSheetId="0">'Rekapitulace stavby'!$52:$52</definedName>
    <definedName name="_xlnm.Print_Titles" localSheetId="2">'Seznam figur'!$9:$9</definedName>
    <definedName name="_xlnm.Print_Area" localSheetId="1">'1 - SUNN, č.p. 676'!$C$4:$J$39,'1 - SUNN, č.p. 676'!$C$45:$J$92,'1 - SUNN, č.p. 676'!$C$98:$K$1028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2">'Seznam figur'!$C$4:$G$321</definedName>
  </definedNames>
  <calcPr calcId="162913"/>
</workbook>
</file>

<file path=xl/calcChain.xml><?xml version="1.0" encoding="utf-8"?>
<calcChain xmlns="http://schemas.openxmlformats.org/spreadsheetml/2006/main">
  <c r="D7" i="3" l="1"/>
  <c r="J37" i="2"/>
  <c r="J36" i="2"/>
  <c r="AY55" i="1" s="1"/>
  <c r="J35" i="2"/>
  <c r="AX55" i="1"/>
  <c r="BI1026" i="2"/>
  <c r="BH1026" i="2"/>
  <c r="BG1026" i="2"/>
  <c r="BE1026" i="2"/>
  <c r="T1026" i="2"/>
  <c r="T1025" i="2" s="1"/>
  <c r="R1026" i="2"/>
  <c r="R1025" i="2"/>
  <c r="P1026" i="2"/>
  <c r="P1025" i="2"/>
  <c r="BI1023" i="2"/>
  <c r="BH1023" i="2"/>
  <c r="BG1023" i="2"/>
  <c r="BE1023" i="2"/>
  <c r="T1023" i="2"/>
  <c r="T1022" i="2"/>
  <c r="T1021" i="2" s="1"/>
  <c r="R1023" i="2"/>
  <c r="R1022" i="2" s="1"/>
  <c r="R1021" i="2" s="1"/>
  <c r="P1023" i="2"/>
  <c r="P1022" i="2" s="1"/>
  <c r="P1021" i="2" s="1"/>
  <c r="BI1018" i="2"/>
  <c r="BH1018" i="2"/>
  <c r="BG1018" i="2"/>
  <c r="BE1018" i="2"/>
  <c r="T1018" i="2"/>
  <c r="R1018" i="2"/>
  <c r="P1018" i="2"/>
  <c r="BI1014" i="2"/>
  <c r="BH1014" i="2"/>
  <c r="BG1014" i="2"/>
  <c r="BE1014" i="2"/>
  <c r="T1014" i="2"/>
  <c r="R1014" i="2"/>
  <c r="P1014" i="2"/>
  <c r="BI1010" i="2"/>
  <c r="BH1010" i="2"/>
  <c r="BG1010" i="2"/>
  <c r="BE1010" i="2"/>
  <c r="T1010" i="2"/>
  <c r="R1010" i="2"/>
  <c r="P1010" i="2"/>
  <c r="BI1005" i="2"/>
  <c r="BH1005" i="2"/>
  <c r="BG1005" i="2"/>
  <c r="BE1005" i="2"/>
  <c r="T1005" i="2"/>
  <c r="R1005" i="2"/>
  <c r="P1005" i="2"/>
  <c r="BI994" i="2"/>
  <c r="BH994" i="2"/>
  <c r="BG994" i="2"/>
  <c r="BE994" i="2"/>
  <c r="T994" i="2"/>
  <c r="R994" i="2"/>
  <c r="P994" i="2"/>
  <c r="BI990" i="2"/>
  <c r="BH990" i="2"/>
  <c r="BG990" i="2"/>
  <c r="BE990" i="2"/>
  <c r="T990" i="2"/>
  <c r="R990" i="2"/>
  <c r="P990" i="2"/>
  <c r="BI981" i="2"/>
  <c r="BH981" i="2"/>
  <c r="BG981" i="2"/>
  <c r="BE981" i="2"/>
  <c r="T981" i="2"/>
  <c r="R981" i="2"/>
  <c r="P981" i="2"/>
  <c r="BI969" i="2"/>
  <c r="BH969" i="2"/>
  <c r="BG969" i="2"/>
  <c r="BE969" i="2"/>
  <c r="T969" i="2"/>
  <c r="R969" i="2"/>
  <c r="P969" i="2"/>
  <c r="BI958" i="2"/>
  <c r="BH958" i="2"/>
  <c r="BG958" i="2"/>
  <c r="BE958" i="2"/>
  <c r="T958" i="2"/>
  <c r="R958" i="2"/>
  <c r="P958" i="2"/>
  <c r="BI947" i="2"/>
  <c r="BH947" i="2"/>
  <c r="BG947" i="2"/>
  <c r="BE947" i="2"/>
  <c r="T947" i="2"/>
  <c r="R947" i="2"/>
  <c r="P947" i="2"/>
  <c r="BI943" i="2"/>
  <c r="BH943" i="2"/>
  <c r="BG943" i="2"/>
  <c r="BE943" i="2"/>
  <c r="T943" i="2"/>
  <c r="R943" i="2"/>
  <c r="P943" i="2"/>
  <c r="BI940" i="2"/>
  <c r="BH940" i="2"/>
  <c r="BG940" i="2"/>
  <c r="BE940" i="2"/>
  <c r="T940" i="2"/>
  <c r="R940" i="2"/>
  <c r="P940" i="2"/>
  <c r="BI936" i="2"/>
  <c r="BH936" i="2"/>
  <c r="BG936" i="2"/>
  <c r="BE936" i="2"/>
  <c r="T936" i="2"/>
  <c r="R936" i="2"/>
  <c r="P936" i="2"/>
  <c r="BI932" i="2"/>
  <c r="BH932" i="2"/>
  <c r="BG932" i="2"/>
  <c r="BE932" i="2"/>
  <c r="T932" i="2"/>
  <c r="R932" i="2"/>
  <c r="P932" i="2"/>
  <c r="BI927" i="2"/>
  <c r="BH927" i="2"/>
  <c r="BG927" i="2"/>
  <c r="BE927" i="2"/>
  <c r="T927" i="2"/>
  <c r="R927" i="2"/>
  <c r="P927" i="2"/>
  <c r="BI924" i="2"/>
  <c r="BH924" i="2"/>
  <c r="BG924" i="2"/>
  <c r="BE924" i="2"/>
  <c r="T924" i="2"/>
  <c r="R924" i="2"/>
  <c r="P924" i="2"/>
  <c r="BI919" i="2"/>
  <c r="BH919" i="2"/>
  <c r="BG919" i="2"/>
  <c r="BE919" i="2"/>
  <c r="T919" i="2"/>
  <c r="R919" i="2"/>
  <c r="P919" i="2"/>
  <c r="BI915" i="2"/>
  <c r="BH915" i="2"/>
  <c r="BG915" i="2"/>
  <c r="BE915" i="2"/>
  <c r="T915" i="2"/>
  <c r="R915" i="2"/>
  <c r="P915" i="2"/>
  <c r="BI908" i="2"/>
  <c r="BH908" i="2"/>
  <c r="BG908" i="2"/>
  <c r="BE908" i="2"/>
  <c r="T908" i="2"/>
  <c r="R908" i="2"/>
  <c r="P908" i="2"/>
  <c r="BI901" i="2"/>
  <c r="BH901" i="2"/>
  <c r="BG901" i="2"/>
  <c r="BE901" i="2"/>
  <c r="T901" i="2"/>
  <c r="R901" i="2"/>
  <c r="P901" i="2"/>
  <c r="BI894" i="2"/>
  <c r="BH894" i="2"/>
  <c r="BG894" i="2"/>
  <c r="BE894" i="2"/>
  <c r="T894" i="2"/>
  <c r="R894" i="2"/>
  <c r="P894" i="2"/>
  <c r="BI890" i="2"/>
  <c r="BH890" i="2"/>
  <c r="BG890" i="2"/>
  <c r="BE890" i="2"/>
  <c r="T890" i="2"/>
  <c r="R890" i="2"/>
  <c r="P890" i="2"/>
  <c r="BI886" i="2"/>
  <c r="BH886" i="2"/>
  <c r="BG886" i="2"/>
  <c r="BE886" i="2"/>
  <c r="T886" i="2"/>
  <c r="R886" i="2"/>
  <c r="P886" i="2"/>
  <c r="BI882" i="2"/>
  <c r="BH882" i="2"/>
  <c r="BG882" i="2"/>
  <c r="BE882" i="2"/>
  <c r="T882" i="2"/>
  <c r="R882" i="2"/>
  <c r="P882" i="2"/>
  <c r="BI878" i="2"/>
  <c r="BH878" i="2"/>
  <c r="BG878" i="2"/>
  <c r="BE878" i="2"/>
  <c r="T878" i="2"/>
  <c r="R878" i="2"/>
  <c r="P878" i="2"/>
  <c r="BI873" i="2"/>
  <c r="BH873" i="2"/>
  <c r="BG873" i="2"/>
  <c r="BE873" i="2"/>
  <c r="T873" i="2"/>
  <c r="R873" i="2"/>
  <c r="P873" i="2"/>
  <c r="BI866" i="2"/>
  <c r="BH866" i="2"/>
  <c r="BG866" i="2"/>
  <c r="BE866" i="2"/>
  <c r="T866" i="2"/>
  <c r="R866" i="2"/>
  <c r="P866" i="2"/>
  <c r="BI860" i="2"/>
  <c r="BH860" i="2"/>
  <c r="BG860" i="2"/>
  <c r="BE860" i="2"/>
  <c r="T860" i="2"/>
  <c r="R860" i="2"/>
  <c r="P860" i="2"/>
  <c r="BI854" i="2"/>
  <c r="BH854" i="2"/>
  <c r="BG854" i="2"/>
  <c r="BE854" i="2"/>
  <c r="T854" i="2"/>
  <c r="R854" i="2"/>
  <c r="P854" i="2"/>
  <c r="BI850" i="2"/>
  <c r="BH850" i="2"/>
  <c r="BG850" i="2"/>
  <c r="BE850" i="2"/>
  <c r="T850" i="2"/>
  <c r="R850" i="2"/>
  <c r="P850" i="2"/>
  <c r="BI847" i="2"/>
  <c r="BH847" i="2"/>
  <c r="BG847" i="2"/>
  <c r="BE847" i="2"/>
  <c r="T847" i="2"/>
  <c r="R847" i="2"/>
  <c r="P847" i="2"/>
  <c r="BI839" i="2"/>
  <c r="BH839" i="2"/>
  <c r="BG839" i="2"/>
  <c r="BE839" i="2"/>
  <c r="T839" i="2"/>
  <c r="R839" i="2"/>
  <c r="P839" i="2"/>
  <c r="BI831" i="2"/>
  <c r="BH831" i="2"/>
  <c r="BG831" i="2"/>
  <c r="BE831" i="2"/>
  <c r="T831" i="2"/>
  <c r="R831" i="2"/>
  <c r="P831" i="2"/>
  <c r="BI825" i="2"/>
  <c r="BH825" i="2"/>
  <c r="BG825" i="2"/>
  <c r="BE825" i="2"/>
  <c r="T825" i="2"/>
  <c r="R825" i="2"/>
  <c r="P825" i="2"/>
  <c r="BI821" i="2"/>
  <c r="BH821" i="2"/>
  <c r="BG821" i="2"/>
  <c r="BE821" i="2"/>
  <c r="T821" i="2"/>
  <c r="R821" i="2"/>
  <c r="P821" i="2"/>
  <c r="BI814" i="2"/>
  <c r="BH814" i="2"/>
  <c r="BG814" i="2"/>
  <c r="BE814" i="2"/>
  <c r="T814" i="2"/>
  <c r="R814" i="2"/>
  <c r="P814" i="2"/>
  <c r="BI806" i="2"/>
  <c r="BH806" i="2"/>
  <c r="BG806" i="2"/>
  <c r="BE806" i="2"/>
  <c r="T806" i="2"/>
  <c r="R806" i="2"/>
  <c r="P806" i="2"/>
  <c r="BI797" i="2"/>
  <c r="BH797" i="2"/>
  <c r="BG797" i="2"/>
  <c r="BE797" i="2"/>
  <c r="T797" i="2"/>
  <c r="R797" i="2"/>
  <c r="P797" i="2"/>
  <c r="BI792" i="2"/>
  <c r="BH792" i="2"/>
  <c r="BG792" i="2"/>
  <c r="BE792" i="2"/>
  <c r="T792" i="2"/>
  <c r="R792" i="2"/>
  <c r="P792" i="2"/>
  <c r="BI787" i="2"/>
  <c r="BH787" i="2"/>
  <c r="BG787" i="2"/>
  <c r="BE787" i="2"/>
  <c r="T787" i="2"/>
  <c r="R787" i="2"/>
  <c r="P787" i="2"/>
  <c r="BI780" i="2"/>
  <c r="BH780" i="2"/>
  <c r="BG780" i="2"/>
  <c r="BE780" i="2"/>
  <c r="T780" i="2"/>
  <c r="R780" i="2"/>
  <c r="P780" i="2"/>
  <c r="BI773" i="2"/>
  <c r="BH773" i="2"/>
  <c r="BG773" i="2"/>
  <c r="BE773" i="2"/>
  <c r="T773" i="2"/>
  <c r="R773" i="2"/>
  <c r="P773" i="2"/>
  <c r="BI767" i="2"/>
  <c r="BH767" i="2"/>
  <c r="BG767" i="2"/>
  <c r="BE767" i="2"/>
  <c r="T767" i="2"/>
  <c r="R767" i="2"/>
  <c r="P767" i="2"/>
  <c r="BI761" i="2"/>
  <c r="BH761" i="2"/>
  <c r="BG761" i="2"/>
  <c r="BE761" i="2"/>
  <c r="T761" i="2"/>
  <c r="R761" i="2"/>
  <c r="P761" i="2"/>
  <c r="BI757" i="2"/>
  <c r="BH757" i="2"/>
  <c r="BG757" i="2"/>
  <c r="BE757" i="2"/>
  <c r="T757" i="2"/>
  <c r="R757" i="2"/>
  <c r="P757" i="2"/>
  <c r="BI754" i="2"/>
  <c r="BH754" i="2"/>
  <c r="BG754" i="2"/>
  <c r="BE754" i="2"/>
  <c r="T754" i="2"/>
  <c r="R754" i="2"/>
  <c r="P754" i="2"/>
  <c r="BI750" i="2"/>
  <c r="BH750" i="2"/>
  <c r="BG750" i="2"/>
  <c r="BE750" i="2"/>
  <c r="T750" i="2"/>
  <c r="R750" i="2"/>
  <c r="P750" i="2"/>
  <c r="BI746" i="2"/>
  <c r="BH746" i="2"/>
  <c r="BG746" i="2"/>
  <c r="BE746" i="2"/>
  <c r="T746" i="2"/>
  <c r="R746" i="2"/>
  <c r="P746" i="2"/>
  <c r="BI742" i="2"/>
  <c r="BH742" i="2"/>
  <c r="BG742" i="2"/>
  <c r="BE742" i="2"/>
  <c r="T742" i="2"/>
  <c r="R742" i="2"/>
  <c r="P742" i="2"/>
  <c r="BI739" i="2"/>
  <c r="BH739" i="2"/>
  <c r="BG739" i="2"/>
  <c r="BE739" i="2"/>
  <c r="T739" i="2"/>
  <c r="R739" i="2"/>
  <c r="P739" i="2"/>
  <c r="BI735" i="2"/>
  <c r="BH735" i="2"/>
  <c r="BG735" i="2"/>
  <c r="BE735" i="2"/>
  <c r="T735" i="2"/>
  <c r="R735" i="2"/>
  <c r="P735" i="2"/>
  <c r="BI729" i="2"/>
  <c r="BH729" i="2"/>
  <c r="BG729" i="2"/>
  <c r="BE729" i="2"/>
  <c r="T729" i="2"/>
  <c r="R729" i="2"/>
  <c r="P729" i="2"/>
  <c r="BI723" i="2"/>
  <c r="BH723" i="2"/>
  <c r="BG723" i="2"/>
  <c r="BE723" i="2"/>
  <c r="T723" i="2"/>
  <c r="R723" i="2"/>
  <c r="P723" i="2"/>
  <c r="BI719" i="2"/>
  <c r="BH719" i="2"/>
  <c r="BG719" i="2"/>
  <c r="BE719" i="2"/>
  <c r="T719" i="2"/>
  <c r="R719" i="2"/>
  <c r="P719" i="2"/>
  <c r="BI715" i="2"/>
  <c r="BH715" i="2"/>
  <c r="BG715" i="2"/>
  <c r="BE715" i="2"/>
  <c r="T715" i="2"/>
  <c r="R715" i="2"/>
  <c r="P715" i="2"/>
  <c r="BI711" i="2"/>
  <c r="BH711" i="2"/>
  <c r="BG711" i="2"/>
  <c r="BE711" i="2"/>
  <c r="T711" i="2"/>
  <c r="R711" i="2"/>
  <c r="P711" i="2"/>
  <c r="BI707" i="2"/>
  <c r="BH707" i="2"/>
  <c r="BG707" i="2"/>
  <c r="BE707" i="2"/>
  <c r="T707" i="2"/>
  <c r="R707" i="2"/>
  <c r="P707" i="2"/>
  <c r="BI702" i="2"/>
  <c r="BH702" i="2"/>
  <c r="BG702" i="2"/>
  <c r="BE702" i="2"/>
  <c r="T702" i="2"/>
  <c r="R702" i="2"/>
  <c r="P702" i="2"/>
  <c r="BI698" i="2"/>
  <c r="BH698" i="2"/>
  <c r="BG698" i="2"/>
  <c r="BE698" i="2"/>
  <c r="T698" i="2"/>
  <c r="R698" i="2"/>
  <c r="P698" i="2"/>
  <c r="BI695" i="2"/>
  <c r="BH695" i="2"/>
  <c r="BG695" i="2"/>
  <c r="BE695" i="2"/>
  <c r="T695" i="2"/>
  <c r="R695" i="2"/>
  <c r="P695" i="2"/>
  <c r="BI692" i="2"/>
  <c r="BH692" i="2"/>
  <c r="BG692" i="2"/>
  <c r="BE692" i="2"/>
  <c r="T692" i="2"/>
  <c r="R692" i="2"/>
  <c r="P692" i="2"/>
  <c r="BI689" i="2"/>
  <c r="BH689" i="2"/>
  <c r="BG689" i="2"/>
  <c r="BE689" i="2"/>
  <c r="T689" i="2"/>
  <c r="R689" i="2"/>
  <c r="P689" i="2"/>
  <c r="BI686" i="2"/>
  <c r="BH686" i="2"/>
  <c r="BG686" i="2"/>
  <c r="BE686" i="2"/>
  <c r="T686" i="2"/>
  <c r="R686" i="2"/>
  <c r="P686" i="2"/>
  <c r="BI683" i="2"/>
  <c r="BH683" i="2"/>
  <c r="BG683" i="2"/>
  <c r="BE683" i="2"/>
  <c r="T683" i="2"/>
  <c r="R683" i="2"/>
  <c r="P683" i="2"/>
  <c r="BI681" i="2"/>
  <c r="BH681" i="2"/>
  <c r="BG681" i="2"/>
  <c r="BE681" i="2"/>
  <c r="T681" i="2"/>
  <c r="R681" i="2"/>
  <c r="P681" i="2"/>
  <c r="BI677" i="2"/>
  <c r="BH677" i="2"/>
  <c r="BG677" i="2"/>
  <c r="BE677" i="2"/>
  <c r="T677" i="2"/>
  <c r="R677" i="2"/>
  <c r="P677" i="2"/>
  <c r="BI674" i="2"/>
  <c r="BH674" i="2"/>
  <c r="BG674" i="2"/>
  <c r="BE674" i="2"/>
  <c r="T674" i="2"/>
  <c r="R674" i="2"/>
  <c r="P674" i="2"/>
  <c r="BI672" i="2"/>
  <c r="BH672" i="2"/>
  <c r="BG672" i="2"/>
  <c r="BE672" i="2"/>
  <c r="T672" i="2"/>
  <c r="R672" i="2"/>
  <c r="P672" i="2"/>
  <c r="BI669" i="2"/>
  <c r="BH669" i="2"/>
  <c r="BG669" i="2"/>
  <c r="BE669" i="2"/>
  <c r="T669" i="2"/>
  <c r="R669" i="2"/>
  <c r="P669" i="2"/>
  <c r="BI667" i="2"/>
  <c r="BH667" i="2"/>
  <c r="BG667" i="2"/>
  <c r="BE667" i="2"/>
  <c r="T667" i="2"/>
  <c r="R667" i="2"/>
  <c r="P667" i="2"/>
  <c r="BI664" i="2"/>
  <c r="BH664" i="2"/>
  <c r="BG664" i="2"/>
  <c r="BE664" i="2"/>
  <c r="T664" i="2"/>
  <c r="R664" i="2"/>
  <c r="P664" i="2"/>
  <c r="BI662" i="2"/>
  <c r="BH662" i="2"/>
  <c r="BG662" i="2"/>
  <c r="BE662" i="2"/>
  <c r="T662" i="2"/>
  <c r="R662" i="2"/>
  <c r="P662" i="2"/>
  <c r="BI659" i="2"/>
  <c r="BH659" i="2"/>
  <c r="BG659" i="2"/>
  <c r="BE659" i="2"/>
  <c r="T659" i="2"/>
  <c r="R659" i="2"/>
  <c r="P659" i="2"/>
  <c r="BI657" i="2"/>
  <c r="BH657" i="2"/>
  <c r="BG657" i="2"/>
  <c r="BE657" i="2"/>
  <c r="T657" i="2"/>
  <c r="R657" i="2"/>
  <c r="P657" i="2"/>
  <c r="BI654" i="2"/>
  <c r="BH654" i="2"/>
  <c r="BG654" i="2"/>
  <c r="BE654" i="2"/>
  <c r="T654" i="2"/>
  <c r="R654" i="2"/>
  <c r="P654" i="2"/>
  <c r="BI652" i="2"/>
  <c r="BH652" i="2"/>
  <c r="BG652" i="2"/>
  <c r="BE652" i="2"/>
  <c r="T652" i="2"/>
  <c r="R652" i="2"/>
  <c r="P652" i="2"/>
  <c r="BI649" i="2"/>
  <c r="BH649" i="2"/>
  <c r="BG649" i="2"/>
  <c r="BE649" i="2"/>
  <c r="T649" i="2"/>
  <c r="R649" i="2"/>
  <c r="P649" i="2"/>
  <c r="BI647" i="2"/>
  <c r="BH647" i="2"/>
  <c r="BG647" i="2"/>
  <c r="BE647" i="2"/>
  <c r="T647" i="2"/>
  <c r="R647" i="2"/>
  <c r="P647" i="2"/>
  <c r="BI645" i="2"/>
  <c r="BH645" i="2"/>
  <c r="BG645" i="2"/>
  <c r="BE645" i="2"/>
  <c r="T645" i="2"/>
  <c r="R645" i="2"/>
  <c r="P645" i="2"/>
  <c r="BI642" i="2"/>
  <c r="BH642" i="2"/>
  <c r="BG642" i="2"/>
  <c r="BE642" i="2"/>
  <c r="T642" i="2"/>
  <c r="R642" i="2"/>
  <c r="P642" i="2"/>
  <c r="BI639" i="2"/>
  <c r="BH639" i="2"/>
  <c r="BG639" i="2"/>
  <c r="BE639" i="2"/>
  <c r="T639" i="2"/>
  <c r="R639" i="2"/>
  <c r="P639" i="2"/>
  <c r="BI636" i="2"/>
  <c r="BH636" i="2"/>
  <c r="BG636" i="2"/>
  <c r="BE636" i="2"/>
  <c r="T636" i="2"/>
  <c r="R636" i="2"/>
  <c r="P636" i="2"/>
  <c r="BI632" i="2"/>
  <c r="BH632" i="2"/>
  <c r="BG632" i="2"/>
  <c r="BE632" i="2"/>
  <c r="T632" i="2"/>
  <c r="R632" i="2"/>
  <c r="P632" i="2"/>
  <c r="BI629" i="2"/>
  <c r="BH629" i="2"/>
  <c r="BG629" i="2"/>
  <c r="BE629" i="2"/>
  <c r="T629" i="2"/>
  <c r="R629" i="2"/>
  <c r="P629" i="2"/>
  <c r="BI627" i="2"/>
  <c r="BH627" i="2"/>
  <c r="BG627" i="2"/>
  <c r="BE627" i="2"/>
  <c r="T627" i="2"/>
  <c r="R627" i="2"/>
  <c r="P627" i="2"/>
  <c r="BI624" i="2"/>
  <c r="BH624" i="2"/>
  <c r="BG624" i="2"/>
  <c r="BE624" i="2"/>
  <c r="T624" i="2"/>
  <c r="R624" i="2"/>
  <c r="P624" i="2"/>
  <c r="BI622" i="2"/>
  <c r="BH622" i="2"/>
  <c r="BG622" i="2"/>
  <c r="BE622" i="2"/>
  <c r="T622" i="2"/>
  <c r="R622" i="2"/>
  <c r="P622" i="2"/>
  <c r="BI619" i="2"/>
  <c r="BH619" i="2"/>
  <c r="BG619" i="2"/>
  <c r="BE619" i="2"/>
  <c r="T619" i="2"/>
  <c r="R619" i="2"/>
  <c r="P619" i="2"/>
  <c r="BI616" i="2"/>
  <c r="BH616" i="2"/>
  <c r="BG616" i="2"/>
  <c r="BE616" i="2"/>
  <c r="T616" i="2"/>
  <c r="R616" i="2"/>
  <c r="P616" i="2"/>
  <c r="BI614" i="2"/>
  <c r="BH614" i="2"/>
  <c r="BG614" i="2"/>
  <c r="BE614" i="2"/>
  <c r="T614" i="2"/>
  <c r="R614" i="2"/>
  <c r="P614" i="2"/>
  <c r="BI611" i="2"/>
  <c r="BH611" i="2"/>
  <c r="BG611" i="2"/>
  <c r="BE611" i="2"/>
  <c r="T611" i="2"/>
  <c r="R611" i="2"/>
  <c r="P611" i="2"/>
  <c r="BI609" i="2"/>
  <c r="BH609" i="2"/>
  <c r="BG609" i="2"/>
  <c r="BE609" i="2"/>
  <c r="T609" i="2"/>
  <c r="R609" i="2"/>
  <c r="P609" i="2"/>
  <c r="BI606" i="2"/>
  <c r="BH606" i="2"/>
  <c r="BG606" i="2"/>
  <c r="BE606" i="2"/>
  <c r="T606" i="2"/>
  <c r="R606" i="2"/>
  <c r="P606" i="2"/>
  <c r="BI602" i="2"/>
  <c r="BH602" i="2"/>
  <c r="BG602" i="2"/>
  <c r="BE602" i="2"/>
  <c r="T602" i="2"/>
  <c r="R602" i="2"/>
  <c r="P602" i="2"/>
  <c r="BI598" i="2"/>
  <c r="BH598" i="2"/>
  <c r="BG598" i="2"/>
  <c r="BE598" i="2"/>
  <c r="T598" i="2"/>
  <c r="R598" i="2"/>
  <c r="P598" i="2"/>
  <c r="BI594" i="2"/>
  <c r="BH594" i="2"/>
  <c r="BG594" i="2"/>
  <c r="BE594" i="2"/>
  <c r="T594" i="2"/>
  <c r="R594" i="2"/>
  <c r="P594" i="2"/>
  <c r="BI590" i="2"/>
  <c r="BH590" i="2"/>
  <c r="BG590" i="2"/>
  <c r="BE590" i="2"/>
  <c r="T590" i="2"/>
  <c r="R590" i="2"/>
  <c r="P590" i="2"/>
  <c r="BI586" i="2"/>
  <c r="BH586" i="2"/>
  <c r="BG586" i="2"/>
  <c r="BE586" i="2"/>
  <c r="T586" i="2"/>
  <c r="R586" i="2"/>
  <c r="P586" i="2"/>
  <c r="BI583" i="2"/>
  <c r="BH583" i="2"/>
  <c r="BG583" i="2"/>
  <c r="BE583" i="2"/>
  <c r="T583" i="2"/>
  <c r="R583" i="2"/>
  <c r="P583" i="2"/>
  <c r="BI577" i="2"/>
  <c r="BH577" i="2"/>
  <c r="BG577" i="2"/>
  <c r="BE577" i="2"/>
  <c r="T577" i="2"/>
  <c r="R577" i="2"/>
  <c r="P577" i="2"/>
  <c r="BI573" i="2"/>
  <c r="BH573" i="2"/>
  <c r="BG573" i="2"/>
  <c r="BE573" i="2"/>
  <c r="T573" i="2"/>
  <c r="R573" i="2"/>
  <c r="P573" i="2"/>
  <c r="BI570" i="2"/>
  <c r="BH570" i="2"/>
  <c r="BG570" i="2"/>
  <c r="BE570" i="2"/>
  <c r="T570" i="2"/>
  <c r="R570" i="2"/>
  <c r="P570" i="2"/>
  <c r="BI567" i="2"/>
  <c r="BH567" i="2"/>
  <c r="BG567" i="2"/>
  <c r="BE567" i="2"/>
  <c r="T567" i="2"/>
  <c r="R567" i="2"/>
  <c r="P567" i="2"/>
  <c r="BI563" i="2"/>
  <c r="BH563" i="2"/>
  <c r="BG563" i="2"/>
  <c r="BE563" i="2"/>
  <c r="T563" i="2"/>
  <c r="R563" i="2"/>
  <c r="P563" i="2"/>
  <c r="BI559" i="2"/>
  <c r="BH559" i="2"/>
  <c r="BG559" i="2"/>
  <c r="BE559" i="2"/>
  <c r="T559" i="2"/>
  <c r="R559" i="2"/>
  <c r="P559" i="2"/>
  <c r="BI553" i="2"/>
  <c r="BH553" i="2"/>
  <c r="BG553" i="2"/>
  <c r="BE553" i="2"/>
  <c r="T553" i="2"/>
  <c r="R553" i="2"/>
  <c r="P553" i="2"/>
  <c r="BI547" i="2"/>
  <c r="BH547" i="2"/>
  <c r="BG547" i="2"/>
  <c r="BE547" i="2"/>
  <c r="T547" i="2"/>
  <c r="R547" i="2"/>
  <c r="P547" i="2"/>
  <c r="BI543" i="2"/>
  <c r="BH543" i="2"/>
  <c r="BG543" i="2"/>
  <c r="BE543" i="2"/>
  <c r="T543" i="2"/>
  <c r="R543" i="2"/>
  <c r="P543" i="2"/>
  <c r="BI539" i="2"/>
  <c r="BH539" i="2"/>
  <c r="BG539" i="2"/>
  <c r="BE539" i="2"/>
  <c r="T539" i="2"/>
  <c r="R539" i="2"/>
  <c r="P539" i="2"/>
  <c r="BI535" i="2"/>
  <c r="BH535" i="2"/>
  <c r="BG535" i="2"/>
  <c r="BE535" i="2"/>
  <c r="T535" i="2"/>
  <c r="R535" i="2"/>
  <c r="P535" i="2"/>
  <c r="BI533" i="2"/>
  <c r="BH533" i="2"/>
  <c r="BG533" i="2"/>
  <c r="BE533" i="2"/>
  <c r="T533" i="2"/>
  <c r="R533" i="2"/>
  <c r="P533" i="2"/>
  <c r="BI530" i="2"/>
  <c r="BH530" i="2"/>
  <c r="BG530" i="2"/>
  <c r="BE530" i="2"/>
  <c r="T530" i="2"/>
  <c r="R530" i="2"/>
  <c r="P530" i="2"/>
  <c r="BI527" i="2"/>
  <c r="BH527" i="2"/>
  <c r="BG527" i="2"/>
  <c r="BE527" i="2"/>
  <c r="T527" i="2"/>
  <c r="R527" i="2"/>
  <c r="P527" i="2"/>
  <c r="BI525" i="2"/>
  <c r="BH525" i="2"/>
  <c r="BG525" i="2"/>
  <c r="BE525" i="2"/>
  <c r="T525" i="2"/>
  <c r="R525" i="2"/>
  <c r="P525" i="2"/>
  <c r="BI522" i="2"/>
  <c r="BH522" i="2"/>
  <c r="BG522" i="2"/>
  <c r="BE522" i="2"/>
  <c r="T522" i="2"/>
  <c r="R522" i="2"/>
  <c r="P522" i="2"/>
  <c r="BI520" i="2"/>
  <c r="BH520" i="2"/>
  <c r="BG520" i="2"/>
  <c r="BE520" i="2"/>
  <c r="T520" i="2"/>
  <c r="R520" i="2"/>
  <c r="P520" i="2"/>
  <c r="BI517" i="2"/>
  <c r="BH517" i="2"/>
  <c r="BG517" i="2"/>
  <c r="BE517" i="2"/>
  <c r="T517" i="2"/>
  <c r="R517" i="2"/>
  <c r="P517" i="2"/>
  <c r="BI513" i="2"/>
  <c r="BH513" i="2"/>
  <c r="BG513" i="2"/>
  <c r="BE513" i="2"/>
  <c r="T513" i="2"/>
  <c r="T512" i="2"/>
  <c r="R513" i="2"/>
  <c r="R512" i="2"/>
  <c r="P513" i="2"/>
  <c r="P512" i="2" s="1"/>
  <c r="BI509" i="2"/>
  <c r="BH509" i="2"/>
  <c r="BG509" i="2"/>
  <c r="BE509" i="2"/>
  <c r="T509" i="2"/>
  <c r="R509" i="2"/>
  <c r="P509" i="2"/>
  <c r="BI506" i="2"/>
  <c r="BH506" i="2"/>
  <c r="BG506" i="2"/>
  <c r="BE506" i="2"/>
  <c r="T506" i="2"/>
  <c r="R506" i="2"/>
  <c r="P506" i="2"/>
  <c r="BI503" i="2"/>
  <c r="BH503" i="2"/>
  <c r="BG503" i="2"/>
  <c r="BE503" i="2"/>
  <c r="T503" i="2"/>
  <c r="R503" i="2"/>
  <c r="P503" i="2"/>
  <c r="BI500" i="2"/>
  <c r="BH500" i="2"/>
  <c r="BG500" i="2"/>
  <c r="BE500" i="2"/>
  <c r="T500" i="2"/>
  <c r="R500" i="2"/>
  <c r="P500" i="2"/>
  <c r="BI498" i="2"/>
  <c r="BH498" i="2"/>
  <c r="BG498" i="2"/>
  <c r="BE498" i="2"/>
  <c r="T498" i="2"/>
  <c r="R498" i="2"/>
  <c r="P498" i="2"/>
  <c r="BI495" i="2"/>
  <c r="BH495" i="2"/>
  <c r="BG495" i="2"/>
  <c r="BE495" i="2"/>
  <c r="T495" i="2"/>
  <c r="R495" i="2"/>
  <c r="P495" i="2"/>
  <c r="BI492" i="2"/>
  <c r="BH492" i="2"/>
  <c r="BG492" i="2"/>
  <c r="BE492" i="2"/>
  <c r="T492" i="2"/>
  <c r="R492" i="2"/>
  <c r="P492" i="2"/>
  <c r="BI490" i="2"/>
  <c r="BH490" i="2"/>
  <c r="BG490" i="2"/>
  <c r="BE490" i="2"/>
  <c r="T490" i="2"/>
  <c r="R490" i="2"/>
  <c r="P490" i="2"/>
  <c r="BI487" i="2"/>
  <c r="BH487" i="2"/>
  <c r="BG487" i="2"/>
  <c r="BE487" i="2"/>
  <c r="T487" i="2"/>
  <c r="R487" i="2"/>
  <c r="P487" i="2"/>
  <c r="BI484" i="2"/>
  <c r="BH484" i="2"/>
  <c r="BG484" i="2"/>
  <c r="BE484" i="2"/>
  <c r="T484" i="2"/>
  <c r="R484" i="2"/>
  <c r="P484" i="2"/>
  <c r="BI482" i="2"/>
  <c r="BH482" i="2"/>
  <c r="BG482" i="2"/>
  <c r="BE482" i="2"/>
  <c r="T482" i="2"/>
  <c r="R482" i="2"/>
  <c r="P482" i="2"/>
  <c r="BI479" i="2"/>
  <c r="BH479" i="2"/>
  <c r="BG479" i="2"/>
  <c r="BE479" i="2"/>
  <c r="T479" i="2"/>
  <c r="R479" i="2"/>
  <c r="P479" i="2"/>
  <c r="BI476" i="2"/>
  <c r="BH476" i="2"/>
  <c r="BG476" i="2"/>
  <c r="BE476" i="2"/>
  <c r="T476" i="2"/>
  <c r="R476" i="2"/>
  <c r="P476" i="2"/>
  <c r="BI474" i="2"/>
  <c r="BH474" i="2"/>
  <c r="BG474" i="2"/>
  <c r="BE474" i="2"/>
  <c r="T474" i="2"/>
  <c r="R474" i="2"/>
  <c r="P474" i="2"/>
  <c r="BI471" i="2"/>
  <c r="BH471" i="2"/>
  <c r="BG471" i="2"/>
  <c r="BE471" i="2"/>
  <c r="T471" i="2"/>
  <c r="R471" i="2"/>
  <c r="P471" i="2"/>
  <c r="BI469" i="2"/>
  <c r="BH469" i="2"/>
  <c r="BG469" i="2"/>
  <c r="BE469" i="2"/>
  <c r="T469" i="2"/>
  <c r="R469" i="2"/>
  <c r="P469" i="2"/>
  <c r="BI466" i="2"/>
  <c r="BH466" i="2"/>
  <c r="BG466" i="2"/>
  <c r="BE466" i="2"/>
  <c r="T466" i="2"/>
  <c r="R466" i="2"/>
  <c r="P466" i="2"/>
  <c r="BI463" i="2"/>
  <c r="BH463" i="2"/>
  <c r="BG463" i="2"/>
  <c r="BE463" i="2"/>
  <c r="T463" i="2"/>
  <c r="R463" i="2"/>
  <c r="P463" i="2"/>
  <c r="BI461" i="2"/>
  <c r="BH461" i="2"/>
  <c r="BG461" i="2"/>
  <c r="BE461" i="2"/>
  <c r="T461" i="2"/>
  <c r="R461" i="2"/>
  <c r="P461" i="2"/>
  <c r="BI457" i="2"/>
  <c r="BH457" i="2"/>
  <c r="BG457" i="2"/>
  <c r="BE457" i="2"/>
  <c r="T457" i="2"/>
  <c r="R457" i="2"/>
  <c r="P457" i="2"/>
  <c r="BI454" i="2"/>
  <c r="BH454" i="2"/>
  <c r="BG454" i="2"/>
  <c r="BE454" i="2"/>
  <c r="T454" i="2"/>
  <c r="R454" i="2"/>
  <c r="P454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41" i="2"/>
  <c r="BH441" i="2"/>
  <c r="BG441" i="2"/>
  <c r="BE441" i="2"/>
  <c r="T441" i="2"/>
  <c r="R441" i="2"/>
  <c r="P441" i="2"/>
  <c r="BI438" i="2"/>
  <c r="BH438" i="2"/>
  <c r="BG438" i="2"/>
  <c r="BE438" i="2"/>
  <c r="T438" i="2"/>
  <c r="R438" i="2"/>
  <c r="P438" i="2"/>
  <c r="BI435" i="2"/>
  <c r="BH435" i="2"/>
  <c r="BG435" i="2"/>
  <c r="BE435" i="2"/>
  <c r="T435" i="2"/>
  <c r="R435" i="2"/>
  <c r="P435" i="2"/>
  <c r="BI433" i="2"/>
  <c r="BH433" i="2"/>
  <c r="BG433" i="2"/>
  <c r="BE433" i="2"/>
  <c r="T433" i="2"/>
  <c r="R433" i="2"/>
  <c r="P433" i="2"/>
  <c r="BI430" i="2"/>
  <c r="BH430" i="2"/>
  <c r="BG430" i="2"/>
  <c r="BE430" i="2"/>
  <c r="T430" i="2"/>
  <c r="R430" i="2"/>
  <c r="P430" i="2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22" i="2"/>
  <c r="BH422" i="2"/>
  <c r="BG422" i="2"/>
  <c r="BE422" i="2"/>
  <c r="T422" i="2"/>
  <c r="R422" i="2"/>
  <c r="P422" i="2"/>
  <c r="BI418" i="2"/>
  <c r="BH418" i="2"/>
  <c r="BG418" i="2"/>
  <c r="BE418" i="2"/>
  <c r="T418" i="2"/>
  <c r="R418" i="2"/>
  <c r="P418" i="2"/>
  <c r="BI416" i="2"/>
  <c r="BH416" i="2"/>
  <c r="BG416" i="2"/>
  <c r="BE416" i="2"/>
  <c r="T416" i="2"/>
  <c r="R416" i="2"/>
  <c r="P416" i="2"/>
  <c r="BI413" i="2"/>
  <c r="BH413" i="2"/>
  <c r="BG413" i="2"/>
  <c r="BE413" i="2"/>
  <c r="T413" i="2"/>
  <c r="R413" i="2"/>
  <c r="P413" i="2"/>
  <c r="BI409" i="2"/>
  <c r="BH409" i="2"/>
  <c r="BG409" i="2"/>
  <c r="BE409" i="2"/>
  <c r="T409" i="2"/>
  <c r="R409" i="2"/>
  <c r="P409" i="2"/>
  <c r="BI404" i="2"/>
  <c r="BH404" i="2"/>
  <c r="BG404" i="2"/>
  <c r="BE404" i="2"/>
  <c r="T404" i="2"/>
  <c r="R404" i="2"/>
  <c r="P404" i="2"/>
  <c r="BI399" i="2"/>
  <c r="BH399" i="2"/>
  <c r="BG399" i="2"/>
  <c r="BE399" i="2"/>
  <c r="T399" i="2"/>
  <c r="R399" i="2"/>
  <c r="P399" i="2"/>
  <c r="BI394" i="2"/>
  <c r="BH394" i="2"/>
  <c r="BG394" i="2"/>
  <c r="BE394" i="2"/>
  <c r="T394" i="2"/>
  <c r="R394" i="2"/>
  <c r="P394" i="2"/>
  <c r="BI389" i="2"/>
  <c r="BH389" i="2"/>
  <c r="BG389" i="2"/>
  <c r="BE389" i="2"/>
  <c r="T389" i="2"/>
  <c r="R389" i="2"/>
  <c r="P389" i="2"/>
  <c r="BI384" i="2"/>
  <c r="BH384" i="2"/>
  <c r="BG384" i="2"/>
  <c r="BE384" i="2"/>
  <c r="T384" i="2"/>
  <c r="R384" i="2"/>
  <c r="P384" i="2"/>
  <c r="BI380" i="2"/>
  <c r="BH380" i="2"/>
  <c r="BG380" i="2"/>
  <c r="BE380" i="2"/>
  <c r="T380" i="2"/>
  <c r="R380" i="2"/>
  <c r="P380" i="2"/>
  <c r="BI376" i="2"/>
  <c r="BH376" i="2"/>
  <c r="BG376" i="2"/>
  <c r="BE376" i="2"/>
  <c r="T376" i="2"/>
  <c r="R376" i="2"/>
  <c r="P376" i="2"/>
  <c r="BI372" i="2"/>
  <c r="BH372" i="2"/>
  <c r="BG372" i="2"/>
  <c r="BE372" i="2"/>
  <c r="T372" i="2"/>
  <c r="R372" i="2"/>
  <c r="P372" i="2"/>
  <c r="BI368" i="2"/>
  <c r="BH368" i="2"/>
  <c r="BG368" i="2"/>
  <c r="BE368" i="2"/>
  <c r="T368" i="2"/>
  <c r="R368" i="2"/>
  <c r="P368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1" i="2"/>
  <c r="BH351" i="2"/>
  <c r="BG351" i="2"/>
  <c r="BE351" i="2"/>
  <c r="T351" i="2"/>
  <c r="R351" i="2"/>
  <c r="P351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4" i="2"/>
  <c r="BH334" i="2"/>
  <c r="BG334" i="2"/>
  <c r="BE334" i="2"/>
  <c r="T334" i="2"/>
  <c r="R334" i="2"/>
  <c r="P334" i="2"/>
  <c r="BI330" i="2"/>
  <c r="BH330" i="2"/>
  <c r="BG330" i="2"/>
  <c r="BE330" i="2"/>
  <c r="T330" i="2"/>
  <c r="R330" i="2"/>
  <c r="P330" i="2"/>
  <c r="BI327" i="2"/>
  <c r="BH327" i="2"/>
  <c r="BG327" i="2"/>
  <c r="BE327" i="2"/>
  <c r="T327" i="2"/>
  <c r="R327" i="2"/>
  <c r="P327" i="2"/>
  <c r="BI322" i="2"/>
  <c r="BH322" i="2"/>
  <c r="BG322" i="2"/>
  <c r="BE322" i="2"/>
  <c r="T322" i="2"/>
  <c r="R322" i="2"/>
  <c r="P322" i="2"/>
  <c r="BI319" i="2"/>
  <c r="BH319" i="2"/>
  <c r="BG319" i="2"/>
  <c r="BE319" i="2"/>
  <c r="T319" i="2"/>
  <c r="R319" i="2"/>
  <c r="P319" i="2"/>
  <c r="BI315" i="2"/>
  <c r="BH315" i="2"/>
  <c r="BG315" i="2"/>
  <c r="BE315" i="2"/>
  <c r="T315" i="2"/>
  <c r="R315" i="2"/>
  <c r="P315" i="2"/>
  <c r="BI311" i="2"/>
  <c r="BH311" i="2"/>
  <c r="BG311" i="2"/>
  <c r="BE311" i="2"/>
  <c r="T311" i="2"/>
  <c r="R311" i="2"/>
  <c r="P311" i="2"/>
  <c r="BI307" i="2"/>
  <c r="BH307" i="2"/>
  <c r="BG307" i="2"/>
  <c r="BE307" i="2"/>
  <c r="T307" i="2"/>
  <c r="R307" i="2"/>
  <c r="P307" i="2"/>
  <c r="BI303" i="2"/>
  <c r="BH303" i="2"/>
  <c r="BG303" i="2"/>
  <c r="BE303" i="2"/>
  <c r="T303" i="2"/>
  <c r="R303" i="2"/>
  <c r="P303" i="2"/>
  <c r="BI299" i="2"/>
  <c r="BH299" i="2"/>
  <c r="BG299" i="2"/>
  <c r="BE299" i="2"/>
  <c r="T299" i="2"/>
  <c r="R299" i="2"/>
  <c r="P299" i="2"/>
  <c r="BI295" i="2"/>
  <c r="BH295" i="2"/>
  <c r="BG295" i="2"/>
  <c r="BE295" i="2"/>
  <c r="T295" i="2"/>
  <c r="R295" i="2"/>
  <c r="P295" i="2"/>
  <c r="BI291" i="2"/>
  <c r="BH291" i="2"/>
  <c r="BG291" i="2"/>
  <c r="BE291" i="2"/>
  <c r="T291" i="2"/>
  <c r="R291" i="2"/>
  <c r="P291" i="2"/>
  <c r="BI286" i="2"/>
  <c r="BH286" i="2"/>
  <c r="BG286" i="2"/>
  <c r="BE286" i="2"/>
  <c r="T286" i="2"/>
  <c r="T285" i="2" s="1"/>
  <c r="R286" i="2"/>
  <c r="R285" i="2" s="1"/>
  <c r="P286" i="2"/>
  <c r="P285" i="2" s="1"/>
  <c r="BI281" i="2"/>
  <c r="BH281" i="2"/>
  <c r="BG281" i="2"/>
  <c r="BE281" i="2"/>
  <c r="T281" i="2"/>
  <c r="R281" i="2"/>
  <c r="P281" i="2"/>
  <c r="BI277" i="2"/>
  <c r="BH277" i="2"/>
  <c r="BG277" i="2"/>
  <c r="BE277" i="2"/>
  <c r="T277" i="2"/>
  <c r="R277" i="2"/>
  <c r="P277" i="2"/>
  <c r="BI274" i="2"/>
  <c r="BH274" i="2"/>
  <c r="BG274" i="2"/>
  <c r="BE274" i="2"/>
  <c r="T274" i="2"/>
  <c r="R274" i="2"/>
  <c r="P274" i="2"/>
  <c r="BI269" i="2"/>
  <c r="BH269" i="2"/>
  <c r="BG269" i="2"/>
  <c r="BE269" i="2"/>
  <c r="T269" i="2"/>
  <c r="R269" i="2"/>
  <c r="P269" i="2"/>
  <c r="BI266" i="2"/>
  <c r="BH266" i="2"/>
  <c r="BG266" i="2"/>
  <c r="BE266" i="2"/>
  <c r="T266" i="2"/>
  <c r="R266" i="2"/>
  <c r="P266" i="2"/>
  <c r="BI263" i="2"/>
  <c r="BH263" i="2"/>
  <c r="BG263" i="2"/>
  <c r="BE263" i="2"/>
  <c r="T263" i="2"/>
  <c r="R263" i="2"/>
  <c r="P263" i="2"/>
  <c r="BI257" i="2"/>
  <c r="BH257" i="2"/>
  <c r="BG257" i="2"/>
  <c r="BE257" i="2"/>
  <c r="T257" i="2"/>
  <c r="T256" i="2" s="1"/>
  <c r="R257" i="2"/>
  <c r="R256" i="2"/>
  <c r="P257" i="2"/>
  <c r="P256" i="2"/>
  <c r="BI251" i="2"/>
  <c r="BH251" i="2"/>
  <c r="BG251" i="2"/>
  <c r="BE251" i="2"/>
  <c r="T251" i="2"/>
  <c r="R251" i="2"/>
  <c r="P251" i="2"/>
  <c r="BI247" i="2"/>
  <c r="BH247" i="2"/>
  <c r="BG247" i="2"/>
  <c r="BE247" i="2"/>
  <c r="T247" i="2"/>
  <c r="R247" i="2"/>
  <c r="P247" i="2"/>
  <c r="BI242" i="2"/>
  <c r="BH242" i="2"/>
  <c r="BG242" i="2"/>
  <c r="BE242" i="2"/>
  <c r="T242" i="2"/>
  <c r="R242" i="2"/>
  <c r="P242" i="2"/>
  <c r="BI236" i="2"/>
  <c r="BH236" i="2"/>
  <c r="BG236" i="2"/>
  <c r="BE236" i="2"/>
  <c r="T236" i="2"/>
  <c r="R236" i="2"/>
  <c r="P236" i="2"/>
  <c r="BI232" i="2"/>
  <c r="BH232" i="2"/>
  <c r="BG232" i="2"/>
  <c r="BE232" i="2"/>
  <c r="T232" i="2"/>
  <c r="R232" i="2"/>
  <c r="P232" i="2"/>
  <c r="BI227" i="2"/>
  <c r="BH227" i="2"/>
  <c r="BG227" i="2"/>
  <c r="BE227" i="2"/>
  <c r="T227" i="2"/>
  <c r="R227" i="2"/>
  <c r="P227" i="2"/>
  <c r="BI217" i="2"/>
  <c r="BH217" i="2"/>
  <c r="BG217" i="2"/>
  <c r="BE217" i="2"/>
  <c r="T217" i="2"/>
  <c r="R217" i="2"/>
  <c r="P217" i="2"/>
  <c r="BI206" i="2"/>
  <c r="BH206" i="2"/>
  <c r="BG206" i="2"/>
  <c r="BE206" i="2"/>
  <c r="T206" i="2"/>
  <c r="T205" i="2" s="1"/>
  <c r="R206" i="2"/>
  <c r="R205" i="2"/>
  <c r="P206" i="2"/>
  <c r="P205" i="2"/>
  <c r="BI200" i="2"/>
  <c r="BH200" i="2"/>
  <c r="BG200" i="2"/>
  <c r="BE200" i="2"/>
  <c r="T200" i="2"/>
  <c r="T199" i="2"/>
  <c r="R200" i="2"/>
  <c r="R199" i="2"/>
  <c r="P200" i="2"/>
  <c r="P199" i="2" s="1"/>
  <c r="BI194" i="2"/>
  <c r="BH194" i="2"/>
  <c r="BG194" i="2"/>
  <c r="BE194" i="2"/>
  <c r="T194" i="2"/>
  <c r="R194" i="2"/>
  <c r="P194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75" i="2"/>
  <c r="BH175" i="2"/>
  <c r="BG175" i="2"/>
  <c r="BE175" i="2"/>
  <c r="T175" i="2"/>
  <c r="R175" i="2"/>
  <c r="P175" i="2"/>
  <c r="BI165" i="2"/>
  <c r="BH165" i="2"/>
  <c r="BG165" i="2"/>
  <c r="BE165" i="2"/>
  <c r="T165" i="2"/>
  <c r="R165" i="2"/>
  <c r="P165" i="2"/>
  <c r="BI157" i="2"/>
  <c r="BH157" i="2"/>
  <c r="BG157" i="2"/>
  <c r="BE157" i="2"/>
  <c r="T157" i="2"/>
  <c r="R157" i="2"/>
  <c r="P157" i="2"/>
  <c r="BI147" i="2"/>
  <c r="BH147" i="2"/>
  <c r="BG147" i="2"/>
  <c r="BE147" i="2"/>
  <c r="T147" i="2"/>
  <c r="R147" i="2"/>
  <c r="P147" i="2"/>
  <c r="BI138" i="2"/>
  <c r="BH138" i="2"/>
  <c r="BG138" i="2"/>
  <c r="BE138" i="2"/>
  <c r="T138" i="2"/>
  <c r="R138" i="2"/>
  <c r="P138" i="2"/>
  <c r="BI134" i="2"/>
  <c r="BH134" i="2"/>
  <c r="BG134" i="2"/>
  <c r="BE134" i="2"/>
  <c r="T134" i="2"/>
  <c r="R134" i="2"/>
  <c r="P134" i="2"/>
  <c r="BI126" i="2"/>
  <c r="BH126" i="2"/>
  <c r="BG126" i="2"/>
  <c r="BE126" i="2"/>
  <c r="T126" i="2"/>
  <c r="R126" i="2"/>
  <c r="P126" i="2"/>
  <c r="BI119" i="2"/>
  <c r="BH119" i="2"/>
  <c r="BG119" i="2"/>
  <c r="BE119" i="2"/>
  <c r="T119" i="2"/>
  <c r="T118" i="2"/>
  <c r="R119" i="2"/>
  <c r="R118" i="2"/>
  <c r="P119" i="2"/>
  <c r="P118" i="2" s="1"/>
  <c r="BI114" i="2"/>
  <c r="BH114" i="2"/>
  <c r="BG114" i="2"/>
  <c r="BE114" i="2"/>
  <c r="T114" i="2"/>
  <c r="T113" i="2"/>
  <c r="R114" i="2"/>
  <c r="R113" i="2" s="1"/>
  <c r="P114" i="2"/>
  <c r="P113" i="2" s="1"/>
  <c r="F107" i="2"/>
  <c r="F105" i="2"/>
  <c r="E103" i="2"/>
  <c r="F54" i="2"/>
  <c r="F52" i="2"/>
  <c r="E50" i="2"/>
  <c r="J24" i="2"/>
  <c r="E24" i="2"/>
  <c r="J55" i="2" s="1"/>
  <c r="J23" i="2"/>
  <c r="J21" i="2"/>
  <c r="E21" i="2"/>
  <c r="J54" i="2" s="1"/>
  <c r="J20" i="2"/>
  <c r="J18" i="2"/>
  <c r="E18" i="2"/>
  <c r="F108" i="2" s="1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BK866" i="2"/>
  <c r="J757" i="2"/>
  <c r="J639" i="2"/>
  <c r="BK530" i="2"/>
  <c r="BK451" i="2"/>
  <c r="BK355" i="2"/>
  <c r="J147" i="2"/>
  <c r="J936" i="2"/>
  <c r="J780" i="2"/>
  <c r="BK662" i="2"/>
  <c r="J563" i="2"/>
  <c r="BK449" i="2"/>
  <c r="J307" i="2"/>
  <c r="J138" i="2"/>
  <c r="BK780" i="2"/>
  <c r="J652" i="2"/>
  <c r="BK563" i="2"/>
  <c r="BK476" i="2"/>
  <c r="J319" i="2"/>
  <c r="BK126" i="2"/>
  <c r="J787" i="2"/>
  <c r="BK686" i="2"/>
  <c r="J594" i="2"/>
  <c r="BK479" i="2"/>
  <c r="BK389" i="2"/>
  <c r="J322" i="2"/>
  <c r="BK994" i="2"/>
  <c r="J761" i="2"/>
  <c r="BK677" i="2"/>
  <c r="J559" i="2"/>
  <c r="BK474" i="2"/>
  <c r="BK399" i="2"/>
  <c r="BK206" i="2"/>
  <c r="BK1023" i="2"/>
  <c r="BK901" i="2"/>
  <c r="BK723" i="2"/>
  <c r="J609" i="2"/>
  <c r="BK520" i="2"/>
  <c r="BK433" i="2"/>
  <c r="J299" i="2"/>
  <c r="J126" i="2"/>
  <c r="BK854" i="2"/>
  <c r="BK719" i="2"/>
  <c r="BK611" i="2"/>
  <c r="J422" i="2"/>
  <c r="J291" i="2"/>
  <c r="BK247" i="2"/>
  <c r="BK825" i="2"/>
  <c r="BK683" i="2"/>
  <c r="BK598" i="2"/>
  <c r="J503" i="2"/>
  <c r="J449" i="2"/>
  <c r="J364" i="2"/>
  <c r="J257" i="2"/>
  <c r="J958" i="2"/>
  <c r="J821" i="2"/>
  <c r="J614" i="2"/>
  <c r="BK517" i="2"/>
  <c r="J454" i="2"/>
  <c r="BK364" i="2"/>
  <c r="J266" i="2"/>
  <c r="J134" i="2"/>
  <c r="BK940" i="2"/>
  <c r="BK773" i="2"/>
  <c r="J657" i="2"/>
  <c r="BK559" i="2"/>
  <c r="J438" i="2"/>
  <c r="BK334" i="2"/>
  <c r="BK175" i="2"/>
  <c r="J683" i="2"/>
  <c r="BK664" i="2"/>
  <c r="BK553" i="2"/>
  <c r="J433" i="2"/>
  <c r="J303" i="2"/>
  <c r="J981" i="2"/>
  <c r="J773" i="2"/>
  <c r="J669" i="2"/>
  <c r="BK583" i="2"/>
  <c r="J495" i="2"/>
  <c r="J435" i="2"/>
  <c r="BK315" i="2"/>
  <c r="J175" i="2"/>
  <c r="BK839" i="2"/>
  <c r="BK695" i="2"/>
  <c r="BK602" i="2"/>
  <c r="J509" i="2"/>
  <c r="BK422" i="2"/>
  <c r="J315" i="2"/>
  <c r="J157" i="2"/>
  <c r="J947" i="2"/>
  <c r="BK754" i="2"/>
  <c r="J664" i="2"/>
  <c r="J547" i="2"/>
  <c r="J430" i="2"/>
  <c r="BK319" i="2"/>
  <c r="J165" i="2"/>
  <c r="J767" i="2"/>
  <c r="BK649" i="2"/>
  <c r="BK490" i="2"/>
  <c r="BK347" i="2"/>
  <c r="J263" i="2"/>
  <c r="J919" i="2"/>
  <c r="BK750" i="2"/>
  <c r="BK654" i="2"/>
  <c r="BK590" i="2"/>
  <c r="J492" i="2"/>
  <c r="J394" i="2"/>
  <c r="BK295" i="2"/>
  <c r="J927" i="2"/>
  <c r="J739" i="2"/>
  <c r="BK689" i="2"/>
  <c r="BK627" i="2"/>
  <c r="J490" i="2"/>
  <c r="BK413" i="2"/>
  <c r="BK322" i="2"/>
  <c r="J194" i="2"/>
  <c r="J990" i="2"/>
  <c r="J873" i="2"/>
  <c r="J686" i="2"/>
  <c r="J598" i="2"/>
  <c r="J474" i="2"/>
  <c r="BK351" i="2"/>
  <c r="BK190" i="2"/>
  <c r="J901" i="2"/>
  <c r="J711" i="2"/>
  <c r="BK609" i="2"/>
  <c r="BK446" i="2"/>
  <c r="J355" i="2"/>
  <c r="BK257" i="2"/>
  <c r="J860" i="2"/>
  <c r="J698" i="2"/>
  <c r="BK622" i="2"/>
  <c r="J535" i="2"/>
  <c r="BK461" i="2"/>
  <c r="J360" i="2"/>
  <c r="BK185" i="2"/>
  <c r="J825" i="2"/>
  <c r="J662" i="2"/>
  <c r="BK594" i="2"/>
  <c r="BK503" i="2"/>
  <c r="J376" i="2"/>
  <c r="J185" i="2"/>
  <c r="BK138" i="2"/>
  <c r="BK958" i="2"/>
  <c r="BK821" i="2"/>
  <c r="J672" i="2"/>
  <c r="J553" i="2"/>
  <c r="BK454" i="2"/>
  <c r="BK384" i="2"/>
  <c r="J236" i="2"/>
  <c r="BK943" i="2"/>
  <c r="BK787" i="2"/>
  <c r="J654" i="2"/>
  <c r="J533" i="2"/>
  <c r="BK441" i="2"/>
  <c r="BK311" i="2"/>
  <c r="BK147" i="2"/>
  <c r="BK873" i="2"/>
  <c r="J702" i="2"/>
  <c r="BK619" i="2"/>
  <c r="BK525" i="2"/>
  <c r="BK416" i="2"/>
  <c r="BK343" i="2"/>
  <c r="J190" i="2"/>
  <c r="J878" i="2"/>
  <c r="J735" i="2"/>
  <c r="BK657" i="2"/>
  <c r="BK539" i="2"/>
  <c r="BK471" i="2"/>
  <c r="J384" i="2"/>
  <c r="BK165" i="2"/>
  <c r="J994" i="2"/>
  <c r="BK850" i="2"/>
  <c r="J677" i="2"/>
  <c r="BK586" i="2"/>
  <c r="J479" i="2"/>
  <c r="BK358" i="2"/>
  <c r="BK227" i="2"/>
  <c r="J915" i="2"/>
  <c r="BK757" i="2"/>
  <c r="J642" i="2"/>
  <c r="BK509" i="2"/>
  <c r="J358" i="2"/>
  <c r="BK269" i="2"/>
  <c r="J924" i="2"/>
  <c r="J719" i="2"/>
  <c r="BK632" i="2"/>
  <c r="J530" i="2"/>
  <c r="J476" i="2"/>
  <c r="J351" i="2"/>
  <c r="J274" i="2"/>
  <c r="J932" i="2"/>
  <c r="J742" i="2"/>
  <c r="BK652" i="2"/>
  <c r="BK543" i="2"/>
  <c r="J461" i="2"/>
  <c r="J389" i="2"/>
  <c r="J277" i="2"/>
  <c r="J1023" i="2"/>
  <c r="J839" i="2"/>
  <c r="BK707" i="2"/>
  <c r="BK567" i="2"/>
  <c r="BK484" i="2"/>
  <c r="J413" i="2"/>
  <c r="J247" i="2"/>
  <c r="BK932" i="2"/>
  <c r="BK735" i="2"/>
  <c r="J616" i="2"/>
  <c r="J520" i="2"/>
  <c r="BK418" i="2"/>
  <c r="J227" i="2"/>
  <c r="J847" i="2"/>
  <c r="J695" i="2"/>
  <c r="J606" i="2"/>
  <c r="BK527" i="2"/>
  <c r="J457" i="2"/>
  <c r="J327" i="2"/>
  <c r="BK134" i="2"/>
  <c r="BK1010" i="2"/>
  <c r="J707" i="2"/>
  <c r="J590" i="2"/>
  <c r="BK513" i="2"/>
  <c r="J425" i="2"/>
  <c r="J295" i="2"/>
  <c r="J1026" i="2"/>
  <c r="J908" i="2"/>
  <c r="BK715" i="2"/>
  <c r="J619" i="2"/>
  <c r="J487" i="2"/>
  <c r="BK394" i="2"/>
  <c r="J242" i="2"/>
  <c r="BK947" i="2"/>
  <c r="BK742" i="2"/>
  <c r="J624" i="2"/>
  <c r="J500" i="2"/>
  <c r="J404" i="2"/>
  <c r="BK242" i="2"/>
  <c r="BK894" i="2"/>
  <c r="BK729" i="2"/>
  <c r="J649" i="2"/>
  <c r="BK522" i="2"/>
  <c r="BK443" i="2"/>
  <c r="BK337" i="2"/>
  <c r="BK232" i="2"/>
  <c r="BK886" i="2"/>
  <c r="J750" i="2"/>
  <c r="BK645" i="2"/>
  <c r="BK535" i="2"/>
  <c r="BK457" i="2"/>
  <c r="J334" i="2"/>
  <c r="BK274" i="2"/>
  <c r="BK927" i="2"/>
  <c r="J792" i="2"/>
  <c r="J647" i="2"/>
  <c r="BK577" i="2"/>
  <c r="J482" i="2"/>
  <c r="J337" i="2"/>
  <c r="BK194" i="2"/>
  <c r="J890" i="2"/>
  <c r="J674" i="2"/>
  <c r="J583" i="2"/>
  <c r="J471" i="2"/>
  <c r="J343" i="2"/>
  <c r="J943" i="2"/>
  <c r="BK767" i="2"/>
  <c r="BK642" i="2"/>
  <c r="BK533" i="2"/>
  <c r="BK466" i="2"/>
  <c r="BK303" i="2"/>
  <c r="BK114" i="2"/>
  <c r="BK919" i="2"/>
  <c r="J754" i="2"/>
  <c r="BK674" i="2"/>
  <c r="BK573" i="2"/>
  <c r="J443" i="2"/>
  <c r="BK327" i="2"/>
  <c r="J217" i="2"/>
  <c r="BK1026" i="2"/>
  <c r="BK924" i="2"/>
  <c r="J797" i="2"/>
  <c r="J627" i="2"/>
  <c r="J513" i="2"/>
  <c r="J428" i="2"/>
  <c r="BK291" i="2"/>
  <c r="J119" i="2"/>
  <c r="J866" i="2"/>
  <c r="J723" i="2"/>
  <c r="BK606" i="2"/>
  <c r="J463" i="2"/>
  <c r="J340" i="2"/>
  <c r="BK157" i="2"/>
  <c r="J831" i="2"/>
  <c r="BK746" i="2"/>
  <c r="BK647" i="2"/>
  <c r="J539" i="2"/>
  <c r="J451" i="2"/>
  <c r="BK376" i="2"/>
  <c r="BK217" i="2"/>
  <c r="BK981" i="2"/>
  <c r="BK806" i="2"/>
  <c r="BK669" i="2"/>
  <c r="J577" i="2"/>
  <c r="BK482" i="2"/>
  <c r="J368" i="2"/>
  <c r="BK236" i="2"/>
  <c r="BK1005" i="2"/>
  <c r="BK878" i="2"/>
  <c r="J681" i="2"/>
  <c r="J602" i="2"/>
  <c r="BK463" i="2"/>
  <c r="BK368" i="2"/>
  <c r="J200" i="2"/>
  <c r="J886" i="2"/>
  <c r="J692" i="2"/>
  <c r="J586" i="2"/>
  <c r="BK469" i="2"/>
  <c r="J380" i="2"/>
  <c r="BK277" i="2"/>
  <c r="BK890" i="2"/>
  <c r="BK711" i="2"/>
  <c r="BK636" i="2"/>
  <c r="BK506" i="2"/>
  <c r="BK430" i="2"/>
  <c r="J347" i="2"/>
  <c r="J206" i="2"/>
  <c r="J969" i="2"/>
  <c r="BK847" i="2"/>
  <c r="J659" i="2"/>
  <c r="J570" i="2"/>
  <c r="J466" i="2"/>
  <c r="J372" i="2"/>
  <c r="J232" i="2"/>
  <c r="BK1014" i="2"/>
  <c r="BK831" i="2"/>
  <c r="BK639" i="2"/>
  <c r="J527" i="2"/>
  <c r="BK425" i="2"/>
  <c r="J281" i="2"/>
  <c r="AS54" i="1"/>
  <c r="BK814" i="2"/>
  <c r="BK672" i="2"/>
  <c r="J543" i="2"/>
  <c r="BK428" i="2"/>
  <c r="BK299" i="2"/>
  <c r="J940" i="2"/>
  <c r="BK761" i="2"/>
  <c r="J667" i="2"/>
  <c r="BK570" i="2"/>
  <c r="J498" i="2"/>
  <c r="J409" i="2"/>
  <c r="J286" i="2"/>
  <c r="BK936" i="2"/>
  <c r="J854" i="2"/>
  <c r="J715" i="2"/>
  <c r="J629" i="2"/>
  <c r="J522" i="2"/>
  <c r="BK435" i="2"/>
  <c r="J311" i="2"/>
  <c r="J1010" i="2"/>
  <c r="BK860" i="2"/>
  <c r="BK692" i="2"/>
  <c r="BK624" i="2"/>
  <c r="BK498" i="2"/>
  <c r="J416" i="2"/>
  <c r="BK263" i="2"/>
  <c r="J1005" i="2"/>
  <c r="J746" i="2"/>
  <c r="BK629" i="2"/>
  <c r="BK492" i="2"/>
  <c r="BK360" i="2"/>
  <c r="BK266" i="2"/>
  <c r="BK908" i="2"/>
  <c r="BK739" i="2"/>
  <c r="BK659" i="2"/>
  <c r="J573" i="2"/>
  <c r="BK487" i="2"/>
  <c r="BK380" i="2"/>
  <c r="BK281" i="2"/>
  <c r="J1014" i="2"/>
  <c r="J850" i="2"/>
  <c r="BK698" i="2"/>
  <c r="J636" i="2"/>
  <c r="BK500" i="2"/>
  <c r="J418" i="2"/>
  <c r="BK307" i="2"/>
  <c r="BK1018" i="2"/>
  <c r="J894" i="2"/>
  <c r="BK702" i="2"/>
  <c r="J611" i="2"/>
  <c r="BK495" i="2"/>
  <c r="J399" i="2"/>
  <c r="BK251" i="2"/>
  <c r="BK990" i="2"/>
  <c r="BK797" i="2"/>
  <c r="J622" i="2"/>
  <c r="J484" i="2"/>
  <c r="BK409" i="2"/>
  <c r="J251" i="2"/>
  <c r="BK882" i="2"/>
  <c r="J689" i="2"/>
  <c r="BK614" i="2"/>
  <c r="J517" i="2"/>
  <c r="BK404" i="2"/>
  <c r="J330" i="2"/>
  <c r="J1018" i="2"/>
  <c r="J882" i="2"/>
  <c r="J729" i="2"/>
  <c r="J632" i="2"/>
  <c r="J525" i="2"/>
  <c r="J446" i="2"/>
  <c r="BK340" i="2"/>
  <c r="BK200" i="2"/>
  <c r="BK119" i="2"/>
  <c r="BK915" i="2"/>
  <c r="J814" i="2"/>
  <c r="J645" i="2"/>
  <c r="BK616" i="2"/>
  <c r="J506" i="2"/>
  <c r="J441" i="2"/>
  <c r="BK286" i="2"/>
  <c r="J114" i="2"/>
  <c r="J806" i="2"/>
  <c r="BK667" i="2"/>
  <c r="BK547" i="2"/>
  <c r="BK438" i="2"/>
  <c r="BK330" i="2"/>
  <c r="BK969" i="2"/>
  <c r="BK792" i="2"/>
  <c r="BK681" i="2"/>
  <c r="J567" i="2"/>
  <c r="J469" i="2"/>
  <c r="BK372" i="2"/>
  <c r="J269" i="2"/>
  <c r="BK125" i="2" l="1"/>
  <c r="T216" i="2"/>
  <c r="R231" i="2"/>
  <c r="BK262" i="2"/>
  <c r="J262" i="2"/>
  <c r="J72" i="2"/>
  <c r="BK290" i="2"/>
  <c r="BK367" i="2"/>
  <c r="J367" i="2" s="1"/>
  <c r="J76" i="2" s="1"/>
  <c r="BK421" i="2"/>
  <c r="J421" i="2" s="1"/>
  <c r="J77" i="2" s="1"/>
  <c r="BK516" i="2"/>
  <c r="J516" i="2" s="1"/>
  <c r="J79" i="2" s="1"/>
  <c r="T538" i="2"/>
  <c r="P635" i="2"/>
  <c r="P701" i="2"/>
  <c r="T760" i="2"/>
  <c r="R779" i="2"/>
  <c r="P853" i="2"/>
  <c r="P935" i="2"/>
  <c r="T946" i="2"/>
  <c r="T125" i="2"/>
  <c r="T124" i="2" s="1"/>
  <c r="R216" i="2"/>
  <c r="P231" i="2"/>
  <c r="R246" i="2"/>
  <c r="P262" i="2"/>
  <c r="T290" i="2"/>
  <c r="T367" i="2"/>
  <c r="R421" i="2"/>
  <c r="T516" i="2"/>
  <c r="P538" i="2"/>
  <c r="R635" i="2"/>
  <c r="T701" i="2"/>
  <c r="R760" i="2"/>
  <c r="T779" i="2"/>
  <c r="T853" i="2"/>
  <c r="T935" i="2"/>
  <c r="P946" i="2"/>
  <c r="P1009" i="2"/>
  <c r="P125" i="2"/>
  <c r="P124" i="2"/>
  <c r="P216" i="2"/>
  <c r="P204" i="2"/>
  <c r="T231" i="2"/>
  <c r="P246" i="2"/>
  <c r="R262" i="2"/>
  <c r="P290" i="2"/>
  <c r="P367" i="2"/>
  <c r="T421" i="2"/>
  <c r="R516" i="2"/>
  <c r="BK538" i="2"/>
  <c r="J538" i="2"/>
  <c r="J80" i="2" s="1"/>
  <c r="BK635" i="2"/>
  <c r="J635" i="2"/>
  <c r="J81" i="2" s="1"/>
  <c r="BK701" i="2"/>
  <c r="J701" i="2" s="1"/>
  <c r="J82" i="2" s="1"/>
  <c r="BK760" i="2"/>
  <c r="J760" i="2" s="1"/>
  <c r="J83" i="2" s="1"/>
  <c r="BK779" i="2"/>
  <c r="J779" i="2" s="1"/>
  <c r="J84" i="2" s="1"/>
  <c r="BK853" i="2"/>
  <c r="J853" i="2"/>
  <c r="J85" i="2"/>
  <c r="BK935" i="2"/>
  <c r="J935" i="2" s="1"/>
  <c r="J86" i="2" s="1"/>
  <c r="BK946" i="2"/>
  <c r="J946" i="2"/>
  <c r="J87" i="2"/>
  <c r="BK1009" i="2"/>
  <c r="J1009" i="2"/>
  <c r="J88" i="2" s="1"/>
  <c r="R1009" i="2"/>
  <c r="R125" i="2"/>
  <c r="R124" i="2" s="1"/>
  <c r="BK216" i="2"/>
  <c r="J216" i="2" s="1"/>
  <c r="J68" i="2" s="1"/>
  <c r="BK231" i="2"/>
  <c r="J231" i="2" s="1"/>
  <c r="J69" i="2" s="1"/>
  <c r="BK246" i="2"/>
  <c r="J246" i="2" s="1"/>
  <c r="J70" i="2" s="1"/>
  <c r="T246" i="2"/>
  <c r="T262" i="2"/>
  <c r="R290" i="2"/>
  <c r="R367" i="2"/>
  <c r="P421" i="2"/>
  <c r="P516" i="2"/>
  <c r="R538" i="2"/>
  <c r="T635" i="2"/>
  <c r="R701" i="2"/>
  <c r="P760" i="2"/>
  <c r="P779" i="2"/>
  <c r="R853" i="2"/>
  <c r="R935" i="2"/>
  <c r="R946" i="2"/>
  <c r="T1009" i="2"/>
  <c r="BK199" i="2"/>
  <c r="J199" i="2" s="1"/>
  <c r="J65" i="2" s="1"/>
  <c r="BK205" i="2"/>
  <c r="J205" i="2" s="1"/>
  <c r="J67" i="2" s="1"/>
  <c r="BK256" i="2"/>
  <c r="J256" i="2" s="1"/>
  <c r="J71" i="2" s="1"/>
  <c r="BK285" i="2"/>
  <c r="J285" i="2"/>
  <c r="J73" i="2"/>
  <c r="BK512" i="2"/>
  <c r="J512" i="2" s="1"/>
  <c r="J78" i="2" s="1"/>
  <c r="BK118" i="2"/>
  <c r="J118" i="2"/>
  <c r="J62" i="2" s="1"/>
  <c r="BK1022" i="2"/>
  <c r="J1022" i="2"/>
  <c r="J90" i="2" s="1"/>
  <c r="BK1025" i="2"/>
  <c r="J1025" i="2"/>
  <c r="J91" i="2" s="1"/>
  <c r="E101" i="2"/>
  <c r="J107" i="2"/>
  <c r="BF126" i="2"/>
  <c r="BF165" i="2"/>
  <c r="BF185" i="2"/>
  <c r="BF269" i="2"/>
  <c r="BF286" i="2"/>
  <c r="BF291" i="2"/>
  <c r="BF299" i="2"/>
  <c r="BF303" i="2"/>
  <c r="BF315" i="2"/>
  <c r="BF319" i="2"/>
  <c r="BF322" i="2"/>
  <c r="BF327" i="2"/>
  <c r="BF340" i="2"/>
  <c r="BF347" i="2"/>
  <c r="BF355" i="2"/>
  <c r="BF384" i="2"/>
  <c r="BF428" i="2"/>
  <c r="BF433" i="2"/>
  <c r="BF441" i="2"/>
  <c r="BF443" i="2"/>
  <c r="BF461" i="2"/>
  <c r="BF471" i="2"/>
  <c r="BF490" i="2"/>
  <c r="BF492" i="2"/>
  <c r="BF495" i="2"/>
  <c r="BF527" i="2"/>
  <c r="BF535" i="2"/>
  <c r="BF539" i="2"/>
  <c r="BF563" i="2"/>
  <c r="BF570" i="2"/>
  <c r="BF614" i="2"/>
  <c r="BF616" i="2"/>
  <c r="BF619" i="2"/>
  <c r="BF624" i="2"/>
  <c r="BF629" i="2"/>
  <c r="BF632" i="2"/>
  <c r="BF652" i="2"/>
  <c r="BF667" i="2"/>
  <c r="BF677" i="2"/>
  <c r="BF692" i="2"/>
  <c r="BF695" i="2"/>
  <c r="BF698" i="2"/>
  <c r="BF767" i="2"/>
  <c r="BF787" i="2"/>
  <c r="BF839" i="2"/>
  <c r="BF847" i="2"/>
  <c r="BF915" i="2"/>
  <c r="BF919" i="2"/>
  <c r="BF932" i="2"/>
  <c r="BF936" i="2"/>
  <c r="BF969" i="2"/>
  <c r="F55" i="2"/>
  <c r="J108" i="2"/>
  <c r="BF217" i="2"/>
  <c r="BF242" i="2"/>
  <c r="BF247" i="2"/>
  <c r="BF251" i="2"/>
  <c r="BF266" i="2"/>
  <c r="BF337" i="2"/>
  <c r="BF358" i="2"/>
  <c r="BF376" i="2"/>
  <c r="BF399" i="2"/>
  <c r="BF413" i="2"/>
  <c r="BF418" i="2"/>
  <c r="BF425" i="2"/>
  <c r="BF449" i="2"/>
  <c r="BF469" i="2"/>
  <c r="BF474" i="2"/>
  <c r="BF498" i="2"/>
  <c r="BF506" i="2"/>
  <c r="BF513" i="2"/>
  <c r="BF517" i="2"/>
  <c r="BF530" i="2"/>
  <c r="BF573" i="2"/>
  <c r="BF583" i="2"/>
  <c r="BF602" i="2"/>
  <c r="BF622" i="2"/>
  <c r="BF636" i="2"/>
  <c r="BF639" i="2"/>
  <c r="BF664" i="2"/>
  <c r="BF681" i="2"/>
  <c r="BF686" i="2"/>
  <c r="BF689" i="2"/>
  <c r="BF707" i="2"/>
  <c r="BF715" i="2"/>
  <c r="BF719" i="2"/>
  <c r="BF742" i="2"/>
  <c r="BF761" i="2"/>
  <c r="BF773" i="2"/>
  <c r="BF780" i="2"/>
  <c r="BF797" i="2"/>
  <c r="BF825" i="2"/>
  <c r="BF850" i="2"/>
  <c r="BF873" i="2"/>
  <c r="BF882" i="2"/>
  <c r="BF886" i="2"/>
  <c r="BF894" i="2"/>
  <c r="BF908" i="2"/>
  <c r="BF940" i="2"/>
  <c r="BF990" i="2"/>
  <c r="BF994" i="2"/>
  <c r="BF1010" i="2"/>
  <c r="J105" i="2"/>
  <c r="BF114" i="2"/>
  <c r="BF119" i="2"/>
  <c r="BF147" i="2"/>
  <c r="BF157" i="2"/>
  <c r="BF232" i="2"/>
  <c r="BF236" i="2"/>
  <c r="BF257" i="2"/>
  <c r="BF277" i="2"/>
  <c r="BF281" i="2"/>
  <c r="BF295" i="2"/>
  <c r="BF311" i="2"/>
  <c r="BF334" i="2"/>
  <c r="BF360" i="2"/>
  <c r="BF364" i="2"/>
  <c r="BF389" i="2"/>
  <c r="BF394" i="2"/>
  <c r="BF430" i="2"/>
  <c r="BF435" i="2"/>
  <c r="BF438" i="2"/>
  <c r="BF446" i="2"/>
  <c r="BF454" i="2"/>
  <c r="BF457" i="2"/>
  <c r="BF476" i="2"/>
  <c r="BF479" i="2"/>
  <c r="BF482" i="2"/>
  <c r="BF484" i="2"/>
  <c r="BF503" i="2"/>
  <c r="BF509" i="2"/>
  <c r="BF525" i="2"/>
  <c r="BF543" i="2"/>
  <c r="BF547" i="2"/>
  <c r="BF553" i="2"/>
  <c r="BF559" i="2"/>
  <c r="BF567" i="2"/>
  <c r="BF594" i="2"/>
  <c r="BF598" i="2"/>
  <c r="BF609" i="2"/>
  <c r="BF642" i="2"/>
  <c r="BF645" i="2"/>
  <c r="BF647" i="2"/>
  <c r="BF649" i="2"/>
  <c r="BF654" i="2"/>
  <c r="BF669" i="2"/>
  <c r="BF683" i="2"/>
  <c r="BF711" i="2"/>
  <c r="BF792" i="2"/>
  <c r="BF806" i="2"/>
  <c r="BF831" i="2"/>
  <c r="BF854" i="2"/>
  <c r="BF866" i="2"/>
  <c r="BF924" i="2"/>
  <c r="BF947" i="2"/>
  <c r="BF981" i="2"/>
  <c r="BF1005" i="2"/>
  <c r="BF1018" i="2"/>
  <c r="BF1023" i="2"/>
  <c r="BF1026" i="2"/>
  <c r="BF134" i="2"/>
  <c r="BF138" i="2"/>
  <c r="BF175" i="2"/>
  <c r="BF190" i="2"/>
  <c r="BF194" i="2"/>
  <c r="BF200" i="2"/>
  <c r="BF206" i="2"/>
  <c r="BF227" i="2"/>
  <c r="BF263" i="2"/>
  <c r="BF274" i="2"/>
  <c r="BF307" i="2"/>
  <c r="BF330" i="2"/>
  <c r="BF343" i="2"/>
  <c r="BF351" i="2"/>
  <c r="BF368" i="2"/>
  <c r="BF372" i="2"/>
  <c r="BF380" i="2"/>
  <c r="BF404" i="2"/>
  <c r="BF409" i="2"/>
  <c r="BF416" i="2"/>
  <c r="BF422" i="2"/>
  <c r="BF451" i="2"/>
  <c r="BF463" i="2"/>
  <c r="BF466" i="2"/>
  <c r="BF487" i="2"/>
  <c r="BF500" i="2"/>
  <c r="BF520" i="2"/>
  <c r="BF522" i="2"/>
  <c r="BF533" i="2"/>
  <c r="BF577" i="2"/>
  <c r="BF586" i="2"/>
  <c r="BF590" i="2"/>
  <c r="BF606" i="2"/>
  <c r="BF611" i="2"/>
  <c r="BF627" i="2"/>
  <c r="BF657" i="2"/>
  <c r="BF659" i="2"/>
  <c r="BF662" i="2"/>
  <c r="BF672" i="2"/>
  <c r="BF674" i="2"/>
  <c r="BF702" i="2"/>
  <c r="BF723" i="2"/>
  <c r="BF729" i="2"/>
  <c r="BF735" i="2"/>
  <c r="BF739" i="2"/>
  <c r="BF746" i="2"/>
  <c r="BF750" i="2"/>
  <c r="BF754" i="2"/>
  <c r="BF757" i="2"/>
  <c r="BF814" i="2"/>
  <c r="BF821" i="2"/>
  <c r="BF860" i="2"/>
  <c r="BF878" i="2"/>
  <c r="BF890" i="2"/>
  <c r="BF901" i="2"/>
  <c r="BF927" i="2"/>
  <c r="BF943" i="2"/>
  <c r="BF958" i="2"/>
  <c r="BF1014" i="2"/>
  <c r="F33" i="2"/>
  <c r="AZ55" i="1" s="1"/>
  <c r="AZ54" i="1" s="1"/>
  <c r="AV54" i="1" s="1"/>
  <c r="AK29" i="1" s="1"/>
  <c r="J33" i="2"/>
  <c r="AV55" i="1" s="1"/>
  <c r="F37" i="2"/>
  <c r="BD55" i="1" s="1"/>
  <c r="BD54" i="1" s="1"/>
  <c r="W33" i="1" s="1"/>
  <c r="F36" i="2"/>
  <c r="BC55" i="1" s="1"/>
  <c r="BC54" i="1" s="1"/>
  <c r="AY54" i="1" s="1"/>
  <c r="F35" i="2"/>
  <c r="BB55" i="1" s="1"/>
  <c r="BB54" i="1" s="1"/>
  <c r="W31" i="1" s="1"/>
  <c r="T204" i="2" l="1"/>
  <c r="T112" i="2"/>
  <c r="R204" i="2"/>
  <c r="R112" i="2"/>
  <c r="P112" i="2"/>
  <c r="R289" i="2"/>
  <c r="R111" i="2" s="1"/>
  <c r="BK289" i="2"/>
  <c r="J289" i="2" s="1"/>
  <c r="J74" i="2" s="1"/>
  <c r="BK124" i="2"/>
  <c r="J124" i="2"/>
  <c r="J63" i="2"/>
  <c r="P289" i="2"/>
  <c r="T289" i="2"/>
  <c r="T111" i="2" s="1"/>
  <c r="BK113" i="2"/>
  <c r="J113" i="2"/>
  <c r="J61" i="2"/>
  <c r="J125" i="2"/>
  <c r="J64" i="2"/>
  <c r="J290" i="2"/>
  <c r="J75" i="2"/>
  <c r="BK204" i="2"/>
  <c r="J204" i="2" s="1"/>
  <c r="J66" i="2" s="1"/>
  <c r="BK1021" i="2"/>
  <c r="J1021" i="2"/>
  <c r="J89" i="2"/>
  <c r="W29" i="1"/>
  <c r="W32" i="1"/>
  <c r="F34" i="2"/>
  <c r="BA55" i="1" s="1"/>
  <c r="BA54" i="1" s="1"/>
  <c r="AW54" i="1" s="1"/>
  <c r="AK30" i="1" s="1"/>
  <c r="AX54" i="1"/>
  <c r="J34" i="2"/>
  <c r="AW55" i="1" s="1"/>
  <c r="AT55" i="1" s="1"/>
  <c r="P111" i="2" l="1"/>
  <c r="AU55" i="1"/>
  <c r="BK112" i="2"/>
  <c r="J112" i="2"/>
  <c r="J60" i="2" s="1"/>
  <c r="AU54" i="1"/>
  <c r="W30" i="1"/>
  <c r="AT54" i="1"/>
  <c r="BK111" i="2" l="1"/>
  <c r="J111" i="2"/>
  <c r="J30" i="2"/>
  <c r="AG55" i="1"/>
  <c r="AG54" i="1" s="1"/>
  <c r="AK26" i="1" s="1"/>
  <c r="AK35" i="1" s="1"/>
  <c r="AN54" i="1" l="1"/>
  <c r="J39" i="2"/>
  <c r="J59" i="2"/>
  <c r="AN55" i="1"/>
</calcChain>
</file>

<file path=xl/sharedStrings.xml><?xml version="1.0" encoding="utf-8"?>
<sst xmlns="http://schemas.openxmlformats.org/spreadsheetml/2006/main" count="9260" uniqueCount="1800">
  <si>
    <t>Export Komplet</t>
  </si>
  <si>
    <t>VZ</t>
  </si>
  <si>
    <t>2.0</t>
  </si>
  <si>
    <t>ZAMOK</t>
  </si>
  <si>
    <t>False</t>
  </si>
  <si>
    <t>{d3dd2618-953b-4a9a-8dc1-288c87e4b32b}</t>
  </si>
  <si>
    <t>0,1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</si>
  <si>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</si>
  <si>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</si>
  <si>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</si>
  <si>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</si>
  <si>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</si>
  <si>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0,01</t>
  </si>
  <si>
    <t>Kód:</t>
  </si>
  <si>
    <t>2024/9/37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</si>
  <si>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</si>
  <si>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</si>
  <si>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Regenerace bytové jednotky SUNN č.p.676</t>
  </si>
  <si>
    <t>KSO:</t>
  </si>
  <si>
    <t/>
  </si>
  <si>
    <t>CC-CZ:</t>
  </si>
  <si>
    <t>Místo:</t>
  </si>
  <si>
    <t>Bílina</t>
  </si>
  <si>
    <t>Datum:</t>
  </si>
  <si>
    <t>19. 9. 2024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</si>
  <si>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</si>
  <si>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</si>
  <si>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</si>
  <si>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</si>
  <si>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</si>
  <si>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</si>
  <si>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</si>
  <si>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</si>
  <si>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</si>
  <si>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</si>
  <si>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</si>
  <si>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</si>
  <si>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</si>
  <si>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</si>
  <si>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</si>
  <si>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</si>
  <si>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</si>
  <si>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</si>
  <si>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</si>
  <si>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</si>
  <si>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</si>
  <si>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</si>
  <si>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</si>
  <si>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</si>
  <si>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</si>
  <si>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</si>
  <si>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</si>
  <si>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</si>
  <si>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</si>
  <si>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</si>
  <si>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</si>
  <si>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</si>
  <si>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</si>
  <si>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</si>
  <si>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</si>
  <si>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</si>
  <si>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</si>
  <si>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</si>
  <si>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</si>
  <si>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</si>
  <si>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</si>
  <si>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</si>
  <si>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</si>
  <si>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</si>
  <si>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</si>
  <si>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</si>
  <si>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</si>
  <si>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</si>
  <si>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</si>
  <si>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</si>
  <si>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</si>
  <si>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</si>
  <si>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SUNN, č.p. 676</t>
  </si>
  <si>
    <t>STA</t>
  </si>
  <si>
    <t>{05a6ef2d-d4f0-4d63-9754-88d4955f6f3e}</t>
  </si>
  <si>
    <t>dem_obkl</t>
  </si>
  <si>
    <t>demontáž původních obkladů</t>
  </si>
  <si>
    <t>m2</t>
  </si>
  <si>
    <t>10,02</t>
  </si>
  <si>
    <t>3</t>
  </si>
  <si>
    <t>dlaz_nov</t>
  </si>
  <si>
    <t>nová dlažba</t>
  </si>
  <si>
    <t>2,14</t>
  </si>
  <si>
    <t>KRYCÍ LIST SOUPISU PRACÍ</t>
  </si>
  <si>
    <t>chod_om</t>
  </si>
  <si>
    <t>chodba - plocha omítek</t>
  </si>
  <si>
    <t>21,68</t>
  </si>
  <si>
    <t>chod_plocha</t>
  </si>
  <si>
    <t xml:space="preserve">chodba - půdorys plocha </t>
  </si>
  <si>
    <t>7,88</t>
  </si>
  <si>
    <t>izol_plocha</t>
  </si>
  <si>
    <t>izolace podlah</t>
  </si>
  <si>
    <t>3,04</t>
  </si>
  <si>
    <t>izolace_obvod</t>
  </si>
  <si>
    <t>izolace pásy podlaha</t>
  </si>
  <si>
    <t>mb</t>
  </si>
  <si>
    <t>13,65</t>
  </si>
  <si>
    <t>Objekt:</t>
  </si>
  <si>
    <t>jadro_dem</t>
  </si>
  <si>
    <t>demontáž původního jádra z desek</t>
  </si>
  <si>
    <t>16,69</t>
  </si>
  <si>
    <t>1 - SUNN, č.p. 676</t>
  </si>
  <si>
    <t>koup_plocha</t>
  </si>
  <si>
    <t>koupelna - půdorys plocha</t>
  </si>
  <si>
    <t>2,1</t>
  </si>
  <si>
    <t>kuch_om</t>
  </si>
  <si>
    <t>kuchyně - omítky</t>
  </si>
  <si>
    <t>18,75</t>
  </si>
  <si>
    <t>kuch_plocha</t>
  </si>
  <si>
    <t>kuchyně - půdorys plocha</t>
  </si>
  <si>
    <t>5,74</t>
  </si>
  <si>
    <t>loz_om</t>
  </si>
  <si>
    <t>ložnice - plocha omítek</t>
  </si>
  <si>
    <t>15,93</t>
  </si>
  <si>
    <t>loz_plocha</t>
  </si>
  <si>
    <t>ložnice - půdorys plocha</t>
  </si>
  <si>
    <t>14,28</t>
  </si>
  <si>
    <t>obkl_nov_kuch</t>
  </si>
  <si>
    <t>obklad kuchyně nový</t>
  </si>
  <si>
    <t>4,58</t>
  </si>
  <si>
    <t>obkl_nov_soc</t>
  </si>
  <si>
    <t>nový obklad - koupelna , WC</t>
  </si>
  <si>
    <t>17,96</t>
  </si>
  <si>
    <t>obyv_om</t>
  </si>
  <si>
    <t>obývací pokoj - plocha omítek</t>
  </si>
  <si>
    <t>43,03</t>
  </si>
  <si>
    <t>obyv_plocha</t>
  </si>
  <si>
    <t>obývací pokoj - půdorys plocha</t>
  </si>
  <si>
    <t>19,06</t>
  </si>
  <si>
    <t>okna_plocha</t>
  </si>
  <si>
    <t>plocha venkovních výplní</t>
  </si>
  <si>
    <t>9,15</t>
  </si>
  <si>
    <t>om_pricka</t>
  </si>
  <si>
    <t>omítka vnitřní zděná příčka wc, koup.</t>
  </si>
  <si>
    <t>4,09</t>
  </si>
  <si>
    <t>sdk_lep</t>
  </si>
  <si>
    <t>SDK - lepená předstěna WC</t>
  </si>
  <si>
    <t>2,92</t>
  </si>
  <si>
    <t>sdk_podkl</t>
  </si>
  <si>
    <t>SDK podhled</t>
  </si>
  <si>
    <t>sdk_predst</t>
  </si>
  <si>
    <t xml:space="preserve">předstěna WC </t>
  </si>
  <si>
    <t>1,89</t>
  </si>
  <si>
    <t>sdk_stena_del</t>
  </si>
  <si>
    <t>instal dělící příčka 75</t>
  </si>
  <si>
    <t>3,98</t>
  </si>
  <si>
    <t>sdk_steny_100</t>
  </si>
  <si>
    <t>SDK stěny jádro 100</t>
  </si>
  <si>
    <t>10,47</t>
  </si>
  <si>
    <t>wc_plocha</t>
  </si>
  <si>
    <t>WC - půdorys plocha</t>
  </si>
  <si>
    <t>0,94</t>
  </si>
  <si>
    <t>obvod_chodba</t>
  </si>
  <si>
    <t>obvod místnost chodba</t>
  </si>
  <si>
    <t>10,55</t>
  </si>
  <si>
    <t>obvod_kuch</t>
  </si>
  <si>
    <t>obvod místnost kuchyně - sokl</t>
  </si>
  <si>
    <t>10,4</t>
  </si>
  <si>
    <t>obvod_obyv</t>
  </si>
  <si>
    <t>obvod obývací pokoj - sokl</t>
  </si>
  <si>
    <t>17,1</t>
  </si>
  <si>
    <t>obvod_loz</t>
  </si>
  <si>
    <t>obvod ložnice - sokl</t>
  </si>
  <si>
    <t>13,85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</si>
  <si>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</si>
  <si>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</si>
  <si>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</si>
  <si>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</si>
  <si>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</si>
  <si>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</si>
  <si>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  34 - Stěny a příčky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</si>
  <si>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</si>
  <si>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</si>
  <si>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</si>
  <si>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</si>
  <si>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</si>
  <si>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</si>
  <si>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</si>
  <si>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</si>
  <si>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</si>
  <si>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  997 - Přesun sutě</t>
  </si>
  <si>
    <t xml:space="preserve">  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</si>
  <si>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</si>
  <si>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</si>
  <si>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</si>
  <si>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</si>
  <si>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</si>
  <si>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</si>
  <si>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</si>
  <si>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</si>
  <si>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</si>
  <si>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</si>
  <si>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</si>
  <si>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</si>
  <si>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</si>
  <si>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</si>
  <si>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</si>
  <si>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</si>
  <si>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</si>
  <si>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</si>
  <si>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</si>
  <si>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</si>
  <si>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</si>
  <si>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</si>
  <si>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</si>
  <si>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</si>
  <si>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</si>
  <si>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</si>
  <si>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</si>
  <si>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</si>
  <si>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</si>
  <si>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</si>
  <si>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</si>
  <si>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</si>
  <si>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</si>
  <si>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</si>
  <si>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</si>
  <si>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</si>
  <si>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346244352</t>
  </si>
  <si>
    <t>Obezdívka koupelnových van ploch rovných tl 50 mm z pórobetonových přesných tvárnic</t>
  </si>
  <si>
    <t>CS ÚRS 2024 02</t>
  </si>
  <si>
    <t>4</t>
  </si>
  <si>
    <t>2</t>
  </si>
  <si>
    <t>-1831097276</t>
  </si>
  <si>
    <t>PP</t>
  </si>
  <si>
    <t>Obezdívka koupelnových van ploch rovných z přesných pórobetonových tvárnic, na tenké maltové lože, tl. 50 mm</t>
  </si>
  <si>
    <t>Online PSC</t>
  </si>
  <si>
    <t>https://podminky.urs.cz/item/CS_URS_2024_02/346244352</t>
  </si>
  <si>
    <t>VV</t>
  </si>
  <si>
    <t>(1,6+0,7)*0,6</t>
  </si>
  <si>
    <t>34</t>
  </si>
  <si>
    <t>Stěny a příčky</t>
  </si>
  <si>
    <t>310278842</t>
  </si>
  <si>
    <t>Zazdívka otvorů pl přes 0,25 do 1 m2 ve zdivu nadzákladovém z nepálených tvárnic tl do 300 mm</t>
  </si>
  <si>
    <t>m3</t>
  </si>
  <si>
    <t>163348173</t>
  </si>
  <si>
    <t>Zazdívka otvorů ve zdivu nadzákladovém nepálenými tvárnicemi plochy přes 0,25 m2 do 1 m2 , ve zdi tl. do 300 mm</t>
  </si>
  <si>
    <t>https://podminky.urs.cz/item/CS_URS_2024_02/310278842</t>
  </si>
  <si>
    <t>výdech otvor sakříň</t>
  </si>
  <si>
    <t>0,15*0,15*2*0,2</t>
  </si>
  <si>
    <t>6</t>
  </si>
  <si>
    <t>Úpravy povrchů, podlahy a osazování výplní</t>
  </si>
  <si>
    <t>61</t>
  </si>
  <si>
    <t>Úprava povrchů vnitřních</t>
  </si>
  <si>
    <t>611131121</t>
  </si>
  <si>
    <t>Penetrační disperzní nátěr vnitřních stropů nanášený ručně</t>
  </si>
  <si>
    <t>212185501</t>
  </si>
  <si>
    <t>Podkladní a spojovací vrstva vnitřních omítaných ploch penetrace disperzní nanášená ručně stropů</t>
  </si>
  <si>
    <t>https://podminky.urs.cz/item/CS_URS_2024_02/611131121</t>
  </si>
  <si>
    <t>Součet</t>
  </si>
  <si>
    <t>611325201</t>
  </si>
  <si>
    <t>Vápenocementová hrubá omítka malých ploch do 0,09 m2 na stropech</t>
  </si>
  <si>
    <t>kus</t>
  </si>
  <si>
    <t>-79295374</t>
  </si>
  <si>
    <t>Vápenocementová omítka jednotlivých malých ploch hrubá na stropech, plochy jednotlivě do 0,09 m2</t>
  </si>
  <si>
    <t>https://podminky.urs.cz/item/CS_URS_2024_02/611325201</t>
  </si>
  <si>
    <t>9</t>
  </si>
  <si>
    <t>5</t>
  </si>
  <si>
    <t>612131121</t>
  </si>
  <si>
    <t>Penetrační disperzní nátěr vnitřních stěn nanášený ručně</t>
  </si>
  <si>
    <t>-238095947</t>
  </si>
  <si>
    <t>Podkladní a spojovací vrstva vnitřních omítaných ploch penetrace disperzní nanášená ručně stěn</t>
  </si>
  <si>
    <t>https://podminky.urs.cz/item/CS_URS_2024_02/612131121</t>
  </si>
  <si>
    <t>612142001</t>
  </si>
  <si>
    <t>Pletivo sklovláknité vnitřních stěn vtlačené do tmelu</t>
  </si>
  <si>
    <t>-631929793</t>
  </si>
  <si>
    <t>Pletivo vnitřních ploch v ploše nebo pruzích, na plném podkladu sklovláknité vtlačené do tmelu včetně tmelu stěn</t>
  </si>
  <si>
    <t>https://podminky.urs.cz/item/CS_URS_2024_02/612142001</t>
  </si>
  <si>
    <t>7</t>
  </si>
  <si>
    <t>611341131</t>
  </si>
  <si>
    <t>Sádrový štuk vnitřních rovných stropů tloušťky do 3 mm</t>
  </si>
  <si>
    <t>-242748037</t>
  </si>
  <si>
    <t>Sádrový štuk vnitřních ploch tloušťky do 3 mm vodorovných konstrukcí stropů rovných</t>
  </si>
  <si>
    <t>https://podminky.urs.cz/item/CS_URS_2024_02/611341131</t>
  </si>
  <si>
    <t>8</t>
  </si>
  <si>
    <t>612341131</t>
  </si>
  <si>
    <t>Sádrový štuk vnitřních stěn tloušťky do 3 mm</t>
  </si>
  <si>
    <t>9058628</t>
  </si>
  <si>
    <t>Sádrový štuk vnitřních ploch tloušťky do 3 mm svislých konstrukcí stěn</t>
  </si>
  <si>
    <t>https://podminky.urs.cz/item/CS_URS_2024_02/612341131</t>
  </si>
  <si>
    <t>odpočet oklad</t>
  </si>
  <si>
    <t>-obkl_nov_kuch</t>
  </si>
  <si>
    <t>619991001</t>
  </si>
  <si>
    <t>Zakrytí podlahy fólií</t>
  </si>
  <si>
    <t>41931310</t>
  </si>
  <si>
    <t>Zakrytí vnitřních ploch před znečištěním fólií včetně pozdějšího odkrytí podlah</t>
  </si>
  <si>
    <t>https://podminky.urs.cz/item/CS_URS_2024_02/619991001</t>
  </si>
  <si>
    <t>10</t>
  </si>
  <si>
    <t>622143003</t>
  </si>
  <si>
    <t>Montáž omítkových plastových nebo pozinkovaných rohových profilů</t>
  </si>
  <si>
    <t>m</t>
  </si>
  <si>
    <t>-903298248</t>
  </si>
  <si>
    <t>Montáž omítkových profilů plastových, pozinkovaných nebo dřevěných upevněných vtlačením do podkladní vrstvy nebo přibitím rohových s tkaninou</t>
  </si>
  <si>
    <t>https://podminky.urs.cz/item/CS_URS_2024_02/622143003</t>
  </si>
  <si>
    <t>chodba</t>
  </si>
  <si>
    <t>2*2,65</t>
  </si>
  <si>
    <t>11</t>
  </si>
  <si>
    <t>M</t>
  </si>
  <si>
    <t>63127464</t>
  </si>
  <si>
    <t>profil rohový Al s výztužnou tkaninou š 100/100mm</t>
  </si>
  <si>
    <t>1083150209</t>
  </si>
  <si>
    <t>629991011</t>
  </si>
  <si>
    <t>Zakrytí výplní otvorů a svislých ploch fólií přilepenou lepící páskou</t>
  </si>
  <si>
    <t>1137006227</t>
  </si>
  <si>
    <t>Zakrytí vnějších ploch před znečištěním včetně pozdějšího odkrytí výplní otvorů a svislých ploch fólií přilepenou lepící páskou</t>
  </si>
  <si>
    <t>https://podminky.urs.cz/item/CS_URS_2024_02/629991011</t>
  </si>
  <si>
    <t>okna</t>
  </si>
  <si>
    <t>63</t>
  </si>
  <si>
    <t>Podlahy a podlahové konstrukce</t>
  </si>
  <si>
    <t>13</t>
  </si>
  <si>
    <t>632451214</t>
  </si>
  <si>
    <t>Potěr cementový samonivelační litý C20 tl přes 45 do 50 mm</t>
  </si>
  <si>
    <t>1154552813</t>
  </si>
  <si>
    <t>Potěr cementový samonivelační litý tř. C 20, tl. přes 45 do 50 mm</t>
  </si>
  <si>
    <t>https://podminky.urs.cz/item/CS_URS_2024_02/632451214</t>
  </si>
  <si>
    <t>Ostatní konstrukce a práce, bourání</t>
  </si>
  <si>
    <t>94</t>
  </si>
  <si>
    <t>Lešení a stavební výtahy</t>
  </si>
  <si>
    <t>14</t>
  </si>
  <si>
    <t>949101111</t>
  </si>
  <si>
    <t>Lešení pomocné pro objekty pozemních staveb s lešeňovou podlahou v do 1,9 m zatížení do 150 kg/m2</t>
  </si>
  <si>
    <t>1788373900</t>
  </si>
  <si>
    <t>Lešení pomocné pracovní pro objekty pozemních staveb pro zatížení do 150 kg/m2, o výšce lešeňové podlahy do 1,9 m</t>
  </si>
  <si>
    <t>https://podminky.urs.cz/item/CS_URS_2024_02/949101111</t>
  </si>
  <si>
    <t>95</t>
  </si>
  <si>
    <t>Různé dokončovací konstrukce a práce pozemních staveb</t>
  </si>
  <si>
    <t>15</t>
  </si>
  <si>
    <t>952901114</t>
  </si>
  <si>
    <t>Vyčištění budov bytové a občanské výstavby při výšce podlaží přes 4 m</t>
  </si>
  <si>
    <t>15443843</t>
  </si>
  <si>
    <t>Vyčištění budov nebo objektů před předáním do užívání budov bytové nebo občanské výstavby, světlé výšky podlaží přes 4 m</t>
  </si>
  <si>
    <t>https://podminky.urs.cz/item/CS_URS_2024_02/952901114</t>
  </si>
  <si>
    <t>16</t>
  </si>
  <si>
    <t>952902021</t>
  </si>
  <si>
    <t>Čištění budov zametení hladkých podlah</t>
  </si>
  <si>
    <t>560107235</t>
  </si>
  <si>
    <t>Čištění budov při provádění oprav a udržovacích prací podlah hladkých zametením</t>
  </si>
  <si>
    <t>https://podminky.urs.cz/item/CS_URS_2024_02/952902021</t>
  </si>
  <si>
    <t>49,981*2</t>
  </si>
  <si>
    <t>96</t>
  </si>
  <si>
    <t>Bourání konstrukcí</t>
  </si>
  <si>
    <t>17</t>
  </si>
  <si>
    <t>962084130</t>
  </si>
  <si>
    <t>Bourání příček deskových, umakartových, sololitových apod. tl do 50 mm</t>
  </si>
  <si>
    <t>1078747140</t>
  </si>
  <si>
    <t>Bourání příček nebo přizdívek deskových, umakartových, sololitových apod., tl. do 50 mm</t>
  </si>
  <si>
    <t>https://podminky.urs.cz/item/CS_URS_2024_02/962084130</t>
  </si>
  <si>
    <t>18</t>
  </si>
  <si>
    <t>965045111</t>
  </si>
  <si>
    <t>Bourání potěrů cementových nebo pískocementových tl do 50 mm pl do 1 m2</t>
  </si>
  <si>
    <t>-144282863</t>
  </si>
  <si>
    <t>Bourání potěrů tl. do 50 mm cementových nebo pískocementových, plochy do 1 m2</t>
  </si>
  <si>
    <t>https://podminky.urs.cz/item/CS_URS_2024_02/965045111</t>
  </si>
  <si>
    <t>19</t>
  </si>
  <si>
    <t>978059541</t>
  </si>
  <si>
    <t>Odsekání a odebrání obkladů stěn z vnitřních obkládaček plochy přes 1 m2</t>
  </si>
  <si>
    <t>2086576082</t>
  </si>
  <si>
    <t>Odsekání obkladů stěn včetně otlučení podkladní omítky až na zdivo z obkládaček vnitřních, z jakýchkoliv materiálů, plochy přes 1 m2</t>
  </si>
  <si>
    <t>https://podminky.urs.cz/item/CS_URS_2024_02/978059541</t>
  </si>
  <si>
    <t>97</t>
  </si>
  <si>
    <t>Prorážení otvorů a ostatní bourací práce</t>
  </si>
  <si>
    <t>20</t>
  </si>
  <si>
    <t>973046161</t>
  </si>
  <si>
    <t>Vysekání kapes ve zdivu z betonu pro špalíky a krabice do 100x100x50 mm</t>
  </si>
  <si>
    <t>838507608</t>
  </si>
  <si>
    <t>Vysekání výklenků nebo kapes ve zdivu betonovém kapes pro špalíky a krabice, velikosti do 100x100x50 mm</t>
  </si>
  <si>
    <t>https://podminky.urs.cz/item/CS_URS_2024_02/973046161</t>
  </si>
  <si>
    <t>976082141</t>
  </si>
  <si>
    <t>Vybourání objímek, držáků nebo věšáků ze zdiva betonového</t>
  </si>
  <si>
    <t>-1872036047</t>
  </si>
  <si>
    <t>Vybourání drobných zámečnických a jiných konstrukcí objímek, držáků, věšáků, záclonových konzol, lustrových skob apod., ze zdiva betonového</t>
  </si>
  <si>
    <t>https://podminky.urs.cz/item/CS_URS_2024_02/976082141</t>
  </si>
  <si>
    <t>garnýže</t>
  </si>
  <si>
    <t>3*3</t>
  </si>
  <si>
    <t>98</t>
  </si>
  <si>
    <t>Demolice a sanace</t>
  </si>
  <si>
    <t>22</t>
  </si>
  <si>
    <t>985131311</t>
  </si>
  <si>
    <t>Ruční dočištění ploch stěn, rubu kleneb a podlah ocelových kartáči</t>
  </si>
  <si>
    <t>-296025173</t>
  </si>
  <si>
    <t>Očištění ploch stěn, rubu kleneb a podlah ruční dočištění ocelovými kartáči</t>
  </si>
  <si>
    <t>https://podminky.urs.cz/item/CS_URS_2024_02/985131311</t>
  </si>
  <si>
    <t>997</t>
  </si>
  <si>
    <t>Přesun sutě</t>
  </si>
  <si>
    <t>23</t>
  </si>
  <si>
    <t>997006012</t>
  </si>
  <si>
    <t>Ruční třídění stavebního odpadu</t>
  </si>
  <si>
    <t>t</t>
  </si>
  <si>
    <t>-1866653358</t>
  </si>
  <si>
    <t>Úprava stavebního odpadu třídění ruční</t>
  </si>
  <si>
    <t>https://podminky.urs.cz/item/CS_URS_2024_02/997006012</t>
  </si>
  <si>
    <t>24</t>
  </si>
  <si>
    <t>997013212</t>
  </si>
  <si>
    <t>Vnitrostaveništní doprava suti a vybouraných hmot pro budovy v přes 6 do 9 m ručně</t>
  </si>
  <si>
    <t>-776904974</t>
  </si>
  <si>
    <t>Vnitrostaveništní doprava suti a vybouraných hmot vodorovně do 50 m s naložením ručně pro budovy a haly výšky přes 6 do 9 m</t>
  </si>
  <si>
    <t>https://podminky.urs.cz/item/CS_URS_2024_02/997013212</t>
  </si>
  <si>
    <t>25</t>
  </si>
  <si>
    <t>997013219</t>
  </si>
  <si>
    <t>Příplatek k vnitrostaveništní dopravě suti a vybouraných hmot za zvětšenou dopravu suti ZKD 10 m</t>
  </si>
  <si>
    <t>1636127056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</si>
  <si>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</si>
  <si>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</si>
  <si>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PSC</t>
  </si>
  <si>
    <t xml:space="preserve">Poznámka k souboru cen:_x000D_
1. V cenách -3111 až -3217 jsou započteny i náklady na:_x000D_
a) vodorovnou dopravu na uvedenou vzdálenost,_x000D_
b) svislou dopravu pro uvedenou výšku budovy,_x000D_
c) naložení na vodorovný dopravní prostředek pro odvoz na skládku nebo meziskládku,_x000D_
d) náklady na rozhrnutí a urovnání suti na dopravním prostředku._x000D_
2. Jestliže se pro svislý přesun použije shoz nebo zařízení investora (např. výtah v budově), užijí se pro ocenění vodorovné dopravy suti ceny -3111 pro budovy a haly výšky do 6 m._x000D_
3. Montáž, demontáž a pronájem shozu se ocení cenami souboru cen 997 01-33 Shoz suti._x000D_
4. Ceny -3151 až -3162 lze použít v případě, kdy dochází ke ztížení dopravy suti např. tím, že není možné instalovat jeřáb._x000D_
</t>
  </si>
  <si>
    <t>2,69*2 'Přepočtené koeficientem množství</t>
  </si>
  <si>
    <t>26</t>
  </si>
  <si>
    <t>997013501</t>
  </si>
  <si>
    <t>Odvoz suti a vybouraných hmot na skládku nebo meziskládku do 1 km se složením</t>
  </si>
  <si>
    <t>337621056</t>
  </si>
  <si>
    <t>Odvoz suti a vybouraných hmot na skládku nebo meziskládku se složením, na vzdálenost do 1 km</t>
  </si>
  <si>
    <t>https://podminky.urs.cz/item/CS_URS_2024_02/997013501</t>
  </si>
  <si>
    <t>27</t>
  </si>
  <si>
    <t>997013509</t>
  </si>
  <si>
    <t>Příplatek k odvozu suti a vybouraných hmot na skládku ZKD 1 km přes 1 km</t>
  </si>
  <si>
    <t>-1180637080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</si>
  <si>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</si>
  <si>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</si>
  <si>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2,69*22 'Přepočtené koeficientem množství</t>
  </si>
  <si>
    <t>28</t>
  </si>
  <si>
    <t>997013631</t>
  </si>
  <si>
    <t>Poplatek za uložení na skládce (skládkovné) stavebního odpadu směsného kód odpadu 17 09 04</t>
  </si>
  <si>
    <t>-1182449730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</si>
  <si>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</si>
  <si>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</si>
  <si>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2,62</t>
  </si>
  <si>
    <t>998</t>
  </si>
  <si>
    <t>Přesun hmot</t>
  </si>
  <si>
    <t>29</t>
  </si>
  <si>
    <t>998018002</t>
  </si>
  <si>
    <t>Přesun hmot pro budovy ruční pro budovy v přes 6 do 12 m</t>
  </si>
  <si>
    <t>73905779</t>
  </si>
  <si>
    <t>Přesun hmot pro budovy občanské výstavby, bydlení, výrobu a služby ruční (bez užití mechanizace) vodorovná dopravní vzdálenost do 100 m pro budovy s jakoukoliv nosnou konstrukcí výšky přes 6 do 12 m</t>
  </si>
  <si>
    <t>https://podminky.urs.cz/item/CS_URS_2024_02/998018002</t>
  </si>
  <si>
    <t>PSV</t>
  </si>
  <si>
    <t>Práce a dodávky PSV</t>
  </si>
  <si>
    <t>721</t>
  </si>
  <si>
    <t>Zdravotechnika - vnitřní kanalizace</t>
  </si>
  <si>
    <t>30</t>
  </si>
  <si>
    <t>721171803</t>
  </si>
  <si>
    <t>Demontáž potrubí z PVC D do 75</t>
  </si>
  <si>
    <t>-1356334210</t>
  </si>
  <si>
    <t>Demontáž potrubí z novodurových trub odpadních nebo připojovacích do D 75</t>
  </si>
  <si>
    <t>https://podminky.urs.cz/item/CS_URS_2024_02/721171803</t>
  </si>
  <si>
    <t>1,2+0,85+1</t>
  </si>
  <si>
    <t>31</t>
  </si>
  <si>
    <t>721171808</t>
  </si>
  <si>
    <t>Demontáž potrubí z PVC D přes 75 do 114</t>
  </si>
  <si>
    <t>-1627941984</t>
  </si>
  <si>
    <t>Demontáž potrubí z novodurových trub odpadních nebo připojovacích přes 75 do D 114</t>
  </si>
  <si>
    <t>https://podminky.urs.cz/item/CS_URS_2024_02/721171808</t>
  </si>
  <si>
    <t>0,5</t>
  </si>
  <si>
    <t>32</t>
  </si>
  <si>
    <t>721171915</t>
  </si>
  <si>
    <t>Potrubí z PP propojení potrubí DN 110</t>
  </si>
  <si>
    <t>1877561310</t>
  </si>
  <si>
    <t>Opravy odpadního potrubí plastového propojení dosavadního potrubí DN 110</t>
  </si>
  <si>
    <t>https://podminky.urs.cz/item/CS_URS_2024_02/721171915</t>
  </si>
  <si>
    <t>33</t>
  </si>
  <si>
    <t>721174005</t>
  </si>
  <si>
    <t>Potrubí kanalizační z PP svodné DN 110</t>
  </si>
  <si>
    <t>1545122776</t>
  </si>
  <si>
    <t>Potrubí z trub polypropylenových svodné (ležaté) DN 110</t>
  </si>
  <si>
    <t>https://podminky.urs.cz/item/CS_URS_2024_02/721174005</t>
  </si>
  <si>
    <t>721174043</t>
  </si>
  <si>
    <t>Potrubí kanalizační z PP připojovací DN 50</t>
  </si>
  <si>
    <t>253737943</t>
  </si>
  <si>
    <t>Potrubí z trub polypropylenových připojovací DN 50</t>
  </si>
  <si>
    <t>https://podminky.urs.cz/item/CS_URS_2024_02/721174043</t>
  </si>
  <si>
    <t>1+1,2+2</t>
  </si>
  <si>
    <t>35</t>
  </si>
  <si>
    <t>721174044</t>
  </si>
  <si>
    <t>Potrubí kanalizační z PP připojovací DN 75</t>
  </si>
  <si>
    <t>1718298486</t>
  </si>
  <si>
    <t>Potrubí z trub polypropylenových připojovací DN 75</t>
  </si>
  <si>
    <t>https://podminky.urs.cz/item/CS_URS_2024_02/721174044</t>
  </si>
  <si>
    <t>1,2+0,85</t>
  </si>
  <si>
    <t>36</t>
  </si>
  <si>
    <t>721194105</t>
  </si>
  <si>
    <t>Vyvedení a upevnění odpadních výpustek DN 50</t>
  </si>
  <si>
    <t>-1494712921</t>
  </si>
  <si>
    <t>Vyměření přípojek na potrubí vyvedení a upevnění odpadních výpustek DN 50</t>
  </si>
  <si>
    <t>https://podminky.urs.cz/item/CS_URS_2024_02/721194105</t>
  </si>
  <si>
    <t>37</t>
  </si>
  <si>
    <t>28615617</t>
  </si>
  <si>
    <t>koleno odpadní pro vysoké teploty HTB DN 50x87°</t>
  </si>
  <si>
    <t>-1939394485</t>
  </si>
  <si>
    <t>38</t>
  </si>
  <si>
    <t>721194107</t>
  </si>
  <si>
    <t>Vyvedení a upevnění odpadních výpustek DN 70</t>
  </si>
  <si>
    <t>-2112521404</t>
  </si>
  <si>
    <t>Vyměření přípojek na potrubí vyvedení a upevnění odpadních výpustek DN 70</t>
  </si>
  <si>
    <t>https://podminky.urs.cz/item/CS_URS_2024_02/721194107</t>
  </si>
  <si>
    <t xml:space="preserve">Poznámka k souboru cen:_x000D_
1. Cenami lze oceňovat i vyvedení a upevnění odpadních výpustek ke strojům a zařízením._x000D_
2. Potrubí odpadních výpustek se oceňují cenami souboru cen 721 17- . . Potrubí z plastových trub, části A 01._x000D_
</t>
  </si>
  <si>
    <t>39</t>
  </si>
  <si>
    <t>28615636</t>
  </si>
  <si>
    <t>redukce odpadní nesouosá HTR DN 75/50</t>
  </si>
  <si>
    <t>-1478916926</t>
  </si>
  <si>
    <t>40</t>
  </si>
  <si>
    <t>721194109</t>
  </si>
  <si>
    <t>Vyvedení a upevnění odpadních výpustek DN 110</t>
  </si>
  <si>
    <t>-2064844213</t>
  </si>
  <si>
    <t>Vyměření přípojek na potrubí vyvedení a upevnění odpadních výpustek DN 110</t>
  </si>
  <si>
    <t>https://podminky.urs.cz/item/CS_URS_2024_02/721194109</t>
  </si>
  <si>
    <t>41</t>
  </si>
  <si>
    <t>28615637</t>
  </si>
  <si>
    <t>redukce odpadní nesouosá HTR DN 110/75</t>
  </si>
  <si>
    <t>-1326444610</t>
  </si>
  <si>
    <t>42</t>
  </si>
  <si>
    <t>28611926</t>
  </si>
  <si>
    <t>odbočka kanalizační plastová PP s hrdlem KG 110/110/87°</t>
  </si>
  <si>
    <t>-1238372365</t>
  </si>
  <si>
    <t>43</t>
  </si>
  <si>
    <t>28611353</t>
  </si>
  <si>
    <t>koleno kanalizační PVC KG 110x87°</t>
  </si>
  <si>
    <t>2120595536</t>
  </si>
  <si>
    <t>44</t>
  </si>
  <si>
    <t>721220801</t>
  </si>
  <si>
    <t>Demontáž uzávěrek zápachových DN 70</t>
  </si>
  <si>
    <t>2070830705</t>
  </si>
  <si>
    <t>Demontáž zápachových uzávěrek do DN 70</t>
  </si>
  <si>
    <t>https://podminky.urs.cz/item/CS_URS_2024_02/721220801</t>
  </si>
  <si>
    <t>45</t>
  </si>
  <si>
    <t>721226511</t>
  </si>
  <si>
    <t>Zápachová uzávěrka podomítková pro pračku a myčku DN 40</t>
  </si>
  <si>
    <t>-772326309</t>
  </si>
  <si>
    <t>Zápachové uzávěrky podomítkové (Pe) s krycí deskou pro pračku a myčku DN 40</t>
  </si>
  <si>
    <t>https://podminky.urs.cz/item/CS_URS_2024_02/721226511</t>
  </si>
  <si>
    <t>46</t>
  </si>
  <si>
    <t>721229111</t>
  </si>
  <si>
    <t>Montáž zápachové uzávěrky pro pračku a myčku do DN 50 ostatní typ</t>
  </si>
  <si>
    <t>-1109512639</t>
  </si>
  <si>
    <t>Zápachové uzávěrky montáž zápachových uzávěrek ostatních typů do DN 50</t>
  </si>
  <si>
    <t>https://podminky.urs.cz/item/CS_URS_2024_02/721229111</t>
  </si>
  <si>
    <t>47</t>
  </si>
  <si>
    <t>55166003</t>
  </si>
  <si>
    <t>souprava přepadová k vaně odpad DN 40/50 se zápachovou uzávěrkou 6/4"</t>
  </si>
  <si>
    <t>sada</t>
  </si>
  <si>
    <t>-770772362</t>
  </si>
  <si>
    <t>48</t>
  </si>
  <si>
    <t>721 - 1</t>
  </si>
  <si>
    <t>Stavební přípomoce - % z ceny vnitřní kanalizace</t>
  </si>
  <si>
    <t>%</t>
  </si>
  <si>
    <t>182963598</t>
  </si>
  <si>
    <t>Stavební přípomoce - vnitřní kanalizace</t>
  </si>
  <si>
    <t>49</t>
  </si>
  <si>
    <t>721290111</t>
  </si>
  <si>
    <t>Zkouška těsnosti potrubí kanalizace vodou DN do 125</t>
  </si>
  <si>
    <t>6686424</t>
  </si>
  <si>
    <t>Zkouška těsnosti kanalizace v objektech vodou do DN 125</t>
  </si>
  <si>
    <t>https://podminky.urs.cz/item/CS_URS_2024_02/721290111</t>
  </si>
  <si>
    <t>7,25</t>
  </si>
  <si>
    <t>50</t>
  </si>
  <si>
    <t>998721312</t>
  </si>
  <si>
    <t>Přesun hmot procentní pro vnitřní kanalizaci ruční v objektech v přes 6 do 12 m</t>
  </si>
  <si>
    <t>91588344</t>
  </si>
  <si>
    <t>Přesun hmot pro vnitřní kanalizaci stanovený procentní sazbou (%) z ceny vodorovná dopravní vzdálenost do 50 m ruční (bez užití mechanizace) v objektech výšky přes 6 do 12 m</t>
  </si>
  <si>
    <t>https://podminky.urs.cz/item/CS_URS_2024_02/998721312</t>
  </si>
  <si>
    <t>722</t>
  </si>
  <si>
    <t>Zdravotechnika - vnitřní vodovod</t>
  </si>
  <si>
    <t>51</t>
  </si>
  <si>
    <t>722170801</t>
  </si>
  <si>
    <t>Demontáž rozvodů vody z plastů D do 25</t>
  </si>
  <si>
    <t>-1607698795</t>
  </si>
  <si>
    <t>Demontáž rozvodů vody z plastů do Ø 25 mm</t>
  </si>
  <si>
    <t>https://podminky.urs.cz/item/CS_URS_2024_02/722170801</t>
  </si>
  <si>
    <t>52</t>
  </si>
  <si>
    <t>722170942</t>
  </si>
  <si>
    <t>Oprava potrubí PE spojka Gebo BI nátrubkové G 1/2</t>
  </si>
  <si>
    <t>-1360774481</t>
  </si>
  <si>
    <t>Oprava vodovodního potrubí z plastových trub spojky pro trubky nátrubkové G 1/2</t>
  </si>
  <si>
    <t>https://podminky.urs.cz/item/CS_URS_2024_02/722170942</t>
  </si>
  <si>
    <t>53</t>
  </si>
  <si>
    <t>722171912</t>
  </si>
  <si>
    <t>Potrubí plastové odříznutí trubky D přes 16 do 20 mm</t>
  </si>
  <si>
    <t>-98468713</t>
  </si>
  <si>
    <t>Odříznutí trubky nebo tvarovky u rozvodů vody z plastů D přes 16 do 20 mm</t>
  </si>
  <si>
    <t>https://podminky.urs.cz/item/CS_URS_2024_02/722171912</t>
  </si>
  <si>
    <t>54</t>
  </si>
  <si>
    <t>722171932</t>
  </si>
  <si>
    <t>Potrubí plastové výměna trub nebo tvarovek D přes 16 do 20 mm</t>
  </si>
  <si>
    <t>-106139706</t>
  </si>
  <si>
    <t>Výměna trubky, tvarovky, vsazení odbočky na rozvodech vody z plastů D přes 16 do 20 mm</t>
  </si>
  <si>
    <t>https://podminky.urs.cz/item/CS_URS_2024_02/722171932</t>
  </si>
  <si>
    <t>55</t>
  </si>
  <si>
    <t>722174003</t>
  </si>
  <si>
    <t>Potrubí vodovodní plastové PPR svar polyfúze PN 16 D 25x3,5 mm</t>
  </si>
  <si>
    <t>-1211547160</t>
  </si>
  <si>
    <t>Potrubí z plastových trubek z polypropylenu PPR svařovaných polyfúzně PN 16 (SDR 7,4) D 25 x 3,5</t>
  </si>
  <si>
    <t>https://podminky.urs.cz/item/CS_URS_2024_02/722174003</t>
  </si>
  <si>
    <t xml:space="preserve">Poznámka k souboru cen:_x000D_
1. V cenách -4001 až -4088 jsou započteny náklady na montáž a dodávku potrubí a tvarovek._x000D_
</t>
  </si>
  <si>
    <t>6+1,5</t>
  </si>
  <si>
    <t>56</t>
  </si>
  <si>
    <t>722190401</t>
  </si>
  <si>
    <t>Vyvedení a upevnění výpustku DN do 25</t>
  </si>
  <si>
    <t>1880789999</t>
  </si>
  <si>
    <t>Zřízení přípojek na potrubí vyvedení a upevnění výpustek do DN 25</t>
  </si>
  <si>
    <t>https://podminky.urs.cz/item/CS_URS_2024_02/722190401</t>
  </si>
  <si>
    <t xml:space="preserve">Poznámka k souboru cen:_x000D_
1. Cenami -0401 až -0403 se oceňuje vyvedení a upevnění výpustek zařizovacích předmětů a výtokových armatur._x000D_
2. Potrubí vodovodních přípojek k zařizovacím předmětům, výtokovým armaturám, případně strojům a zařízením se oceňuje příslušnými cenami potrubí jako rozvod._x000D_
</t>
  </si>
  <si>
    <t>57</t>
  </si>
  <si>
    <t>722190901</t>
  </si>
  <si>
    <t>Uzavření nebo otevření vodovodního potrubí při opravách</t>
  </si>
  <si>
    <t>-1415673015</t>
  </si>
  <si>
    <t>Opravy ostatní uzavření nebo otevření vodovodního potrubí při opravách včetně vypuštění a napuštění</t>
  </si>
  <si>
    <t>https://podminky.urs.cz/item/CS_URS_2024_02/722190901</t>
  </si>
  <si>
    <t xml:space="preserve">Poznámka k souboru cen:_x000D_
1. Cenou se oceňuje uzavíraný nebo otevíraný úsek, tj. od hlavního uzávěru k uzávěrům stoupacího potrubí nebo od těchto uzávěrů k uzávěrům před zařizovacím předmětem nebo výpustkou. Nejsou-li stoupací potrubí opatřena uzávěry, považuje se za úsek potrubí od hlavního uzávěru k uzávěrům před zařizovacím předmětem nebo výpustkou._x000D_
2. Cenou nelze oceňovat uzavírání nebo otevírání potrubí, které odbočuje ze stoupacího potrubí a je opatřeno vlastním uzávěrem; tyto práce jsou započteny v cenách oprav (např. bytové uzávěry v instalačních šachtách)._x000D_
</t>
  </si>
  <si>
    <t>58</t>
  </si>
  <si>
    <t>722220111</t>
  </si>
  <si>
    <t>Nástěnka pro výtokový ventil G 1/2" s jedním závitem</t>
  </si>
  <si>
    <t>1423047710</t>
  </si>
  <si>
    <t>Armatury s jedním závitem nástěnky pro výtokový ventil G 1/2"</t>
  </si>
  <si>
    <t>https://podminky.urs.cz/item/CS_URS_2024_02/722220111</t>
  </si>
  <si>
    <t xml:space="preserve">Poznámka k souboru cen:_x000D_
1. Cenami -9101 až -9108 nelze oceňovat montáž nástěnek._x000D_
2. V cenách –0111 až -0122 je započteno i vyvedení a upevnění výpustek._x000D_
</t>
  </si>
  <si>
    <t>59</t>
  </si>
  <si>
    <t>722290226</t>
  </si>
  <si>
    <t>Zkouška těsnosti vodovodního potrubí závitového DN do 50</t>
  </si>
  <si>
    <t>1826939318</t>
  </si>
  <si>
    <t>Zkoušky, proplach a desinfekce vodovodního potrubí zkoušky těsnosti vodovodního potrubí závitového do DN 50</t>
  </si>
  <si>
    <t>https://podminky.urs.cz/item/CS_URS_2024_02/722290226</t>
  </si>
  <si>
    <t xml:space="preserve">Poznámka k souboru cen:_x000D_
1. Cenami se oceňují dílčí zkoušky těsnosti vodovodního potrubí, které bude v dalším pracovním postupu zakryto nebo se stane nepřístupným._x000D_
2. Cenami nelze oceňovat celkové zkoušky těsnosti rozvodů vodovodního potrubí._x000D_
3. V cenách je započteno i dodání vody, uzavření a zabezpečení konců potrubí._x000D_
4. V cenách -0234 a -0237 je započteno i dodání desinfekčního prostředku._x000D_
</t>
  </si>
  <si>
    <t>7,5</t>
  </si>
  <si>
    <t>60</t>
  </si>
  <si>
    <t>725813111</t>
  </si>
  <si>
    <t>Ventil rohový bez připojovací trubičky nebo flexi hadičky G 1/2"</t>
  </si>
  <si>
    <t>soubor</t>
  </si>
  <si>
    <t>-1047286902</t>
  </si>
  <si>
    <t>Ventily rohové bez připojovací trubičky nebo flexi hadičky G 1/2"</t>
  </si>
  <si>
    <t>https://podminky.urs.cz/item/CS_URS_2024_02/725813111</t>
  </si>
  <si>
    <t>55190005</t>
  </si>
  <si>
    <t>flexi hadice ohebná k baterii D 8x12mm F 1/2"xM10 500mm</t>
  </si>
  <si>
    <t>-1286027862</t>
  </si>
  <si>
    <t>0,7+4*0,5</t>
  </si>
  <si>
    <t>62</t>
  </si>
  <si>
    <t>722 - 1</t>
  </si>
  <si>
    <t xml:space="preserve">Stavební přípomoce - % z ceny vnitřního vodovodu </t>
  </si>
  <si>
    <t>1191990683</t>
  </si>
  <si>
    <t>Stavební přípomoce - vnitřní vodovod</t>
  </si>
  <si>
    <t>998722312</t>
  </si>
  <si>
    <t>Přesun hmot procentní pro vnitřní vodovod ruční v objektech v přes 6 do 12 m</t>
  </si>
  <si>
    <t>-717310095</t>
  </si>
  <si>
    <t>Přesun hmot pro vnitřní vodovod stanovený procentní sazbou (%) z ceny vodorovná dopravní vzdálenost do 50 m ruční (bez užití mechanizace) v objektech výšky přes 6 do 12 m</t>
  </si>
  <si>
    <t>https://podminky.urs.cz/item/CS_URS_2024_02/998722312</t>
  </si>
  <si>
    <t>725</t>
  </si>
  <si>
    <t>Zdravotechnika - zařizovací předměty</t>
  </si>
  <si>
    <t>64</t>
  </si>
  <si>
    <t>725110811</t>
  </si>
  <si>
    <t>Demontáž klozetů splachovacích s nádrží</t>
  </si>
  <si>
    <t>134985401</t>
  </si>
  <si>
    <t>Demontáž klozetů splachovacíchch s nádrží nebo tlakovým splachovačem</t>
  </si>
  <si>
    <t>https://podminky.urs.cz/item/CS_URS_2024_02/725110811</t>
  </si>
  <si>
    <t>65</t>
  </si>
  <si>
    <t>725119122</t>
  </si>
  <si>
    <t>Montáž klozetových mís kombi</t>
  </si>
  <si>
    <t>-1733988011</t>
  </si>
  <si>
    <t>Zařízení záchodů montáž klozetových mís kombi</t>
  </si>
  <si>
    <t>https://podminky.urs.cz/item/CS_URS_2024_02/725119122</t>
  </si>
  <si>
    <t>66</t>
  </si>
  <si>
    <t>64232051</t>
  </si>
  <si>
    <t>klozet keramický kombinovaný hluboké splachování odpad vodorovný bílý 630x360x770mm</t>
  </si>
  <si>
    <t>-996229899</t>
  </si>
  <si>
    <t>67</t>
  </si>
  <si>
    <t>725119131</t>
  </si>
  <si>
    <t>Montáž klozetových sedátek standardních</t>
  </si>
  <si>
    <t>2071902140</t>
  </si>
  <si>
    <t>Zařízení záchodů montáž klozetových sedátek standardních</t>
  </si>
  <si>
    <t>https://podminky.urs.cz/item/CS_URS_2024_02/725119131</t>
  </si>
  <si>
    <t>68</t>
  </si>
  <si>
    <t>55167340</t>
  </si>
  <si>
    <t>sedátko záchodové plastové bílé delší způsob upevnění spodní</t>
  </si>
  <si>
    <t>-1703307151</t>
  </si>
  <si>
    <t>69</t>
  </si>
  <si>
    <t>725210821</t>
  </si>
  <si>
    <t>Demontáž umyvadel bez výtokových armatur</t>
  </si>
  <si>
    <t>-722839035</t>
  </si>
  <si>
    <t>Demontáž umyvadel bez výtokových armatur umyvadel</t>
  </si>
  <si>
    <t>https://podminky.urs.cz/item/CS_URS_2024_02/725210821</t>
  </si>
  <si>
    <t>70</t>
  </si>
  <si>
    <t>725219102</t>
  </si>
  <si>
    <t>Montáž umyvadla připevněného na šrouby do zdiva</t>
  </si>
  <si>
    <t>-323049130</t>
  </si>
  <si>
    <t>Umyvadla montáž umyvadel ostatních typů na šrouby</t>
  </si>
  <si>
    <t>https://podminky.urs.cz/item/CS_URS_2024_02/725219102</t>
  </si>
  <si>
    <t>71</t>
  </si>
  <si>
    <t>64211045</t>
  </si>
  <si>
    <t>umyvadlo keramické závěsné bílé š 550mm</t>
  </si>
  <si>
    <t>-2059001292</t>
  </si>
  <si>
    <t>72</t>
  </si>
  <si>
    <t>725220842</t>
  </si>
  <si>
    <t>Demontáž van ocelových volně stojících</t>
  </si>
  <si>
    <t>1693117280</t>
  </si>
  <si>
    <t>https://podminky.urs.cz/item/CS_URS_2024_02/725220842</t>
  </si>
  <si>
    <t>73</t>
  </si>
  <si>
    <t>725229102</t>
  </si>
  <si>
    <t>Montáž vany se zápachovou uzávěrkou ocelové</t>
  </si>
  <si>
    <t>1766618346</t>
  </si>
  <si>
    <t>Vany bez výtokových armatur montáž van se zápachovou uzávěrkou ocelových</t>
  </si>
  <si>
    <t>https://podminky.urs.cz/item/CS_URS_2024_02/725229102</t>
  </si>
  <si>
    <t>74</t>
  </si>
  <si>
    <t>55220500</t>
  </si>
  <si>
    <t>vana plechová smaltovaná bílá 1500x700mm</t>
  </si>
  <si>
    <t>1433190646</t>
  </si>
  <si>
    <t>75</t>
  </si>
  <si>
    <t>725310823</t>
  </si>
  <si>
    <t>Demontáž dřez jednoduchý vestavěný v kuchyňských sestavách bez výtokových armatur</t>
  </si>
  <si>
    <t>1022142918</t>
  </si>
  <si>
    <t>Demontáž dřezů jednodílných bez výtokových armatur vestavěných v kuchyňských sestavách</t>
  </si>
  <si>
    <t>https://podminky.urs.cz/item/CS_URS_2024_02/725310823</t>
  </si>
  <si>
    <t>76</t>
  </si>
  <si>
    <t>725610810</t>
  </si>
  <si>
    <t>Demontáž sporáků plynových</t>
  </si>
  <si>
    <t>-2016728019</t>
  </si>
  <si>
    <t>Demontáž plynových sporáků normálních nebo kombinovaných</t>
  </si>
  <si>
    <t>https://podminky.urs.cz/item/CS_URS_2024_02/725610810</t>
  </si>
  <si>
    <t>77</t>
  </si>
  <si>
    <t>725619101</t>
  </si>
  <si>
    <t>Montáž sporáku na zemní plyn</t>
  </si>
  <si>
    <t>816355751</t>
  </si>
  <si>
    <t>Plynové sporáky a vařidlové desky bez regulátoru tlaku montáž sporáků na zemní plyn</t>
  </si>
  <si>
    <t>https://podminky.urs.cz/item/CS_URS_2024_02/725619101</t>
  </si>
  <si>
    <t>P</t>
  </si>
  <si>
    <t>Poznámka k položce:_x000D_
včetně revize plynu</t>
  </si>
  <si>
    <t>78</t>
  </si>
  <si>
    <t>54111000</t>
  </si>
  <si>
    <t>sporák kombinovaný 4 plynové hořáky horkovzdušná trouba do 65l š 50cm</t>
  </si>
  <si>
    <t>-776913030</t>
  </si>
  <si>
    <t>79</t>
  </si>
  <si>
    <t>725820802</t>
  </si>
  <si>
    <t>Demontáž baterie stojánkové do jednoho otvoru</t>
  </si>
  <si>
    <t>-233422727</t>
  </si>
  <si>
    <t>Demontáž baterií stojánkových do 1 otvoru</t>
  </si>
  <si>
    <t>https://podminky.urs.cz/item/CS_URS_2024_02/725820802</t>
  </si>
  <si>
    <t>80</t>
  </si>
  <si>
    <t>725829111</t>
  </si>
  <si>
    <t>Montáž baterie stojánkové dřezové G 1/2"</t>
  </si>
  <si>
    <t>-1843479840</t>
  </si>
  <si>
    <t>Baterie dřezové montáž ostatních typů stojánkových G 1/2"</t>
  </si>
  <si>
    <t>https://podminky.urs.cz/item/CS_URS_2024_02/725829111</t>
  </si>
  <si>
    <t>81</t>
  </si>
  <si>
    <t>55143974</t>
  </si>
  <si>
    <t>baterie dřezová páková stojánková s otáčivým ústím dl ramínka 220mm</t>
  </si>
  <si>
    <t>1075661723</t>
  </si>
  <si>
    <t>82</t>
  </si>
  <si>
    <t>725829131</t>
  </si>
  <si>
    <t>Montáž baterie umyvadlové stojánkové G 1/2" ostatní typ</t>
  </si>
  <si>
    <t>751686436</t>
  </si>
  <si>
    <t>Baterie umyvadlové montáž ostatních typů stojánkových G 1/2"</t>
  </si>
  <si>
    <t>https://podminky.urs.cz/item/CS_URS_2024_02/725829131</t>
  </si>
  <si>
    <t>83</t>
  </si>
  <si>
    <t>55145686</t>
  </si>
  <si>
    <t>baterie umyvadlová stojánková páková</t>
  </si>
  <si>
    <t>-1771908752</t>
  </si>
  <si>
    <t>84</t>
  </si>
  <si>
    <t>725840850</t>
  </si>
  <si>
    <t>Demontáž baterie sprch diferenciální do G 3/4x1</t>
  </si>
  <si>
    <t>-2057752788</t>
  </si>
  <si>
    <t>Demontáž baterií sprchových diferenciálních do G 3/4 x 1</t>
  </si>
  <si>
    <t>https://podminky.urs.cz/item/CS_URS_2024_02/725840850</t>
  </si>
  <si>
    <t>85</t>
  </si>
  <si>
    <t>725839101</t>
  </si>
  <si>
    <t>Montáž baterie vanové nástěnné G 1/2" ostatní typ</t>
  </si>
  <si>
    <t>-196500032</t>
  </si>
  <si>
    <t>Baterie vanové montáž ostatních typů nástěnných nebo stojánkových G 1/2"</t>
  </si>
  <si>
    <t>https://podminky.urs.cz/item/CS_URS_2024_02/725839101</t>
  </si>
  <si>
    <t>86</t>
  </si>
  <si>
    <t>55144031</t>
  </si>
  <si>
    <t>baterie vanová nástěnná kohoutková s bočním sprchovým vývodem a otočným ramenem</t>
  </si>
  <si>
    <t>458954991</t>
  </si>
  <si>
    <t>87</t>
  </si>
  <si>
    <t>725850800</t>
  </si>
  <si>
    <t>Demontáž ventilů odpadních</t>
  </si>
  <si>
    <t>1347788884</t>
  </si>
  <si>
    <t>Demontáž odpadních ventilů všech připojovacích dimenzí</t>
  </si>
  <si>
    <t>https://podminky.urs.cz/item/CS_URS_2024_02/725850800</t>
  </si>
  <si>
    <t>88</t>
  </si>
  <si>
    <t>725859102</t>
  </si>
  <si>
    <t>Montáž ventilů odpadních do DN 50 pro zařizovací předměty</t>
  </si>
  <si>
    <t>1259606387</t>
  </si>
  <si>
    <t>Ventily odpadní pro zařizovací předměty montáž ventilů přes 32 do DN 50</t>
  </si>
  <si>
    <t>https://podminky.urs.cz/item/CS_URS_2024_02/725859102</t>
  </si>
  <si>
    <t>89</t>
  </si>
  <si>
    <t>55161007</t>
  </si>
  <si>
    <t>ventil odpadní umyvadlový celokovový CLICK/CLACK s přepadem a připojovacím závitem 5/4"</t>
  </si>
  <si>
    <t>262271042</t>
  </si>
  <si>
    <t>90</t>
  </si>
  <si>
    <t>725860811</t>
  </si>
  <si>
    <t>Demontáž uzávěrů zápachu jednoduchých</t>
  </si>
  <si>
    <t>1452854023</t>
  </si>
  <si>
    <t>Demontáž zápachových uzávěrek pro zařizovací předměty jednoduchých</t>
  </si>
  <si>
    <t>https://podminky.urs.cz/item/CS_URS_2024_02/725860811</t>
  </si>
  <si>
    <t>91</t>
  </si>
  <si>
    <t>725869101</t>
  </si>
  <si>
    <t>Montáž zápachových uzávěrek umyvadlových do DN 40</t>
  </si>
  <si>
    <t>236463873</t>
  </si>
  <si>
    <t>Zápachové uzávěrky zařizovacích předmětů montáž zápachových uzávěrek umyvadlových do DN 40</t>
  </si>
  <si>
    <t>https://podminky.urs.cz/item/CS_URS_2024_02/725869101</t>
  </si>
  <si>
    <t>92</t>
  </si>
  <si>
    <t>55166634</t>
  </si>
  <si>
    <t>sifon umyvadlový prostorově úsporný DN 40</t>
  </si>
  <si>
    <t>1142977692</t>
  </si>
  <si>
    <t>93</t>
  </si>
  <si>
    <t>725869203</t>
  </si>
  <si>
    <t>Montáž zápachových uzávěrek dřezových jednodílných DN 40</t>
  </si>
  <si>
    <t>666910507</t>
  </si>
  <si>
    <t>Zápachové uzávěrky zařizovacích předmětů montáž zápachových uzávěrek dřezových jednodílných DN 40</t>
  </si>
  <si>
    <t>https://podminky.urs.cz/item/CS_URS_2024_02/725869203</t>
  </si>
  <si>
    <t>55161115</t>
  </si>
  <si>
    <t>uzávěrka zápachová dřezová s kulovým kloubem DN 40</t>
  </si>
  <si>
    <t>-1759686542</t>
  </si>
  <si>
    <t>725980122</t>
  </si>
  <si>
    <t>Dvířka 15/20</t>
  </si>
  <si>
    <t>988741681</t>
  </si>
  <si>
    <t>https://podminky.urs.cz/item/CS_URS_2024_02/725980122</t>
  </si>
  <si>
    <t>998725202</t>
  </si>
  <si>
    <t>Přesun hmot procentní pro zařizovací předměty v objektech v přes 6 do 12 m</t>
  </si>
  <si>
    <t>-1631795591</t>
  </si>
  <si>
    <t>Přesun hmot pro zařizovací předměty stanovený procentní sazbou (%) z ceny vodorovná dopravní vzdálenost do 50 m základní v objektech výšky přes 6 do 12 m</t>
  </si>
  <si>
    <t>https://podminky.urs.cz/item/CS_URS_2024_02/998725202</t>
  </si>
  <si>
    <t>741</t>
  </si>
  <si>
    <t>Elektroinstalace - silnoproud</t>
  </si>
  <si>
    <t>741 - 1</t>
  </si>
  <si>
    <t xml:space="preserve">Vnitřní elektroinstalace </t>
  </si>
  <si>
    <t>kpl</t>
  </si>
  <si>
    <t>1357945768</t>
  </si>
  <si>
    <t>Poznámka k položce:_x000D_
nová elektroinstalace bytového jádra, kuchyně, oprava a doplnění elektro vč. vypínačů a zásuvek v místnostech, revize</t>
  </si>
  <si>
    <t>751</t>
  </si>
  <si>
    <t>Vzduchotechnika</t>
  </si>
  <si>
    <t>751122051</t>
  </si>
  <si>
    <t>Montáž ventilátoru radiálního nízkotlakého podhledového základního D do 100 mm</t>
  </si>
  <si>
    <t>-1915622074</t>
  </si>
  <si>
    <t>Montáž ventilátoru radiálního nízkotlakého podhledového základního, průměru do 100 mm</t>
  </si>
  <si>
    <t>https://podminky.urs.cz/item/CS_URS_2024_02/751122051</t>
  </si>
  <si>
    <t>99</t>
  </si>
  <si>
    <t>54233101</t>
  </si>
  <si>
    <t>ventilátor radiální malý plastový spínač časový nastavitelný D 100mm</t>
  </si>
  <si>
    <t>150093161</t>
  </si>
  <si>
    <t>100</t>
  </si>
  <si>
    <t>751377011</t>
  </si>
  <si>
    <t>Montáž odsávacího zákrytu (digestoř) bytového vestavěného</t>
  </si>
  <si>
    <t>-1349647893</t>
  </si>
  <si>
    <t>Montáž odsávacích stropů, zákrytů odsávacího zákrytu (digestoř) bytového vestavěného</t>
  </si>
  <si>
    <t>https://podminky.urs.cz/item/CS_URS_2024_02/751377011</t>
  </si>
  <si>
    <t>101</t>
  </si>
  <si>
    <t>42958001</t>
  </si>
  <si>
    <t>odsavač par vestavěný výsuvný (digestoř) nerez, max. výkon 640 m3/hod</t>
  </si>
  <si>
    <t>1565626474</t>
  </si>
  <si>
    <t>102</t>
  </si>
  <si>
    <t>751510041</t>
  </si>
  <si>
    <t>Vzduchotechnické potrubí z pozinkovaného plechu kruhové spirálně vinutá trouba bez příruby D do 100 mm</t>
  </si>
  <si>
    <t>-1896807416</t>
  </si>
  <si>
    <t>Vzduchotechnické potrubí z pozinkovaného plechu kruhové, trouba spirálně vinutá bez příruby, průměru do 100 mm</t>
  </si>
  <si>
    <t>https://podminky.urs.cz/item/CS_URS_2024_02/751510041</t>
  </si>
  <si>
    <t>103</t>
  </si>
  <si>
    <t>751514575</t>
  </si>
  <si>
    <t>Montáž spojky do plechového potrubí vnitřní, vnější pružné kruhové s přírubou D do 100 mm</t>
  </si>
  <si>
    <t>2057014878</t>
  </si>
  <si>
    <t>Montáž spojky do plechového potrubí pružné kruhové s přírubou, průměru do 100 mm</t>
  </si>
  <si>
    <t>https://podminky.urs.cz/item/CS_URS_2024_02/751514575</t>
  </si>
  <si>
    <t>104</t>
  </si>
  <si>
    <t>10.165.992</t>
  </si>
  <si>
    <t>INSET Spojka CFV16 pružná</t>
  </si>
  <si>
    <t>1714433296</t>
  </si>
  <si>
    <t>105</t>
  </si>
  <si>
    <t>998751311</t>
  </si>
  <si>
    <t>Přesun hmot procentní pro vzduchotechniku ruční v objektech v do 12 m</t>
  </si>
  <si>
    <t>-1861131682</t>
  </si>
  <si>
    <t>Přesun hmot pro vzduchotechniku stanovený procentní sazbou (%) z ceny vodorovná dopravní vzdálenost do 50 m ruční (bez užití mechanizace) v objektech výšky do 12 m</t>
  </si>
  <si>
    <t>https://podminky.urs.cz/item/CS_URS_2024_02/998751311</t>
  </si>
  <si>
    <t>763</t>
  </si>
  <si>
    <t>Konstrukce suché výstavby</t>
  </si>
  <si>
    <t>106</t>
  </si>
  <si>
    <t>763111331</t>
  </si>
  <si>
    <t>SDK příčka tl 75 mm profil CW+UW 50 desky 1xH2 12,5 s izolací EI 30 Rw do 45 dB</t>
  </si>
  <si>
    <t>-161637680</t>
  </si>
  <si>
    <t>Příčka ze sádrokartonových desek s nosnou konstrukcí z jednoduchých ocelových profilů UW, CW jednoduše opláštěná deskou impregnovanou H2 tl. 12,5 mm, příčka tl. 75 mm, profil 50, s izolací, EI 30, Rw do 45 dB</t>
  </si>
  <si>
    <t>https://podminky.urs.cz/item/CS_URS_2024_02/763111331</t>
  </si>
  <si>
    <t>107</t>
  </si>
  <si>
    <t>763111333</t>
  </si>
  <si>
    <t>SDK příčka tl 100 mm profil CW+UW 75 desky 1xH2 12,5 s izolací EI 30 Rw do 45 dB</t>
  </si>
  <si>
    <t>-1595119554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</si>
  <si>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</si>
  <si>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https://podminky.urs.cz/item/CS_URS_2024_02/763111333</t>
  </si>
  <si>
    <t>108</t>
  </si>
  <si>
    <t>763111717</t>
  </si>
  <si>
    <t>SDK příčka základní penetrační nátěr (oboustranně)</t>
  </si>
  <si>
    <t>898875081</t>
  </si>
  <si>
    <t>Příčka ze sádrokartonových desek ostatní konstrukce a práce na příčkách ze sádrokartonových desek základní penetrační nátěr (oboustranný)</t>
  </si>
  <si>
    <t>https://podminky.urs.cz/item/CS_URS_2024_02/763111717</t>
  </si>
  <si>
    <t>109</t>
  </si>
  <si>
    <t>763111719</t>
  </si>
  <si>
    <t>SDK příčka úprava styku příčky a podhledu akrylátovým tmelem (oboustranně)</t>
  </si>
  <si>
    <t>-1786360412</t>
  </si>
  <si>
    <t>Příčka ze sádrokartonových desek ostatní konstrukce a práce na příčkách ze sádrokartonových desek úprava styku příčky a podhledu (oboustranně) akrylátovým tmelem</t>
  </si>
  <si>
    <t>https://podminky.urs.cz/item/CS_URS_2024_02/763111719</t>
  </si>
  <si>
    <t>(1,1+0,85)*2</t>
  </si>
  <si>
    <t>(1,5+1,4)*2</t>
  </si>
  <si>
    <t>110</t>
  </si>
  <si>
    <t>763111720</t>
  </si>
  <si>
    <t>SDK příčka vyztužení pro osazení skříněk, polic atd.</t>
  </si>
  <si>
    <t>-1701064077</t>
  </si>
  <si>
    <t>Příčka ze sádrokartonových desek ostatní konstrukce a práce na příčkách ze sádrokartonových desek vyztužení příčky pro osazení skříněk, polic atd.</t>
  </si>
  <si>
    <t>https://podminky.urs.cz/item/CS_URS_2024_02/763111720</t>
  </si>
  <si>
    <t>2,45</t>
  </si>
  <si>
    <t>111</t>
  </si>
  <si>
    <t>763121211</t>
  </si>
  <si>
    <t>SDK stěna předsazená deska 1xA tl 12,5 mm lepené celoplošně bez nosné kce</t>
  </si>
  <si>
    <t>-627157379</t>
  </si>
  <si>
    <t>Stěna předsazená ze sádrokartonových desek bez nosné konstrukce jednoduše opláštěná deskou standardní A tl. 12,5 mm, lepenou celoplošně</t>
  </si>
  <si>
    <t>https://podminky.urs.cz/item/CS_URS_2024_02/763121211</t>
  </si>
  <si>
    <t>112</t>
  </si>
  <si>
    <t>59030021</t>
  </si>
  <si>
    <t>deska SDK A tl 12,5mm</t>
  </si>
  <si>
    <t>-1327679600</t>
  </si>
  <si>
    <t>-sdk_lep</t>
  </si>
  <si>
    <t>113</t>
  </si>
  <si>
    <t>59030025</t>
  </si>
  <si>
    <t>deska SDK impregnovaná H2 tl 12,5mm</t>
  </si>
  <si>
    <t>CS ÚRS 2023 02</t>
  </si>
  <si>
    <t>-1321029100</t>
  </si>
  <si>
    <t>114</t>
  </si>
  <si>
    <t>763121422</t>
  </si>
  <si>
    <t>SDK stěna předsazená tl 62,5 mm profil CW+UW 50 deska 1xH2 12,5 bez izolace EI 15</t>
  </si>
  <si>
    <t>-1751897216</t>
  </si>
  <si>
    <t>Stěna předsazená ze sádrokartonových desek s nosnou konstrukcí z ocelových profilů CW, UW jednoduše opláštěná deskou impregnovanou H2 tl. 12,5 mm bez izolace, EI 15, stěna tl. 62,5 mm, profil 50</t>
  </si>
  <si>
    <t>https://podminky.urs.cz/item/CS_URS_2024_02/763121422</t>
  </si>
  <si>
    <t>115</t>
  </si>
  <si>
    <t>763121714</t>
  </si>
  <si>
    <t>SDK stěna předsazená základní penetrační nátěr</t>
  </si>
  <si>
    <t>372933225</t>
  </si>
  <si>
    <t>Stěna předsazená ze sádrokartonových desek ostatní konstrukce a práce na předsazených stěnách ze sádrokartonových desek základní penetrační nátěr</t>
  </si>
  <si>
    <t>https://podminky.urs.cz/item/CS_URS_2024_02/763121714</t>
  </si>
  <si>
    <t>116</t>
  </si>
  <si>
    <t>763121913</t>
  </si>
  <si>
    <t>Zhotovení otvoru vel. přes 0,25 do 0,5 m2 v SDK předsazené stěně tl do 100 mm s vyztužením profily</t>
  </si>
  <si>
    <t>-2021070031</t>
  </si>
  <si>
    <t>Zhotovení otvorů v předsazených a šachtových stěnách ze sádrokartonových desek pro prostupy (voda, elektro, topení, VZT), osvětlení, okna, revizní klapky a dvířka včetně vyztužení profily pro stěnu tl. do 100 mm, velikost přes 0,25 do 0,50 m2</t>
  </si>
  <si>
    <t>https://podminky.urs.cz/item/CS_URS_2024_02/763121913</t>
  </si>
  <si>
    <t>117</t>
  </si>
  <si>
    <t>763131551</t>
  </si>
  <si>
    <t>SDK podhled deska 1xH2 12,5 bez izolace jednovrstvá spodní kce profil CD+UD</t>
  </si>
  <si>
    <t>248661463</t>
  </si>
  <si>
    <t>Podhled ze sádrokartonových desek jednovrstvá zavěšená spodní konstrukce z ocelových profilů CD, UD jednoduše opláštěná deskou impregnovanou H2, tl. 12,5 mm, bez izolace</t>
  </si>
  <si>
    <t>https://podminky.urs.cz/item/CS_URS_2024_02/763131551</t>
  </si>
  <si>
    <t>118</t>
  </si>
  <si>
    <t>763131714</t>
  </si>
  <si>
    <t>SDK podhled základní penetrační nátěr</t>
  </si>
  <si>
    <t>-126699088</t>
  </si>
  <si>
    <t>Podhled ze sádrokartonových desek ostatní práce a konstrukce na podhledech ze sádrokartonových desek základní penetrační nátěr</t>
  </si>
  <si>
    <t>https://podminky.urs.cz/item/CS_URS_2024_02/763131714</t>
  </si>
  <si>
    <t>119</t>
  </si>
  <si>
    <t>763131751</t>
  </si>
  <si>
    <t>Montáž parotěsné zábrany do SDK podhledu</t>
  </si>
  <si>
    <t>-302653124</t>
  </si>
  <si>
    <t>Podhled ze sádrokartonových desek ostatní práce a konstrukce na podhledech ze sádrokartonových desek montáž parotěsné zábrany</t>
  </si>
  <si>
    <t>https://podminky.urs.cz/item/CS_URS_2024_02/763131751</t>
  </si>
  <si>
    <t>1,5*1,4</t>
  </si>
  <si>
    <t>120</t>
  </si>
  <si>
    <t>28329336</t>
  </si>
  <si>
    <t>fólie PE vyztužená Al vrstvou pro parotěsnou vrstvu 160g/m2</t>
  </si>
  <si>
    <t>-988029227</t>
  </si>
  <si>
    <t>2,1*1,1 'Přepočtené koeficientem množství</t>
  </si>
  <si>
    <t>121</t>
  </si>
  <si>
    <t>763131761</t>
  </si>
  <si>
    <t>Příplatek k SDK podhledu za plochu do 3 m2 jednotlivě</t>
  </si>
  <si>
    <t>864964793</t>
  </si>
  <si>
    <t>Podhled ze sádrokartonových desek Příplatek k cenám za plochu do 3 m2 jednotlivě</t>
  </si>
  <si>
    <t>https://podminky.urs.cz/item/CS_URS_2024_02/763131761</t>
  </si>
  <si>
    <t>122</t>
  </si>
  <si>
    <t>763172347</t>
  </si>
  <si>
    <t>Montáž dvířek revizních jednoplášťových SDK kcí ostatních vel. do 0,16 m2 pro příčky a předsazené stěny</t>
  </si>
  <si>
    <t>-495471917</t>
  </si>
  <si>
    <t>Montáž dvířek pro konstrukce ze sádrokartonových desek revizních jednoplášťových pro příčky a předsazené stěny ostatních velikostí do 0,16 m2</t>
  </si>
  <si>
    <t>https://podminky.urs.cz/item/CS_URS_2024_02/763172347</t>
  </si>
  <si>
    <t>123</t>
  </si>
  <si>
    <t>59030710</t>
  </si>
  <si>
    <t>dvířka revizní jednokřídlá s automatickým zámkem 200x200mm</t>
  </si>
  <si>
    <t>-435155010</t>
  </si>
  <si>
    <t>124</t>
  </si>
  <si>
    <t>763172348</t>
  </si>
  <si>
    <t>Montáž dvířek revizních jednoplášťových SDK kcí ostatních vel. do 0,5 m2 pro příčky a předsazené stěny</t>
  </si>
  <si>
    <t>652204724</t>
  </si>
  <si>
    <t>Montáž dvířek pro konstrukce ze sádrokartonových desek revizních jednoplášťových pro příčky a předsazené stěny ostatních velikostí do 0,5 m2</t>
  </si>
  <si>
    <t>https://podminky.urs.cz/item/CS_URS_2024_02/763172348</t>
  </si>
  <si>
    <t>125</t>
  </si>
  <si>
    <t>59030753</t>
  </si>
  <si>
    <t>dvířka revizní jednokřídlá s automatickým zámkem 400x600mm</t>
  </si>
  <si>
    <t>-1322886199</t>
  </si>
  <si>
    <t>126</t>
  </si>
  <si>
    <t>763173111</t>
  </si>
  <si>
    <t>Montáž úchytu pro umyvadlo v SDK kci</t>
  </si>
  <si>
    <t>-1747099062</t>
  </si>
  <si>
    <t>Montáž nosičů zařizovacích předmětů pro konstrukce ze sádrokartonových desek úchytu pro umyvadlo</t>
  </si>
  <si>
    <t>https://podminky.urs.cz/item/CS_URS_2024_02/763173111</t>
  </si>
  <si>
    <t>127</t>
  </si>
  <si>
    <t>763173114</t>
  </si>
  <si>
    <t>Montáž úchytu pro potrubí v SDK kci</t>
  </si>
  <si>
    <t>-1471719798</t>
  </si>
  <si>
    <t>Montáž nosičů zařizovacích předmětů pro konstrukce ze sádrokartonových desek úchytu pro potrubí</t>
  </si>
  <si>
    <t>https://podminky.urs.cz/item/CS_URS_2024_02/763173114</t>
  </si>
  <si>
    <t>128</t>
  </si>
  <si>
    <t>59030723</t>
  </si>
  <si>
    <t>konstrukce k uchycení odpadního potrubí D 40mm osová rozteč CW profilů 460-625mm</t>
  </si>
  <si>
    <t>-1905794349</t>
  </si>
  <si>
    <t>129</t>
  </si>
  <si>
    <t>763173132</t>
  </si>
  <si>
    <t>Montáž držáku baterie v SDK kci</t>
  </si>
  <si>
    <t>-2135302856</t>
  </si>
  <si>
    <t>Montáž nosičů zařizovacích předmětů pro konstrukce ze sádrokartonových desek držáku baterie</t>
  </si>
  <si>
    <t>https://podminky.urs.cz/item/CS_URS_2024_02/763173132</t>
  </si>
  <si>
    <t>130</t>
  </si>
  <si>
    <t>59030720</t>
  </si>
  <si>
    <t>konstrukce pro uchycení baterií osová rozteč CW profilů 460-625mm</t>
  </si>
  <si>
    <t>-1579836700</t>
  </si>
  <si>
    <t>131</t>
  </si>
  <si>
    <t>998763332</t>
  </si>
  <si>
    <t>Přesun hmot tonážní pro konstrukce montované z desek ruční v objektech v přes 6 do 12 m</t>
  </si>
  <si>
    <t>-558556067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</si>
  <si>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</si>
  <si>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https://podminky.urs.cz/item/CS_URS_2024_02/998763332</t>
  </si>
  <si>
    <t>132</t>
  </si>
  <si>
    <t>998763339</t>
  </si>
  <si>
    <t>Příplatek k ručnímu přesunu hmot tonážnímu pro konstrukce montované z desek za zvětšený přesun ZKD 50 m</t>
  </si>
  <si>
    <t>1610515665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</si>
  <si>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</si>
  <si>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https://podminky.urs.cz/item/CS_URS_2024_02/998763339</t>
  </si>
  <si>
    <t>766</t>
  </si>
  <si>
    <t>Konstrukce truhlářské</t>
  </si>
  <si>
    <t>133</t>
  </si>
  <si>
    <t>766491851</t>
  </si>
  <si>
    <t>Demontáž prahů dveří jednokřídlových</t>
  </si>
  <si>
    <t>139830978</t>
  </si>
  <si>
    <t>Demontáž ostatních truhlářských konstrukcí prahů dveří jednokřídlových</t>
  </si>
  <si>
    <t>https://podminky.urs.cz/item/CS_URS_2024_02/766491851</t>
  </si>
  <si>
    <t>134</t>
  </si>
  <si>
    <t>766491853</t>
  </si>
  <si>
    <t>Demontáž prahů dveří dvoukřídlových</t>
  </si>
  <si>
    <t>1918557437</t>
  </si>
  <si>
    <t>Demontáž ostatních truhlářských konstrukcí prahů dveří dvoukřídlových</t>
  </si>
  <si>
    <t>https://podminky.urs.cz/item/CS_URS_2024_02/766491853</t>
  </si>
  <si>
    <t>135</t>
  </si>
  <si>
    <t>766660001</t>
  </si>
  <si>
    <t>Montáž dveřních křídel otvíravých jednokřídlových š do 0,8 m do ocelové zárubně</t>
  </si>
  <si>
    <t>2013836353</t>
  </si>
  <si>
    <t>Montáž dveřních křídel dřevěných nebo plastových otevíravých do ocelové zárubně povrchově upravených jednokřídlových, šířky do 800 mm</t>
  </si>
  <si>
    <t>https://podminky.urs.cz/item/CS_URS_2024_02/766660001</t>
  </si>
  <si>
    <t>136</t>
  </si>
  <si>
    <t>61162072</t>
  </si>
  <si>
    <t>dveře jednokřídlé voštinové povrch laminátový plné 600x1970-2100mm</t>
  </si>
  <si>
    <t>1683410957</t>
  </si>
  <si>
    <t>137</t>
  </si>
  <si>
    <t>61162080</t>
  </si>
  <si>
    <t>dveře jednokřídlé voštinové povrch laminátový částečně prosklené 800x1970-2100mm</t>
  </si>
  <si>
    <t>221854784</t>
  </si>
  <si>
    <t>138</t>
  </si>
  <si>
    <t>766660022</t>
  </si>
  <si>
    <t>Montáž dveřních křídel otvíravých jednokřídlových š přes 0,8 m požárních do ocelové zárubně</t>
  </si>
  <si>
    <t>-854162303</t>
  </si>
  <si>
    <t>Montáž dveřních křídel dřevěných nebo plastových otevíravých do ocelové zárubně protipožárních jednokřídlových, šířky přes 800 mm</t>
  </si>
  <si>
    <t>https://podminky.urs.cz/item/CS_URS_2024_02/766660022</t>
  </si>
  <si>
    <t>139</t>
  </si>
  <si>
    <t>61165340</t>
  </si>
  <si>
    <t>dveře jednokřídlé dřevotřískové protipožární EI (EW) 30 D3 povrch lakovaný plné 900x1970-2100mm</t>
  </si>
  <si>
    <t>1900784447</t>
  </si>
  <si>
    <t>140</t>
  </si>
  <si>
    <t>766660011</t>
  </si>
  <si>
    <t>Montáž dveřních křídel otvíravých dvoukřídlových š do 1,45 m do ocelové zárubně</t>
  </si>
  <si>
    <t>-352554842</t>
  </si>
  <si>
    <t>Montáž dveřních křídel dřevěných nebo plastových otevíravých do ocelové zárubně povrchově upravených dvoukřídlových, šířky do 1450 mm</t>
  </si>
  <si>
    <t>https://podminky.urs.cz/item/CS_URS_2024_02/766660011</t>
  </si>
  <si>
    <t>141</t>
  </si>
  <si>
    <t>61162008</t>
  </si>
  <si>
    <t>dveře dvoukřídlé dřevotřískové povrch dýhovaný plné 1250x1970-2100mm</t>
  </si>
  <si>
    <t>-1435599177</t>
  </si>
  <si>
    <t>142</t>
  </si>
  <si>
    <t>766660729</t>
  </si>
  <si>
    <t>Montáž dveřního interiérového kování - štítku s klikou</t>
  </si>
  <si>
    <t>1071672453</t>
  </si>
  <si>
    <t>Montáž dveřních doplňků dveřního kování interiérového štítku s klikou</t>
  </si>
  <si>
    <t>https://podminky.urs.cz/item/CS_URS_2024_02/766660729</t>
  </si>
  <si>
    <t>143</t>
  </si>
  <si>
    <t>54914123</t>
  </si>
  <si>
    <t>kování rozetové klika/klika</t>
  </si>
  <si>
    <t>410359961</t>
  </si>
  <si>
    <t>144</t>
  </si>
  <si>
    <t>766660730</t>
  </si>
  <si>
    <t>Montáž dveřního interiérového kování - WC kliky se zámkem</t>
  </si>
  <si>
    <t>1346119802</t>
  </si>
  <si>
    <t>Montáž dveřních doplňků dveřního kování interiérového WC kliky se zámkem</t>
  </si>
  <si>
    <t>https://podminky.urs.cz/item/CS_URS_2024_02/766660730</t>
  </si>
  <si>
    <t>145</t>
  </si>
  <si>
    <t>54914128</t>
  </si>
  <si>
    <t>kování rozetové spodní pro WC</t>
  </si>
  <si>
    <t>1348174909</t>
  </si>
  <si>
    <t>146</t>
  </si>
  <si>
    <t>766660733</t>
  </si>
  <si>
    <t>Montáž dveřního bezpečnostního kování - štítku s klikou</t>
  </si>
  <si>
    <t>-961281693</t>
  </si>
  <si>
    <t>Montáž dveřních doplňků dveřního kování bezpečnostního štítku s klikou</t>
  </si>
  <si>
    <t>https://podminky.urs.cz/item/CS_URS_2024_02/766660733</t>
  </si>
  <si>
    <t>147</t>
  </si>
  <si>
    <t>54914110</t>
  </si>
  <si>
    <t>kování bezpečnostní koule/klika R1</t>
  </si>
  <si>
    <t>-1156485377</t>
  </si>
  <si>
    <t>148</t>
  </si>
  <si>
    <t>766691915</t>
  </si>
  <si>
    <t>Vyvěšení nebo zavěšení dřevěných křídel dveří pl přes 2 m2</t>
  </si>
  <si>
    <t>-669245479</t>
  </si>
  <si>
    <t>Ostatní práce vyvěšení nebo zavěšení křídel dřevěných dveřních, plochy přes 2 m2</t>
  </si>
  <si>
    <t>https://podminky.urs.cz/item/CS_URS_2024_02/766691915</t>
  </si>
  <si>
    <t>149</t>
  </si>
  <si>
    <t>766691914</t>
  </si>
  <si>
    <t>Vyvěšení nebo zavěšení dřevěných křídel dveří pl do 2 m2</t>
  </si>
  <si>
    <t>2057368251</t>
  </si>
  <si>
    <t>Ostatní práce vyvěšení nebo zavěšení křídel dřevěných dveřních, plochy do 2 m2</t>
  </si>
  <si>
    <t>https://podminky.urs.cz/item/CS_URS_2024_02/766691914</t>
  </si>
  <si>
    <t>150</t>
  </si>
  <si>
    <t>766811151.1</t>
  </si>
  <si>
    <t xml:space="preserve">Montáž kuchyňských linek </t>
  </si>
  <si>
    <t>1708504897</t>
  </si>
  <si>
    <t>151</t>
  </si>
  <si>
    <t>766 - KUCH</t>
  </si>
  <si>
    <t>Kuchyňská linka</t>
  </si>
  <si>
    <t>-382436396</t>
  </si>
  <si>
    <t xml:space="preserve">Poznámka k položce:_x000D_
obahuje - horní skříňky do 165 cm, včetně skříňky nad digestoř, spodní dřezová a zásuvková skříňka,deska, dřez nerez </t>
  </si>
  <si>
    <t>152</t>
  </si>
  <si>
    <t>766812820</t>
  </si>
  <si>
    <t>Demontáž kuchyňských linek dřevěných nebo kovových dl do 1,5 m</t>
  </si>
  <si>
    <t>-1202044516</t>
  </si>
  <si>
    <t>Demontáž kuchyňských linek dřevěných nebo kovových včetně skříněk uchycených na stěně, délky do 1500 mm</t>
  </si>
  <si>
    <t>https://podminky.urs.cz/item/CS_URS_2024_02/766812820</t>
  </si>
  <si>
    <t>153</t>
  </si>
  <si>
    <t>766825811</t>
  </si>
  <si>
    <t>Demontáž truhlářských vestavěných skříní jednokřídlových</t>
  </si>
  <si>
    <t>-1264050256</t>
  </si>
  <si>
    <t>Demontáž nábytku vestavěného skříní jednokřídlových</t>
  </si>
  <si>
    <t>https://podminky.urs.cz/item/CS_URS_2024_02/766825811</t>
  </si>
  <si>
    <t>154</t>
  </si>
  <si>
    <t>766825821</t>
  </si>
  <si>
    <t>Demontáž truhlářských vestavěných skříní dvoukřídlových</t>
  </si>
  <si>
    <t>-1027468288</t>
  </si>
  <si>
    <t>Demontáž nábytku vestavěného skříní dvoukřídlových</t>
  </si>
  <si>
    <t>https://podminky.urs.cz/item/CS_URS_2024_02/766825821</t>
  </si>
  <si>
    <t>155</t>
  </si>
  <si>
    <t>998766312</t>
  </si>
  <si>
    <t>Přesun hmot procentní pro kce truhlářské ruční v objektech v přes 6 do 12 m</t>
  </si>
  <si>
    <t>541194158</t>
  </si>
  <si>
    <t>Přesun hmot pro konstrukce truhlářské stanovený procentní sazbou (%) z ceny vodorovná dopravní vzdálenost do 50 m ruční (bez užití mechanizace) v objektech výšky přes 6 do 12 m</t>
  </si>
  <si>
    <t>https://podminky.urs.cz/item/CS_URS_2024_02/998766312</t>
  </si>
  <si>
    <t>156</t>
  </si>
  <si>
    <t>998766319</t>
  </si>
  <si>
    <t>Příplatek k ručnímu přesunu hmot procentnímu pro kce truhlářské za zvětšený přesun ZKD 50 m</t>
  </si>
  <si>
    <t>174111067</t>
  </si>
  <si>
    <t>Přesun hmot pro konstrukce truhlářské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</si>
  <si>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https://podminky.urs.cz/item/CS_URS_2024_02/998766319</t>
  </si>
  <si>
    <t>771</t>
  </si>
  <si>
    <t>Podlahy z dlaždic</t>
  </si>
  <si>
    <t>157</t>
  </si>
  <si>
    <t>771121011</t>
  </si>
  <si>
    <t>Nátěr penetrační na podlahu</t>
  </si>
  <si>
    <t>1297854060</t>
  </si>
  <si>
    <t>Příprava podkladu před provedením dlažby nátěr penetrační na podlahu</t>
  </si>
  <si>
    <t>https://podminky.urs.cz/item/CS_URS_2024_02/771121011</t>
  </si>
  <si>
    <t xml:space="preserve">Poznámka k souboru cen:_x000D_
1. V cenách 771 12-1011 až 771 12-1015 jsou započteny i náklady na dodání nátěru._x000D_
2. V cenách 771 15-1011 až 771 15-1026 jsou započteny i náklady na dodání stěrky._x000D_
3. V cenách 771 16-1011 až -1023 nejsou započteny náklady na materiál, tyto se oceňují ve specifikaci._x000D_
</t>
  </si>
  <si>
    <t>158</t>
  </si>
  <si>
    <t>771574419</t>
  </si>
  <si>
    <t>Montáž podlah keramických hladkých lepených cementovým flexibilním lepidlem přes 22 do 25 ks/m2</t>
  </si>
  <si>
    <t>-1159186335</t>
  </si>
  <si>
    <t>Montáž podlah z dlaždic keramických lepených cementovým flexibilním lepidlem hladkých, tloušťky do 10 mm přes 22 do 25 ks/m2</t>
  </si>
  <si>
    <t>https://podminky.urs.cz/item/CS_URS_2024_02/771574419</t>
  </si>
  <si>
    <t>159</t>
  </si>
  <si>
    <t>59761171</t>
  </si>
  <si>
    <t>dlažba keramická slinutá mrazuvzdorná R10/A povrch hladký/matný tl do 10mm přes 22 do 25ks/m2</t>
  </si>
  <si>
    <t>-1116323792</t>
  </si>
  <si>
    <t>2,14*1,05 'Přepočtené koeficientem množství</t>
  </si>
  <si>
    <t>160</t>
  </si>
  <si>
    <t>771577151</t>
  </si>
  <si>
    <t>Příplatek k montáži podlah keramických do malty za plochu do 5 m2</t>
  </si>
  <si>
    <t>152986799</t>
  </si>
  <si>
    <t>Montáž podlah z dlaždic keramických kladených do malty Příplatek k cenám za plochu do 5 m2 jednotlivě</t>
  </si>
  <si>
    <t>https://podminky.urs.cz/item/CS_URS_2024_02/771577151</t>
  </si>
  <si>
    <t>161</t>
  </si>
  <si>
    <t>771591112</t>
  </si>
  <si>
    <t>Izolace pod dlažbu nátěrem nebo stěrkou ve dvou vrstvách</t>
  </si>
  <si>
    <t>-1744348988</t>
  </si>
  <si>
    <t>Izolace podlahy pod dlažbu nátěrem nebo stěrkou ve dvou vrstvách</t>
  </si>
  <si>
    <t>https://podminky.urs.cz/item/CS_URS_2024_02/771591112</t>
  </si>
  <si>
    <t>162</t>
  </si>
  <si>
    <t>771591115</t>
  </si>
  <si>
    <t>Podlahy spárování silikonem</t>
  </si>
  <si>
    <t>1315940908</t>
  </si>
  <si>
    <t>Podlahy - dokončovací práce spárování silikonem</t>
  </si>
  <si>
    <t>https://podminky.urs.cz/item/CS_URS_2024_02/771591115</t>
  </si>
  <si>
    <t>(1,5+1,4-0,7)*2</t>
  </si>
  <si>
    <t>163</t>
  </si>
  <si>
    <t>771591184</t>
  </si>
  <si>
    <t>Pracnější řezání podlah z dlaždic keramických rovné</t>
  </si>
  <si>
    <t>-329211181</t>
  </si>
  <si>
    <t>Podlahy - dokončovací práce pracnější řezání dlaždic keramických rovné</t>
  </si>
  <si>
    <t>https://podminky.urs.cz/item/CS_URS_2024_02/771591184</t>
  </si>
  <si>
    <t>(1,1+0,85)</t>
  </si>
  <si>
    <t>(1,5+1,4-0,7)</t>
  </si>
  <si>
    <t>164</t>
  </si>
  <si>
    <t>771591241</t>
  </si>
  <si>
    <t>Izolace těsnícími pásy vnitřní kout</t>
  </si>
  <si>
    <t>-396844738</t>
  </si>
  <si>
    <t>Izolace podlahy pod dlažbu těsnícími izolačními pásy vnitřní kout</t>
  </si>
  <si>
    <t>https://podminky.urs.cz/item/CS_URS_2024_02/771591241</t>
  </si>
  <si>
    <t>165</t>
  </si>
  <si>
    <t>771591242</t>
  </si>
  <si>
    <t>Izolace těsnícími pásy vnější roh</t>
  </si>
  <si>
    <t>-967022533</t>
  </si>
  <si>
    <t>Izolace podlahy pod dlažbu těsnícími izolačními pásy vnější roh</t>
  </si>
  <si>
    <t>https://podminky.urs.cz/item/CS_URS_2024_02/771591242</t>
  </si>
  <si>
    <t>166</t>
  </si>
  <si>
    <t>771591251</t>
  </si>
  <si>
    <t>Izolace těsnící manžetou pro prostupy potrubí</t>
  </si>
  <si>
    <t>-645448229</t>
  </si>
  <si>
    <t>Izolace podlahy pod dlažbu těsnícími izolačními pásy z manžety pro prostupy potrubí</t>
  </si>
  <si>
    <t>https://podminky.urs.cz/item/CS_URS_2024_02/771591251</t>
  </si>
  <si>
    <t>167</t>
  </si>
  <si>
    <t>771591264</t>
  </si>
  <si>
    <t>Izolace těsnícími pásy mezi podlahou a stěnou</t>
  </si>
  <si>
    <t>398901582</t>
  </si>
  <si>
    <t>Izolace podlahy pod dlažbu těsnícími izolačními pásy mezi podlahou a stěnu</t>
  </si>
  <si>
    <t>https://podminky.urs.cz/item/CS_URS_2024_02/771591264</t>
  </si>
  <si>
    <t>168</t>
  </si>
  <si>
    <t>771592011</t>
  </si>
  <si>
    <t>Čištění vnitřních ploch podlah nebo schodišť po položení dlažby chemickými prostředky</t>
  </si>
  <si>
    <t>1027824728</t>
  </si>
  <si>
    <t>Čištění vnitřních ploch po položení dlažby podlah nebo schodišť chemickými prostředky</t>
  </si>
  <si>
    <t>https://podminky.urs.cz/item/CS_URS_2024_02/771592011</t>
  </si>
  <si>
    <t>169</t>
  </si>
  <si>
    <t>998771121</t>
  </si>
  <si>
    <t>Přesun hmot tonážní pro podlahy z dlaždic ruční v objektech v do 6 m</t>
  </si>
  <si>
    <t>-1843455735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</si>
  <si>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</si>
  <si>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https://podminky.urs.cz/item/CS_URS_2024_02/998771121</t>
  </si>
  <si>
    <t>170</t>
  </si>
  <si>
    <t>998771129</t>
  </si>
  <si>
    <t>Příplatek k ručnímu přesunu hmot tonážnímu pro podlahy z dlaždic za zvětšený přesun ZKD 50 m</t>
  </si>
  <si>
    <t>1253440665</t>
  </si>
  <si>
    <t>Přesun hmot pro podlahy z dlaždic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</si>
  <si>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https://podminky.urs.cz/item/CS_URS_2024_02/998771129</t>
  </si>
  <si>
    <t>775</t>
  </si>
  <si>
    <t>Podlahy skládané</t>
  </si>
  <si>
    <t>171</t>
  </si>
  <si>
    <t>775591905</t>
  </si>
  <si>
    <t>Oprava podlah dřevěných - tmelení celoplošné vlysové, parketové podlahy</t>
  </si>
  <si>
    <t>-1072088928</t>
  </si>
  <si>
    <t>Ostatní práce při opravách dřevěných podlah tmelení celoplošné, podlah vlysových, parketových</t>
  </si>
  <si>
    <t>https://podminky.urs.cz/item/CS_URS_2024_02/775591905</t>
  </si>
  <si>
    <t>172</t>
  </si>
  <si>
    <t>775591919</t>
  </si>
  <si>
    <t>Oprava podlah dřevěných - broušení celkové včetně tmelení</t>
  </si>
  <si>
    <t>397006926</t>
  </si>
  <si>
    <t>Ostatní práce při opravách dřevěných podlah broušení podlah vlysových, palubkových, parketových nebo mozaikových celkové včetně tmelení s broušením hrubým, středním a jemným</t>
  </si>
  <si>
    <t>https://podminky.urs.cz/item/CS_URS_2024_02/775591919</t>
  </si>
  <si>
    <t>173</t>
  </si>
  <si>
    <t>775591921</t>
  </si>
  <si>
    <t>Oprava podlah dřevěných - základní lak</t>
  </si>
  <si>
    <t>2040422428</t>
  </si>
  <si>
    <t>Ostatní práce při opravách dřevěných podlah lakování jednotlivé operace základní lak</t>
  </si>
  <si>
    <t>https://podminky.urs.cz/item/CS_URS_2024_02/775591921</t>
  </si>
  <si>
    <t>776</t>
  </si>
  <si>
    <t>Podlahy povlakové</t>
  </si>
  <si>
    <t>174</t>
  </si>
  <si>
    <t>776111311</t>
  </si>
  <si>
    <t>Vysátí podkladu povlakových podlah</t>
  </si>
  <si>
    <t>-1698807214</t>
  </si>
  <si>
    <t>Příprava podkladu povlakových podlah a stěn vysátí podlah</t>
  </si>
  <si>
    <t>https://podminky.urs.cz/item/CS_URS_2024_02/776111311</t>
  </si>
  <si>
    <t>175</t>
  </si>
  <si>
    <t>776121321</t>
  </si>
  <si>
    <t>Neředěná penetrace savého podkladu povlakových podlah</t>
  </si>
  <si>
    <t>1981578481</t>
  </si>
  <si>
    <t>Příprava podkladu povlakových podlah a stěn penetrace neředěná podlah</t>
  </si>
  <si>
    <t>https://podminky.urs.cz/item/CS_URS_2024_02/776121321</t>
  </si>
  <si>
    <t>176</t>
  </si>
  <si>
    <t>776141112</t>
  </si>
  <si>
    <t>Stěrka podlahová nivelační pro vyrovnání podkladu povlakových podlah pevnosti 20 MPa tl přes 3 do 5 mm</t>
  </si>
  <si>
    <t>-1098842599</t>
  </si>
  <si>
    <t>Příprava podkladu povlakových podlah a stěn vyrovnání samonivelační stěrkou podlah min.pevnosti 20 MPa, tloušťky přes 3 do 5 mm</t>
  </si>
  <si>
    <t>https://podminky.urs.cz/item/CS_URS_2024_02/776141112</t>
  </si>
  <si>
    <t>177</t>
  </si>
  <si>
    <t>776201811</t>
  </si>
  <si>
    <t>Demontáž lepených povlakových podlah bez podložky ručně</t>
  </si>
  <si>
    <t>-519357867</t>
  </si>
  <si>
    <t>Demontáž povlakových podlahovin lepených ručně bez podložky</t>
  </si>
  <si>
    <t>https://podminky.urs.cz/item/CS_URS_2024_02/776201811</t>
  </si>
  <si>
    <t>loz_plocha*2/3</t>
  </si>
  <si>
    <t>koup_plocha-1,5*0,7</t>
  </si>
  <si>
    <t>178</t>
  </si>
  <si>
    <t>776221111</t>
  </si>
  <si>
    <t>Lepení pásů z PVC standardním lepidlem</t>
  </si>
  <si>
    <t>-123301141</t>
  </si>
  <si>
    <t>Montáž podlahovin z PVC lepením standardním lepidlem z pásů</t>
  </si>
  <si>
    <t>https://podminky.urs.cz/item/CS_URS_2024_02/776221111</t>
  </si>
  <si>
    <t>179</t>
  </si>
  <si>
    <t>28412245</t>
  </si>
  <si>
    <t>krytina podlahová heterogenní š 1,5m tl 2mm</t>
  </si>
  <si>
    <t>1388153560</t>
  </si>
  <si>
    <t>180</t>
  </si>
  <si>
    <t>776223112</t>
  </si>
  <si>
    <t>Spoj povlakových podlahovin z PVC svařováním za studena</t>
  </si>
  <si>
    <t>2005818893</t>
  </si>
  <si>
    <t>Montáž podlahovin z PVC spoj podlah svařováním za studena</t>
  </si>
  <si>
    <t>https://podminky.urs.cz/item/CS_URS_2024_02/776223112</t>
  </si>
  <si>
    <t>46,96/2</t>
  </si>
  <si>
    <t>181</t>
  </si>
  <si>
    <t>776410811</t>
  </si>
  <si>
    <t>Odstranění soklíků a lišt pryžových nebo plastových</t>
  </si>
  <si>
    <t>845411379</t>
  </si>
  <si>
    <t>Demontáž soklíků nebo lišt pryžových nebo plastových</t>
  </si>
  <si>
    <t>https://podminky.urs.cz/item/CS_URS_2024_02/776410811</t>
  </si>
  <si>
    <t>182</t>
  </si>
  <si>
    <t>776411111</t>
  </si>
  <si>
    <t>Montáž obvodových soklíků výšky do 80 mm</t>
  </si>
  <si>
    <t>-260938338</t>
  </si>
  <si>
    <t>Montáž soklíků lepením obvodových, výšky do 80 mm</t>
  </si>
  <si>
    <t>https://podminky.urs.cz/item/CS_URS_2024_02/776411111</t>
  </si>
  <si>
    <t>183</t>
  </si>
  <si>
    <t>28411007</t>
  </si>
  <si>
    <t>lišta soklová PVC 15x50mm</t>
  </si>
  <si>
    <t>873479599</t>
  </si>
  <si>
    <t>51,9*1,05 'Přepočtené koeficientem množství</t>
  </si>
  <si>
    <t>184</t>
  </si>
  <si>
    <t>998776121</t>
  </si>
  <si>
    <t>Přesun hmot tonážní pro podlahy povlakové ruční v objektech v do 6 m</t>
  </si>
  <si>
    <t>-461887047</t>
  </si>
  <si>
    <t>Přesun hmot pro podlahy povlakové stanovený z hmotnosti přesunovaného materiálu vodorovná dopravní vzdálenost do 50 m ruční (bez užití mechanizace) v objektech výšky do 6 m</t>
  </si>
  <si>
    <t>https://podminky.urs.cz/item/CS_URS_2024_02/998776121</t>
  </si>
  <si>
    <t>185</t>
  </si>
  <si>
    <t>998776129</t>
  </si>
  <si>
    <t>Příplatek k ručnímu přesunu hmot tonážnímu pro podlahy povlakové za zvětšený přesun ZKD 50 m</t>
  </si>
  <si>
    <t>-2029348097</t>
  </si>
  <si>
    <t>Přesun hmot pro podlahy povlakové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</si>
  <si>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https://podminky.urs.cz/item/CS_URS_2024_02/998776129</t>
  </si>
  <si>
    <t>781</t>
  </si>
  <si>
    <t>Dokončovací práce - obklady</t>
  </si>
  <si>
    <t>186</t>
  </si>
  <si>
    <t>781121011</t>
  </si>
  <si>
    <t>Nátěr penetrační na stěnu</t>
  </si>
  <si>
    <t>314408025</t>
  </si>
  <si>
    <t>Příprava podkladu před provedením obkladu nátěr penetrační na stěnu</t>
  </si>
  <si>
    <t>https://podminky.urs.cz/item/CS_URS_2024_02/781121011</t>
  </si>
  <si>
    <t xml:space="preserve">Poznámka k souboru cen:_x000D_
1. V cenách 781 12-1011 až -1015 jsou započteny i náklady na materiál._x000D_
2. V cenách 781 15-1011 až -1041 jsou započteny i náklady na materiál._x000D_
3. Lokalní vyrovnání podkladu tloušťky vetší než 3 mm se oceňuje cenami souboru cen Vyrovnání podkladu vnitřních omítaných ploch katalogu 801-4 Budovy a haly - opravy a údržba._x000D_
4. V cenách 781 16-1011 až -1023 nejsou započteny náklady na materiál, tyto se oceňují ve specifikaci._x000D_
</t>
  </si>
  <si>
    <t>187</t>
  </si>
  <si>
    <t>781131112</t>
  </si>
  <si>
    <t>Izolace pod obklad nátěrem nebo stěrkou ve dvou vrstvách</t>
  </si>
  <si>
    <t>-1457334115</t>
  </si>
  <si>
    <t>Izolace stěny pod obklad izolace nátěrem nebo stěrkou ve dvou vrstvách</t>
  </si>
  <si>
    <t>https://podminky.urs.cz/item/CS_URS_2024_02/781131112</t>
  </si>
  <si>
    <t xml:space="preserve">Poznámka k souboru cen:_x000D_
1. Položka 781 13-1112 se použije pro izolaci stěny zatížené přechodnou vlhkostí._x000D_
2. V cenách 781 13-1112 až -1262 jsou započteny i náklady na materiál._x000D_
3. V cenách 78113-1207,78113-1227, 78159-1237, 78159-1247, 78159-1257 nejsou započteny náklady na materiál, tyto se oceňují ve specifikaci._x000D_
</t>
  </si>
  <si>
    <t>188</t>
  </si>
  <si>
    <t>781131232</t>
  </si>
  <si>
    <t>Izolace pod obklad těsnícími pásy pro styčné nebo dilatační spáry</t>
  </si>
  <si>
    <t>-796679647</t>
  </si>
  <si>
    <t>Izolace stěny pod obklad izolace těsnícími izolačními pásy pro styčné nebo dilatační spáry</t>
  </si>
  <si>
    <t>https://podminky.urs.cz/item/CS_URS_2024_02/781131232</t>
  </si>
  <si>
    <t>4*1,5</t>
  </si>
  <si>
    <t>4*2,45</t>
  </si>
  <si>
    <t>1*1,4</t>
  </si>
  <si>
    <t>189</t>
  </si>
  <si>
    <t>781131251</t>
  </si>
  <si>
    <t>Izolace pod obklad těsnící manžetou pro prostupy potrubí</t>
  </si>
  <si>
    <t>637754989</t>
  </si>
  <si>
    <t>Izolace stěny pod obklad izolace těsnícími izolačními pásy z manžety pro prostupy potrubí</t>
  </si>
  <si>
    <t>https://podminky.urs.cz/item/CS_URS_2024_02/781131251</t>
  </si>
  <si>
    <t>1*4</t>
  </si>
  <si>
    <t>190</t>
  </si>
  <si>
    <t>781472219</t>
  </si>
  <si>
    <t>Montáž obkladů keramických hladkých lepených cementovým flexibilním lepidlem přes 22 do 25 ks/m2</t>
  </si>
  <si>
    <t>741377130</t>
  </si>
  <si>
    <t>Montáž keramických obkladů stěn lepených cementovým flexibilním lepidlem hladkých přes 22 do 25 ks/m2</t>
  </si>
  <si>
    <t>https://podminky.urs.cz/item/CS_URS_2024_02/781472219</t>
  </si>
  <si>
    <t>191</t>
  </si>
  <si>
    <t>59761133</t>
  </si>
  <si>
    <t>dlažba keramická slinutá nemrazuvzdorná povrch hladký/matný tl do 10mm přes 22 do 25ks/m2</t>
  </si>
  <si>
    <t>-498092101</t>
  </si>
  <si>
    <t>17,96*1,05 'Přepočtené koeficientem množství</t>
  </si>
  <si>
    <t>192</t>
  </si>
  <si>
    <t>781472221</t>
  </si>
  <si>
    <t>Montáž obkladů keramických hladkých lepených cementovým flexibilním lepidlem přes 35 do 45 ks/m2</t>
  </si>
  <si>
    <t>-1652617899</t>
  </si>
  <si>
    <t>Montáž keramických obkladů stěn lepených cementovým flexibilním lepidlem hladkých přes 35 do 45 ks/m2</t>
  </si>
  <si>
    <t>https://podminky.urs.cz/item/CS_URS_2024_02/781472221</t>
  </si>
  <si>
    <t>193</t>
  </si>
  <si>
    <t>59761706</t>
  </si>
  <si>
    <t>obklad keramický nemrazuvzdorný povrch hladký/lesklý tl do 10mm přes 35 do 45ks/m2</t>
  </si>
  <si>
    <t>-1740907139</t>
  </si>
  <si>
    <t>4,58*1,1 'Přepočtené koeficientem množství</t>
  </si>
  <si>
    <t>194</t>
  </si>
  <si>
    <t>781492311</t>
  </si>
  <si>
    <t>Montáž profilů rohových lepených flexibilním cementovým rychletuhnoucím lepidlem</t>
  </si>
  <si>
    <t>-1601856008</t>
  </si>
  <si>
    <t>Obklad - dokončující práce montáž profilu lepeného flexibilním cementovým rychletuhnoucím lepidlem rohového</t>
  </si>
  <si>
    <t>https://podminky.urs.cz/item/CS_URS_2024_02/781492311</t>
  </si>
  <si>
    <t>wc</t>
  </si>
  <si>
    <t>(1,5+0,85)*2+2*1,5</t>
  </si>
  <si>
    <t>koup</t>
  </si>
  <si>
    <t>0,6+2*2</t>
  </si>
  <si>
    <t>195</t>
  </si>
  <si>
    <t>28342001</t>
  </si>
  <si>
    <t>lišta ukončovací z PVC 8mm</t>
  </si>
  <si>
    <t>-578056302</t>
  </si>
  <si>
    <t>12,3*1,1 'Přepočtené koeficientem množství</t>
  </si>
  <si>
    <t>196</t>
  </si>
  <si>
    <t>781495115</t>
  </si>
  <si>
    <t>Spárování vnitřních obkladů silikonem</t>
  </si>
  <si>
    <t>1170971048</t>
  </si>
  <si>
    <t>Obklad - dokončující práce ostatní práce spárování silikonem</t>
  </si>
  <si>
    <t>https://podminky.urs.cz/item/CS_URS_2024_02/781495115</t>
  </si>
  <si>
    <t xml:space="preserve">Poznámka k souboru cen:_x000D_
1. Množství měrných jednotek u ceny -5185 se stanoví podle počtu řezaných obkladaček, nezávisle na jejich velikosti._x000D_
2. Položku -5185 lze použít při nuceném použití jiného nástroje než řezačky._x000D_
</t>
  </si>
  <si>
    <t>197</t>
  </si>
  <si>
    <t>781495141</t>
  </si>
  <si>
    <t>Průnik obkladem kruhový do DN 30</t>
  </si>
  <si>
    <t>-1663498154</t>
  </si>
  <si>
    <t>Obklad - dokončující práce průnik obkladem kruhový, bez izolace do DN 30</t>
  </si>
  <si>
    <t>https://podminky.urs.cz/item/CS_URS_2024_02/781495141</t>
  </si>
  <si>
    <t>198</t>
  </si>
  <si>
    <t>781495142</t>
  </si>
  <si>
    <t>Průnik obkladem kruhový přes DN 30 do DN 90</t>
  </si>
  <si>
    <t>611871327</t>
  </si>
  <si>
    <t>Obklad - dokončující práce průnik obkladem kruhový, bez izolace přes DN 30 do DN 90</t>
  </si>
  <si>
    <t>https://podminky.urs.cz/item/CS_URS_2024_02/781495142</t>
  </si>
  <si>
    <t>199</t>
  </si>
  <si>
    <t>781495143</t>
  </si>
  <si>
    <t>Průnik obkladem kruhový přes DN 90</t>
  </si>
  <si>
    <t>-313921189</t>
  </si>
  <si>
    <t>Obklad - dokončující práce průnik obkladem kruhový, bez izolace přes DN 90</t>
  </si>
  <si>
    <t>https://podminky.urs.cz/item/CS_URS_2024_02/781495143</t>
  </si>
  <si>
    <t>200</t>
  </si>
  <si>
    <t>781495211</t>
  </si>
  <si>
    <t>Čištění vnitřních ploch stěn po provedení obkladu chemickými prostředky</t>
  </si>
  <si>
    <t>-1133307007</t>
  </si>
  <si>
    <t>Čištění vnitřních ploch po provedení obkladu stěn chemickými prostředky</t>
  </si>
  <si>
    <t>https://podminky.urs.cz/item/CS_URS_2024_02/781495211</t>
  </si>
  <si>
    <t>201</t>
  </si>
  <si>
    <t>998781129</t>
  </si>
  <si>
    <t>Příplatek k ručnímu přesunu hmot tonážnímu pro obklady keramické za zvětšený přesun ZKD 50 m</t>
  </si>
  <si>
    <t>678427441</t>
  </si>
  <si>
    <t>Přesun hmot pro obklady keramické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</si>
  <si>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https://podminky.urs.cz/item/CS_URS_2024_02/998781129</t>
  </si>
  <si>
    <t>783</t>
  </si>
  <si>
    <t>Dokončovací práce - nátěry</t>
  </si>
  <si>
    <t>202</t>
  </si>
  <si>
    <t>783601341</t>
  </si>
  <si>
    <t>Odrezivění litinových otopných těles před provedením nátěru</t>
  </si>
  <si>
    <t>-1433747832</t>
  </si>
  <si>
    <t>Příprava podkladu otopných těles před provedením nátěrů litinových odrezivěním bezoplachovým</t>
  </si>
  <si>
    <t>https://podminky.urs.cz/item/CS_URS_2024_02/783601341</t>
  </si>
  <si>
    <t>3*0,6*0,6*2</t>
  </si>
  <si>
    <t>203</t>
  </si>
  <si>
    <t>783614141</t>
  </si>
  <si>
    <t>Základní jednonásobný syntetický nátěr litinových otopných těles</t>
  </si>
  <si>
    <t>-1885349884</t>
  </si>
  <si>
    <t>Základní nátěr otopných těles jednonásobný litinových syntetický</t>
  </si>
  <si>
    <t>https://podminky.urs.cz/item/CS_URS_2024_02/783614141</t>
  </si>
  <si>
    <t>204</t>
  </si>
  <si>
    <t>783617147</t>
  </si>
  <si>
    <t>Krycí dvojnásobný syntetický nátěr litinových otopných těles</t>
  </si>
  <si>
    <t>-537710812</t>
  </si>
  <si>
    <t>Krycí nátěr (email) otopných těles litinových dvojnásobný syntetický</t>
  </si>
  <si>
    <t>https://podminky.urs.cz/item/CS_URS_2024_02/783617147</t>
  </si>
  <si>
    <t>784</t>
  </si>
  <si>
    <t>Dokončovací práce - malby a tapety</t>
  </si>
  <si>
    <t>205</t>
  </si>
  <si>
    <t>784111011</t>
  </si>
  <si>
    <t>Obroušení podkladu omítnutého v místnostech v do 3,80 m</t>
  </si>
  <si>
    <t>1202214463</t>
  </si>
  <si>
    <t>Obroušení podkladu omítky v místnostech výšky do 3,80 m</t>
  </si>
  <si>
    <t>https://podminky.urs.cz/item/CS_URS_2024_02/784111011</t>
  </si>
  <si>
    <t>206</t>
  </si>
  <si>
    <t>784121001</t>
  </si>
  <si>
    <t>Oškrabání malby v místnostech v do 3,80 m</t>
  </si>
  <si>
    <t>-1006526644</t>
  </si>
  <si>
    <t>Oškrabání malby v místnostech výšky do 3,80 m</t>
  </si>
  <si>
    <t>https://podminky.urs.cz/item/CS_URS_2024_02/784121001</t>
  </si>
  <si>
    <t>207</t>
  </si>
  <si>
    <t>784121011</t>
  </si>
  <si>
    <t>Rozmývání podkladu po oškrabání malby v místnostech v do 3,80 m</t>
  </si>
  <si>
    <t>-1470709784</t>
  </si>
  <si>
    <t>Rozmývání podkladu po oškrabání malby v místnostech výšky do 3,80 m</t>
  </si>
  <si>
    <t>https://podminky.urs.cz/item/CS_URS_2024_02/784121011</t>
  </si>
  <si>
    <t>208</t>
  </si>
  <si>
    <t>784171101</t>
  </si>
  <si>
    <t>Zakrytí vnitřních podlah včetně pozdějšího odkrytí</t>
  </si>
  <si>
    <t>815001989</t>
  </si>
  <si>
    <t>Zakrytí nemalovaných ploch (materiál ve specifikaci) včetně pozdějšího odkrytí podlah</t>
  </si>
  <si>
    <t>https://podminky.urs.cz/item/CS_URS_2024_02/784171101</t>
  </si>
  <si>
    <t>209</t>
  </si>
  <si>
    <t>28323156</t>
  </si>
  <si>
    <t>fólie pro malířské potřeby zakrývací tl 41µ 4x5m</t>
  </si>
  <si>
    <t>1543392164</t>
  </si>
  <si>
    <t>69,5</t>
  </si>
  <si>
    <t>69,5*1,15 'Přepočtené koeficientem množství</t>
  </si>
  <si>
    <t>210</t>
  </si>
  <si>
    <t>784181101</t>
  </si>
  <si>
    <t>Základní akrylátová jednonásobná bezbarvá penetrace podkladu v místnostech v do 3,80 m</t>
  </si>
  <si>
    <t>-512289147</t>
  </si>
  <si>
    <t>Penetrace podkladu jednonásobná základní akrylátová bezbarvá v místnostech výšky do 3,80 m</t>
  </si>
  <si>
    <t>https://podminky.urs.cz/item/CS_URS_2024_02/784181101</t>
  </si>
  <si>
    <t>211</t>
  </si>
  <si>
    <t>784211111</t>
  </si>
  <si>
    <t>Dvojnásobné bílé malby ze směsí za mokra velmi dobře oděruvzdorných v místnostech v do 3,80 m</t>
  </si>
  <si>
    <t>1101890346</t>
  </si>
  <si>
    <t>Malby z malířských směsí oděruvzdorných za mokra dvojnásobné, bílé za mokra oděruvzdorné velmi dobře v místnostech výšky do 3,80 m</t>
  </si>
  <si>
    <t>https://podminky.urs.cz/item/CS_URS_2024_02/784211111</t>
  </si>
  <si>
    <t>146,35</t>
  </si>
  <si>
    <t>786</t>
  </si>
  <si>
    <t>Dokončovací práce - čalounické úpravy</t>
  </si>
  <si>
    <t>212</t>
  </si>
  <si>
    <t>786626121</t>
  </si>
  <si>
    <t>Montáž lamelové žaluzie vnitřní nebo do oken dvojitých kovových</t>
  </si>
  <si>
    <t>37277796</t>
  </si>
  <si>
    <t>Montáž zastiňujících žaluzií lamelových vnitřních nebo do oken dvojitých kovových</t>
  </si>
  <si>
    <t>https://podminky.urs.cz/item/CS_URS_2024_02/786626121</t>
  </si>
  <si>
    <t>213</t>
  </si>
  <si>
    <t>55346200</t>
  </si>
  <si>
    <t>žaluzie horizontální interiérové</t>
  </si>
  <si>
    <t>-638640218</t>
  </si>
  <si>
    <t>9,15*1,05 'Přepočtené koeficientem množství</t>
  </si>
  <si>
    <t>214</t>
  </si>
  <si>
    <t>998786121</t>
  </si>
  <si>
    <t>Přesun hmot tonážní pro stínění a čalounické úpravy ruční v objektech v do 6 m</t>
  </si>
  <si>
    <t>-1523515570</t>
  </si>
  <si>
    <t>Přesun hmot pro stínění a čalounické úpravy stanovený z hmotnosti přesunovaného materiálu vodorovná dopravní vzdálenost do 50 m ruční (bez užití mechanizace) v objektech výšky (hloubky) do 6 m</t>
  </si>
  <si>
    <t>https://podminky.urs.cz/item/CS_URS_2024_02/998786121</t>
  </si>
  <si>
    <t>VRN</t>
  </si>
  <si>
    <t>Vedlejší rozpočtové náklady</t>
  </si>
  <si>
    <t>VRN4</t>
  </si>
  <si>
    <t>Inženýrská činnost</t>
  </si>
  <si>
    <t>216</t>
  </si>
  <si>
    <t>045002000</t>
  </si>
  <si>
    <t>Kompletační a koordinační činnost</t>
  </si>
  <si>
    <t>1024</t>
  </si>
  <si>
    <t>308930442</t>
  </si>
  <si>
    <t>VRN6</t>
  </si>
  <si>
    <t>Územní vlivy</t>
  </si>
  <si>
    <t>215</t>
  </si>
  <si>
    <t>065103000</t>
  </si>
  <si>
    <t>Mimostaveništní doprava materiálů a výrobků</t>
  </si>
  <si>
    <t>-1781396915</t>
  </si>
  <si>
    <t>https://podminky.urs.cz/item/CS_URS_2024_02/065103000</t>
  </si>
  <si>
    <t>SEZNAM FIGUR</t>
  </si>
  <si>
    <t>Výměra</t>
  </si>
  <si>
    <t>dem_dlaz</t>
  </si>
  <si>
    <t>demontáž původních dlažeb</t>
  </si>
  <si>
    <t>kuch</t>
  </si>
  <si>
    <t>(9*0,15+0,1)*(2,55-0,6)</t>
  </si>
  <si>
    <t>(9*0,15+0,1)*(3,45-1,05)</t>
  </si>
  <si>
    <t>(1,4*2+1,5)*1,35-(1,4*0,6+0,6*0,6+1,5*0,6)</t>
  </si>
  <si>
    <t>Použití figury:</t>
  </si>
  <si>
    <t>1,1*0,85</t>
  </si>
  <si>
    <t>1,5*(1,4-0,6)</t>
  </si>
  <si>
    <t>dver_plocha</t>
  </si>
  <si>
    <t>dveření výplně - plocha</t>
  </si>
  <si>
    <t>(0,9+2*0,6+1,25+0,8*2)*2,05</t>
  </si>
  <si>
    <t>(1,85*2+2*3,45-1+0,1+1,5)*2,65</t>
  </si>
  <si>
    <t>ostění</t>
  </si>
  <si>
    <t>(0,9+2*2,1)*0,1</t>
  </si>
  <si>
    <t>odpočet otvorů</t>
  </si>
  <si>
    <t>-(0,9*2,05+0,8*2,05+1,25*2,05+2*0,6*2,05)</t>
  </si>
  <si>
    <t>1,85*3,45</t>
  </si>
  <si>
    <t>1*1,5</t>
  </si>
  <si>
    <t>1,4*1,5</t>
  </si>
  <si>
    <t>izol_steny</t>
  </si>
  <si>
    <t>izolace stěrková stěn</t>
  </si>
  <si>
    <t>(1,4+1,5+0,7)*2,45</t>
  </si>
  <si>
    <t>(2,45+0,7)*(0,9+0,6)</t>
  </si>
  <si>
    <t>WC</t>
  </si>
  <si>
    <t>(1,4+1,5)*2</t>
  </si>
  <si>
    <t>kuch+ch</t>
  </si>
  <si>
    <t>2,45+1,5</t>
  </si>
  <si>
    <t>(3,45-1)*2,65</t>
  </si>
  <si>
    <t>1,5*2*2,65</t>
  </si>
  <si>
    <t>0,85*2,65</t>
  </si>
  <si>
    <t>(2,25*2+3,45)*2,65</t>
  </si>
  <si>
    <t>(1,4*2+2)*0,1</t>
  </si>
  <si>
    <t>-2*1,4</t>
  </si>
  <si>
    <t>2,25*2,55</t>
  </si>
  <si>
    <t>(3,45+4,2)*2,65</t>
  </si>
  <si>
    <t>(1,25+2*2,05)*0,1</t>
  </si>
  <si>
    <t>-(1,25*2,05+2*1,4)</t>
  </si>
  <si>
    <t>3,45*4,1</t>
  </si>
  <si>
    <t>1,25*0,1</t>
  </si>
  <si>
    <t>(2,45+0,6)*(0,9+0,6)</t>
  </si>
  <si>
    <t>koupelna - v. 2,45 m</t>
  </si>
  <si>
    <t>(1,5+1,4)*2*2,45-0,6*2</t>
  </si>
  <si>
    <t>wc - v. 1,5 m</t>
  </si>
  <si>
    <t>(0,85+1,1)*2*1,5-0,6*1,5</t>
  </si>
  <si>
    <t>(1,85+3,45)*2+0,1+0,1+1,5+1,5-1,25-0,8-2*0,6</t>
  </si>
  <si>
    <t>2,25*2+3,45+3,45-1</t>
  </si>
  <si>
    <t>(4,1+3,45)*2-1,25</t>
  </si>
  <si>
    <t>(5,5+3,45)*2-0,8</t>
  </si>
  <si>
    <t>(3,45+5,5)*2*2,65</t>
  </si>
  <si>
    <t>(1,95+1,4+0,95+(2,65-0,3))*0,1</t>
  </si>
  <si>
    <t>odečet otvorů</t>
  </si>
  <si>
    <t>-(0,8*2,05+1,4*1,28+(2,65-0,3)*0,7)</t>
  </si>
  <si>
    <t>3,45*5,5</t>
  </si>
  <si>
    <t>0,8*0,1</t>
  </si>
  <si>
    <t>1,4*1,28+(2,65-0,3)*0,75</t>
  </si>
  <si>
    <t>2*1,4*2</t>
  </si>
  <si>
    <t>(3,45-1)*2,65-0,6*2*2</t>
  </si>
  <si>
    <t>1,1*2,65</t>
  </si>
  <si>
    <t>-0,6*0,6</t>
  </si>
  <si>
    <t>1,5*2,65</t>
  </si>
  <si>
    <t>(1,5+(3,45-1))*2,65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</si>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</sst>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4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4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997013509" TargetMode="External"/><Relationship Id="rId117" Type="http://schemas.openxmlformats.org/officeDocument/2006/relationships/hyperlink" Target="https://podminky.urs.cz/item/CS_URS_2024_02/771574419" TargetMode="External"/><Relationship Id="rId21" Type="http://schemas.openxmlformats.org/officeDocument/2006/relationships/hyperlink" Target="https://podminky.urs.cz/item/CS_URS_2024_02/985131311" TargetMode="External"/><Relationship Id="rId42" Type="http://schemas.openxmlformats.org/officeDocument/2006/relationships/hyperlink" Target="https://podminky.urs.cz/item/CS_URS_2024_02/998721312" TargetMode="External"/><Relationship Id="rId47" Type="http://schemas.openxmlformats.org/officeDocument/2006/relationships/hyperlink" Target="https://podminky.urs.cz/item/CS_URS_2024_02/722174003" TargetMode="External"/><Relationship Id="rId63" Type="http://schemas.openxmlformats.org/officeDocument/2006/relationships/hyperlink" Target="https://podminky.urs.cz/item/CS_URS_2024_02/725619101" TargetMode="External"/><Relationship Id="rId68" Type="http://schemas.openxmlformats.org/officeDocument/2006/relationships/hyperlink" Target="https://podminky.urs.cz/item/CS_URS_2024_02/725839101" TargetMode="External"/><Relationship Id="rId84" Type="http://schemas.openxmlformats.org/officeDocument/2006/relationships/hyperlink" Target="https://podminky.urs.cz/item/CS_URS_2024_02/763111719" TargetMode="External"/><Relationship Id="rId89" Type="http://schemas.openxmlformats.org/officeDocument/2006/relationships/hyperlink" Target="https://podminky.urs.cz/item/CS_URS_2024_02/763121913" TargetMode="External"/><Relationship Id="rId112" Type="http://schemas.openxmlformats.org/officeDocument/2006/relationships/hyperlink" Target="https://podminky.urs.cz/item/CS_URS_2024_02/766825811" TargetMode="External"/><Relationship Id="rId133" Type="http://schemas.openxmlformats.org/officeDocument/2006/relationships/hyperlink" Target="https://podminky.urs.cz/item/CS_URS_2024_02/776121321" TargetMode="External"/><Relationship Id="rId138" Type="http://schemas.openxmlformats.org/officeDocument/2006/relationships/hyperlink" Target="https://podminky.urs.cz/item/CS_URS_2024_02/776410811" TargetMode="External"/><Relationship Id="rId154" Type="http://schemas.openxmlformats.org/officeDocument/2006/relationships/hyperlink" Target="https://podminky.urs.cz/item/CS_URS_2024_02/998781129" TargetMode="External"/><Relationship Id="rId159" Type="http://schemas.openxmlformats.org/officeDocument/2006/relationships/hyperlink" Target="https://podminky.urs.cz/item/CS_URS_2024_02/784121001" TargetMode="External"/><Relationship Id="rId16" Type="http://schemas.openxmlformats.org/officeDocument/2006/relationships/hyperlink" Target="https://podminky.urs.cz/item/CS_URS_2024_02/962084130" TargetMode="External"/><Relationship Id="rId107" Type="http://schemas.openxmlformats.org/officeDocument/2006/relationships/hyperlink" Target="https://podminky.urs.cz/item/CS_URS_2024_02/766660730" TargetMode="External"/><Relationship Id="rId11" Type="http://schemas.openxmlformats.org/officeDocument/2006/relationships/hyperlink" Target="https://podminky.urs.cz/item/CS_URS_2024_02/629991011" TargetMode="External"/><Relationship Id="rId32" Type="http://schemas.openxmlformats.org/officeDocument/2006/relationships/hyperlink" Target="https://podminky.urs.cz/item/CS_URS_2024_02/721174005" TargetMode="External"/><Relationship Id="rId37" Type="http://schemas.openxmlformats.org/officeDocument/2006/relationships/hyperlink" Target="https://podminky.urs.cz/item/CS_URS_2024_02/721194109" TargetMode="External"/><Relationship Id="rId53" Type="http://schemas.openxmlformats.org/officeDocument/2006/relationships/hyperlink" Target="https://podminky.urs.cz/item/CS_URS_2024_02/998722312" TargetMode="External"/><Relationship Id="rId58" Type="http://schemas.openxmlformats.org/officeDocument/2006/relationships/hyperlink" Target="https://podminky.urs.cz/item/CS_URS_2024_02/725219102" TargetMode="External"/><Relationship Id="rId74" Type="http://schemas.openxmlformats.org/officeDocument/2006/relationships/hyperlink" Target="https://podminky.urs.cz/item/CS_URS_2024_02/725980122" TargetMode="External"/><Relationship Id="rId79" Type="http://schemas.openxmlformats.org/officeDocument/2006/relationships/hyperlink" Target="https://podminky.urs.cz/item/CS_URS_2024_02/751514575" TargetMode="External"/><Relationship Id="rId102" Type="http://schemas.openxmlformats.org/officeDocument/2006/relationships/hyperlink" Target="https://podminky.urs.cz/item/CS_URS_2024_02/766491853" TargetMode="External"/><Relationship Id="rId123" Type="http://schemas.openxmlformats.org/officeDocument/2006/relationships/hyperlink" Target="https://podminky.urs.cz/item/CS_URS_2024_02/771591242" TargetMode="External"/><Relationship Id="rId128" Type="http://schemas.openxmlformats.org/officeDocument/2006/relationships/hyperlink" Target="https://podminky.urs.cz/item/CS_URS_2024_02/998771129" TargetMode="External"/><Relationship Id="rId144" Type="http://schemas.openxmlformats.org/officeDocument/2006/relationships/hyperlink" Target="https://podminky.urs.cz/item/CS_URS_2024_02/781131232" TargetMode="External"/><Relationship Id="rId149" Type="http://schemas.openxmlformats.org/officeDocument/2006/relationships/hyperlink" Target="https://podminky.urs.cz/item/CS_URS_2024_02/781495115" TargetMode="External"/><Relationship Id="rId5" Type="http://schemas.openxmlformats.org/officeDocument/2006/relationships/hyperlink" Target="https://podminky.urs.cz/item/CS_URS_2024_02/612131121" TargetMode="External"/><Relationship Id="rId90" Type="http://schemas.openxmlformats.org/officeDocument/2006/relationships/hyperlink" Target="https://podminky.urs.cz/item/CS_URS_2024_02/763131551" TargetMode="External"/><Relationship Id="rId95" Type="http://schemas.openxmlformats.org/officeDocument/2006/relationships/hyperlink" Target="https://podminky.urs.cz/item/CS_URS_2024_02/763172348" TargetMode="External"/><Relationship Id="rId160" Type="http://schemas.openxmlformats.org/officeDocument/2006/relationships/hyperlink" Target="https://podminky.urs.cz/item/CS_URS_2024_02/784121011" TargetMode="External"/><Relationship Id="rId165" Type="http://schemas.openxmlformats.org/officeDocument/2006/relationships/hyperlink" Target="https://podminky.urs.cz/item/CS_URS_2024_02/998786121" TargetMode="External"/><Relationship Id="rId22" Type="http://schemas.openxmlformats.org/officeDocument/2006/relationships/hyperlink" Target="https://podminky.urs.cz/item/CS_URS_2024_02/997006012" TargetMode="External"/><Relationship Id="rId27" Type="http://schemas.openxmlformats.org/officeDocument/2006/relationships/hyperlink" Target="https://podminky.urs.cz/item/CS_URS_2024_02/997013631" TargetMode="External"/><Relationship Id="rId43" Type="http://schemas.openxmlformats.org/officeDocument/2006/relationships/hyperlink" Target="https://podminky.urs.cz/item/CS_URS_2024_02/722170801" TargetMode="External"/><Relationship Id="rId48" Type="http://schemas.openxmlformats.org/officeDocument/2006/relationships/hyperlink" Target="https://podminky.urs.cz/item/CS_URS_2024_02/722190401" TargetMode="External"/><Relationship Id="rId64" Type="http://schemas.openxmlformats.org/officeDocument/2006/relationships/hyperlink" Target="https://podminky.urs.cz/item/CS_URS_2024_02/725820802" TargetMode="External"/><Relationship Id="rId69" Type="http://schemas.openxmlformats.org/officeDocument/2006/relationships/hyperlink" Target="https://podminky.urs.cz/item/CS_URS_2024_02/725850800" TargetMode="External"/><Relationship Id="rId113" Type="http://schemas.openxmlformats.org/officeDocument/2006/relationships/hyperlink" Target="https://podminky.urs.cz/item/CS_URS_2024_02/766825821" TargetMode="External"/><Relationship Id="rId118" Type="http://schemas.openxmlformats.org/officeDocument/2006/relationships/hyperlink" Target="https://podminky.urs.cz/item/CS_URS_2024_02/771577151" TargetMode="External"/><Relationship Id="rId134" Type="http://schemas.openxmlformats.org/officeDocument/2006/relationships/hyperlink" Target="https://podminky.urs.cz/item/CS_URS_2024_02/776141112" TargetMode="External"/><Relationship Id="rId139" Type="http://schemas.openxmlformats.org/officeDocument/2006/relationships/hyperlink" Target="https://podminky.urs.cz/item/CS_URS_2024_02/776411111" TargetMode="External"/><Relationship Id="rId80" Type="http://schemas.openxmlformats.org/officeDocument/2006/relationships/hyperlink" Target="https://podminky.urs.cz/item/CS_URS_2024_02/998751311" TargetMode="External"/><Relationship Id="rId85" Type="http://schemas.openxmlformats.org/officeDocument/2006/relationships/hyperlink" Target="https://podminky.urs.cz/item/CS_URS_2024_02/763111720" TargetMode="External"/><Relationship Id="rId150" Type="http://schemas.openxmlformats.org/officeDocument/2006/relationships/hyperlink" Target="https://podminky.urs.cz/item/CS_URS_2024_02/781495141" TargetMode="External"/><Relationship Id="rId155" Type="http://schemas.openxmlformats.org/officeDocument/2006/relationships/hyperlink" Target="https://podminky.urs.cz/item/CS_URS_2024_02/783601341" TargetMode="External"/><Relationship Id="rId12" Type="http://schemas.openxmlformats.org/officeDocument/2006/relationships/hyperlink" Target="https://podminky.urs.cz/item/CS_URS_2024_02/632451214" TargetMode="External"/><Relationship Id="rId17" Type="http://schemas.openxmlformats.org/officeDocument/2006/relationships/hyperlink" Target="https://podminky.urs.cz/item/CS_URS_2024_02/965045111" TargetMode="External"/><Relationship Id="rId33" Type="http://schemas.openxmlformats.org/officeDocument/2006/relationships/hyperlink" Target="https://podminky.urs.cz/item/CS_URS_2024_02/721174043" TargetMode="External"/><Relationship Id="rId38" Type="http://schemas.openxmlformats.org/officeDocument/2006/relationships/hyperlink" Target="https://podminky.urs.cz/item/CS_URS_2024_02/721220801" TargetMode="External"/><Relationship Id="rId59" Type="http://schemas.openxmlformats.org/officeDocument/2006/relationships/hyperlink" Target="https://podminky.urs.cz/item/CS_URS_2024_02/725220842" TargetMode="External"/><Relationship Id="rId103" Type="http://schemas.openxmlformats.org/officeDocument/2006/relationships/hyperlink" Target="https://podminky.urs.cz/item/CS_URS_2024_02/766660001" TargetMode="External"/><Relationship Id="rId108" Type="http://schemas.openxmlformats.org/officeDocument/2006/relationships/hyperlink" Target="https://podminky.urs.cz/item/CS_URS_2024_02/766660733" TargetMode="External"/><Relationship Id="rId124" Type="http://schemas.openxmlformats.org/officeDocument/2006/relationships/hyperlink" Target="https://podminky.urs.cz/item/CS_URS_2024_02/771591251" TargetMode="External"/><Relationship Id="rId129" Type="http://schemas.openxmlformats.org/officeDocument/2006/relationships/hyperlink" Target="https://podminky.urs.cz/item/CS_URS_2024_02/775591905" TargetMode="External"/><Relationship Id="rId54" Type="http://schemas.openxmlformats.org/officeDocument/2006/relationships/hyperlink" Target="https://podminky.urs.cz/item/CS_URS_2024_02/725110811" TargetMode="External"/><Relationship Id="rId70" Type="http://schemas.openxmlformats.org/officeDocument/2006/relationships/hyperlink" Target="https://podminky.urs.cz/item/CS_URS_2024_02/725859102" TargetMode="External"/><Relationship Id="rId75" Type="http://schemas.openxmlformats.org/officeDocument/2006/relationships/hyperlink" Target="https://podminky.urs.cz/item/CS_URS_2024_02/998725202" TargetMode="External"/><Relationship Id="rId91" Type="http://schemas.openxmlformats.org/officeDocument/2006/relationships/hyperlink" Target="https://podminky.urs.cz/item/CS_URS_2024_02/763131714" TargetMode="External"/><Relationship Id="rId96" Type="http://schemas.openxmlformats.org/officeDocument/2006/relationships/hyperlink" Target="https://podminky.urs.cz/item/CS_URS_2024_02/763173111" TargetMode="External"/><Relationship Id="rId140" Type="http://schemas.openxmlformats.org/officeDocument/2006/relationships/hyperlink" Target="https://podminky.urs.cz/item/CS_URS_2024_02/998776121" TargetMode="External"/><Relationship Id="rId145" Type="http://schemas.openxmlformats.org/officeDocument/2006/relationships/hyperlink" Target="https://podminky.urs.cz/item/CS_URS_2024_02/781131251" TargetMode="External"/><Relationship Id="rId161" Type="http://schemas.openxmlformats.org/officeDocument/2006/relationships/hyperlink" Target="https://podminky.urs.cz/item/CS_URS_2024_02/784171101" TargetMode="External"/><Relationship Id="rId166" Type="http://schemas.openxmlformats.org/officeDocument/2006/relationships/hyperlink" Target="https://podminky.urs.cz/item/CS_URS_2024_02/065103000" TargetMode="External"/><Relationship Id="rId1" Type="http://schemas.openxmlformats.org/officeDocument/2006/relationships/hyperlink" Target="https://podminky.urs.cz/item/CS_URS_2024_02/346244352" TargetMode="External"/><Relationship Id="rId6" Type="http://schemas.openxmlformats.org/officeDocument/2006/relationships/hyperlink" Target="https://podminky.urs.cz/item/CS_URS_2024_02/612142001" TargetMode="External"/><Relationship Id="rId15" Type="http://schemas.openxmlformats.org/officeDocument/2006/relationships/hyperlink" Target="https://podminky.urs.cz/item/CS_URS_2024_02/952902021" TargetMode="External"/><Relationship Id="rId23" Type="http://schemas.openxmlformats.org/officeDocument/2006/relationships/hyperlink" Target="https://podminky.urs.cz/item/CS_URS_2024_02/997013212" TargetMode="External"/><Relationship Id="rId28" Type="http://schemas.openxmlformats.org/officeDocument/2006/relationships/hyperlink" Target="https://podminky.urs.cz/item/CS_URS_2024_02/998018002" TargetMode="External"/><Relationship Id="rId36" Type="http://schemas.openxmlformats.org/officeDocument/2006/relationships/hyperlink" Target="https://podminky.urs.cz/item/CS_URS_2024_02/721194107" TargetMode="External"/><Relationship Id="rId49" Type="http://schemas.openxmlformats.org/officeDocument/2006/relationships/hyperlink" Target="https://podminky.urs.cz/item/CS_URS_2024_02/722190901" TargetMode="External"/><Relationship Id="rId57" Type="http://schemas.openxmlformats.org/officeDocument/2006/relationships/hyperlink" Target="https://podminky.urs.cz/item/CS_URS_2024_02/725210821" TargetMode="External"/><Relationship Id="rId106" Type="http://schemas.openxmlformats.org/officeDocument/2006/relationships/hyperlink" Target="https://podminky.urs.cz/item/CS_URS_2024_02/766660729" TargetMode="External"/><Relationship Id="rId114" Type="http://schemas.openxmlformats.org/officeDocument/2006/relationships/hyperlink" Target="https://podminky.urs.cz/item/CS_URS_2024_02/998766312" TargetMode="External"/><Relationship Id="rId119" Type="http://schemas.openxmlformats.org/officeDocument/2006/relationships/hyperlink" Target="https://podminky.urs.cz/item/CS_URS_2024_02/771591112" TargetMode="External"/><Relationship Id="rId127" Type="http://schemas.openxmlformats.org/officeDocument/2006/relationships/hyperlink" Target="https://podminky.urs.cz/item/CS_URS_2024_02/998771121" TargetMode="External"/><Relationship Id="rId10" Type="http://schemas.openxmlformats.org/officeDocument/2006/relationships/hyperlink" Target="https://podminky.urs.cz/item/CS_URS_2024_02/622143003" TargetMode="External"/><Relationship Id="rId31" Type="http://schemas.openxmlformats.org/officeDocument/2006/relationships/hyperlink" Target="https://podminky.urs.cz/item/CS_URS_2024_02/721171915" TargetMode="External"/><Relationship Id="rId44" Type="http://schemas.openxmlformats.org/officeDocument/2006/relationships/hyperlink" Target="https://podminky.urs.cz/item/CS_URS_2024_02/722170942" TargetMode="External"/><Relationship Id="rId52" Type="http://schemas.openxmlformats.org/officeDocument/2006/relationships/hyperlink" Target="https://podminky.urs.cz/item/CS_URS_2024_02/725813111" TargetMode="External"/><Relationship Id="rId60" Type="http://schemas.openxmlformats.org/officeDocument/2006/relationships/hyperlink" Target="https://podminky.urs.cz/item/CS_URS_2024_02/725229102" TargetMode="External"/><Relationship Id="rId65" Type="http://schemas.openxmlformats.org/officeDocument/2006/relationships/hyperlink" Target="https://podminky.urs.cz/item/CS_URS_2024_02/725829111" TargetMode="External"/><Relationship Id="rId73" Type="http://schemas.openxmlformats.org/officeDocument/2006/relationships/hyperlink" Target="https://podminky.urs.cz/item/CS_URS_2024_02/725869203" TargetMode="External"/><Relationship Id="rId78" Type="http://schemas.openxmlformats.org/officeDocument/2006/relationships/hyperlink" Target="https://podminky.urs.cz/item/CS_URS_2024_02/751510041" TargetMode="External"/><Relationship Id="rId81" Type="http://schemas.openxmlformats.org/officeDocument/2006/relationships/hyperlink" Target="https://podminky.urs.cz/item/CS_URS_2024_02/763111331" TargetMode="External"/><Relationship Id="rId86" Type="http://schemas.openxmlformats.org/officeDocument/2006/relationships/hyperlink" Target="https://podminky.urs.cz/item/CS_URS_2024_02/763121211" TargetMode="External"/><Relationship Id="rId94" Type="http://schemas.openxmlformats.org/officeDocument/2006/relationships/hyperlink" Target="https://podminky.urs.cz/item/CS_URS_2024_02/763172347" TargetMode="External"/><Relationship Id="rId99" Type="http://schemas.openxmlformats.org/officeDocument/2006/relationships/hyperlink" Target="https://podminky.urs.cz/item/CS_URS_2024_02/998763332" TargetMode="External"/><Relationship Id="rId101" Type="http://schemas.openxmlformats.org/officeDocument/2006/relationships/hyperlink" Target="https://podminky.urs.cz/item/CS_URS_2024_02/766491851" TargetMode="External"/><Relationship Id="rId122" Type="http://schemas.openxmlformats.org/officeDocument/2006/relationships/hyperlink" Target="https://podminky.urs.cz/item/CS_URS_2024_02/771591241" TargetMode="External"/><Relationship Id="rId130" Type="http://schemas.openxmlformats.org/officeDocument/2006/relationships/hyperlink" Target="https://podminky.urs.cz/item/CS_URS_2024_02/775591919" TargetMode="External"/><Relationship Id="rId135" Type="http://schemas.openxmlformats.org/officeDocument/2006/relationships/hyperlink" Target="https://podminky.urs.cz/item/CS_URS_2024_02/776201811" TargetMode="External"/><Relationship Id="rId143" Type="http://schemas.openxmlformats.org/officeDocument/2006/relationships/hyperlink" Target="https://podminky.urs.cz/item/CS_URS_2024_02/781131112" TargetMode="External"/><Relationship Id="rId148" Type="http://schemas.openxmlformats.org/officeDocument/2006/relationships/hyperlink" Target="https://podminky.urs.cz/item/CS_URS_2024_02/781492311" TargetMode="External"/><Relationship Id="rId151" Type="http://schemas.openxmlformats.org/officeDocument/2006/relationships/hyperlink" Target="https://podminky.urs.cz/item/CS_URS_2024_02/781495142" TargetMode="External"/><Relationship Id="rId156" Type="http://schemas.openxmlformats.org/officeDocument/2006/relationships/hyperlink" Target="https://podminky.urs.cz/item/CS_URS_2024_02/783614141" TargetMode="External"/><Relationship Id="rId164" Type="http://schemas.openxmlformats.org/officeDocument/2006/relationships/hyperlink" Target="https://podminky.urs.cz/item/CS_URS_2024_02/786626121" TargetMode="External"/><Relationship Id="rId4" Type="http://schemas.openxmlformats.org/officeDocument/2006/relationships/hyperlink" Target="https://podminky.urs.cz/item/CS_URS_2024_02/611325201" TargetMode="External"/><Relationship Id="rId9" Type="http://schemas.openxmlformats.org/officeDocument/2006/relationships/hyperlink" Target="https://podminky.urs.cz/item/CS_URS_2024_02/619991001" TargetMode="External"/><Relationship Id="rId13" Type="http://schemas.openxmlformats.org/officeDocument/2006/relationships/hyperlink" Target="https://podminky.urs.cz/item/CS_URS_2024_02/949101111" TargetMode="External"/><Relationship Id="rId18" Type="http://schemas.openxmlformats.org/officeDocument/2006/relationships/hyperlink" Target="https://podminky.urs.cz/item/CS_URS_2024_02/978059541" TargetMode="External"/><Relationship Id="rId39" Type="http://schemas.openxmlformats.org/officeDocument/2006/relationships/hyperlink" Target="https://podminky.urs.cz/item/CS_URS_2024_02/721226511" TargetMode="External"/><Relationship Id="rId109" Type="http://schemas.openxmlformats.org/officeDocument/2006/relationships/hyperlink" Target="https://podminky.urs.cz/item/CS_URS_2024_02/766691915" TargetMode="External"/><Relationship Id="rId34" Type="http://schemas.openxmlformats.org/officeDocument/2006/relationships/hyperlink" Target="https://podminky.urs.cz/item/CS_URS_2024_02/721174044" TargetMode="External"/><Relationship Id="rId50" Type="http://schemas.openxmlformats.org/officeDocument/2006/relationships/hyperlink" Target="https://podminky.urs.cz/item/CS_URS_2024_02/722220111" TargetMode="External"/><Relationship Id="rId55" Type="http://schemas.openxmlformats.org/officeDocument/2006/relationships/hyperlink" Target="https://podminky.urs.cz/item/CS_URS_2024_02/725119122" TargetMode="External"/><Relationship Id="rId76" Type="http://schemas.openxmlformats.org/officeDocument/2006/relationships/hyperlink" Target="https://podminky.urs.cz/item/CS_URS_2024_02/751122051" TargetMode="External"/><Relationship Id="rId97" Type="http://schemas.openxmlformats.org/officeDocument/2006/relationships/hyperlink" Target="https://podminky.urs.cz/item/CS_URS_2024_02/763173114" TargetMode="External"/><Relationship Id="rId104" Type="http://schemas.openxmlformats.org/officeDocument/2006/relationships/hyperlink" Target="https://podminky.urs.cz/item/CS_URS_2024_02/766660022" TargetMode="External"/><Relationship Id="rId120" Type="http://schemas.openxmlformats.org/officeDocument/2006/relationships/hyperlink" Target="https://podminky.urs.cz/item/CS_URS_2024_02/771591115" TargetMode="External"/><Relationship Id="rId125" Type="http://schemas.openxmlformats.org/officeDocument/2006/relationships/hyperlink" Target="https://podminky.urs.cz/item/CS_URS_2024_02/771591264" TargetMode="External"/><Relationship Id="rId141" Type="http://schemas.openxmlformats.org/officeDocument/2006/relationships/hyperlink" Target="https://podminky.urs.cz/item/CS_URS_2024_02/998776129" TargetMode="External"/><Relationship Id="rId146" Type="http://schemas.openxmlformats.org/officeDocument/2006/relationships/hyperlink" Target="https://podminky.urs.cz/item/CS_URS_2024_02/781472219" TargetMode="External"/><Relationship Id="rId167" Type="http://schemas.openxmlformats.org/officeDocument/2006/relationships/drawing" Target="../drawings/drawing2.xml"/><Relationship Id="rId7" Type="http://schemas.openxmlformats.org/officeDocument/2006/relationships/hyperlink" Target="https://podminky.urs.cz/item/CS_URS_2024_02/611341131" TargetMode="External"/><Relationship Id="rId71" Type="http://schemas.openxmlformats.org/officeDocument/2006/relationships/hyperlink" Target="https://podminky.urs.cz/item/CS_URS_2024_02/725860811" TargetMode="External"/><Relationship Id="rId92" Type="http://schemas.openxmlformats.org/officeDocument/2006/relationships/hyperlink" Target="https://podminky.urs.cz/item/CS_URS_2024_02/763131751" TargetMode="External"/><Relationship Id="rId162" Type="http://schemas.openxmlformats.org/officeDocument/2006/relationships/hyperlink" Target="https://podminky.urs.cz/item/CS_URS_2024_02/784181101" TargetMode="External"/><Relationship Id="rId2" Type="http://schemas.openxmlformats.org/officeDocument/2006/relationships/hyperlink" Target="https://podminky.urs.cz/item/CS_URS_2024_02/310278842" TargetMode="External"/><Relationship Id="rId29" Type="http://schemas.openxmlformats.org/officeDocument/2006/relationships/hyperlink" Target="https://podminky.urs.cz/item/CS_URS_2024_02/721171803" TargetMode="External"/><Relationship Id="rId24" Type="http://schemas.openxmlformats.org/officeDocument/2006/relationships/hyperlink" Target="https://podminky.urs.cz/item/CS_URS_2024_02/997013219" TargetMode="External"/><Relationship Id="rId40" Type="http://schemas.openxmlformats.org/officeDocument/2006/relationships/hyperlink" Target="https://podminky.urs.cz/item/CS_URS_2024_02/721229111" TargetMode="External"/><Relationship Id="rId45" Type="http://schemas.openxmlformats.org/officeDocument/2006/relationships/hyperlink" Target="https://podminky.urs.cz/item/CS_URS_2024_02/722171912" TargetMode="External"/><Relationship Id="rId66" Type="http://schemas.openxmlformats.org/officeDocument/2006/relationships/hyperlink" Target="https://podminky.urs.cz/item/CS_URS_2024_02/725829131" TargetMode="External"/><Relationship Id="rId87" Type="http://schemas.openxmlformats.org/officeDocument/2006/relationships/hyperlink" Target="https://podminky.urs.cz/item/CS_URS_2024_02/763121422" TargetMode="External"/><Relationship Id="rId110" Type="http://schemas.openxmlformats.org/officeDocument/2006/relationships/hyperlink" Target="https://podminky.urs.cz/item/CS_URS_2024_02/766691914" TargetMode="External"/><Relationship Id="rId115" Type="http://schemas.openxmlformats.org/officeDocument/2006/relationships/hyperlink" Target="https://podminky.urs.cz/item/CS_URS_2024_02/998766319" TargetMode="External"/><Relationship Id="rId131" Type="http://schemas.openxmlformats.org/officeDocument/2006/relationships/hyperlink" Target="https://podminky.urs.cz/item/CS_URS_2024_02/775591921" TargetMode="External"/><Relationship Id="rId136" Type="http://schemas.openxmlformats.org/officeDocument/2006/relationships/hyperlink" Target="https://podminky.urs.cz/item/CS_URS_2024_02/776221111" TargetMode="External"/><Relationship Id="rId157" Type="http://schemas.openxmlformats.org/officeDocument/2006/relationships/hyperlink" Target="https://podminky.urs.cz/item/CS_URS_2024_02/783617147" TargetMode="External"/><Relationship Id="rId61" Type="http://schemas.openxmlformats.org/officeDocument/2006/relationships/hyperlink" Target="https://podminky.urs.cz/item/CS_URS_2024_02/725310823" TargetMode="External"/><Relationship Id="rId82" Type="http://schemas.openxmlformats.org/officeDocument/2006/relationships/hyperlink" Target="https://podminky.urs.cz/item/CS_URS_2024_02/763111333" TargetMode="External"/><Relationship Id="rId152" Type="http://schemas.openxmlformats.org/officeDocument/2006/relationships/hyperlink" Target="https://podminky.urs.cz/item/CS_URS_2024_02/781495143" TargetMode="External"/><Relationship Id="rId19" Type="http://schemas.openxmlformats.org/officeDocument/2006/relationships/hyperlink" Target="https://podminky.urs.cz/item/CS_URS_2024_02/973046161" TargetMode="External"/><Relationship Id="rId14" Type="http://schemas.openxmlformats.org/officeDocument/2006/relationships/hyperlink" Target="https://podminky.urs.cz/item/CS_URS_2024_02/952901114" TargetMode="External"/><Relationship Id="rId30" Type="http://schemas.openxmlformats.org/officeDocument/2006/relationships/hyperlink" Target="https://podminky.urs.cz/item/CS_URS_2024_02/721171808" TargetMode="External"/><Relationship Id="rId35" Type="http://schemas.openxmlformats.org/officeDocument/2006/relationships/hyperlink" Target="https://podminky.urs.cz/item/CS_URS_2024_02/721194105" TargetMode="External"/><Relationship Id="rId56" Type="http://schemas.openxmlformats.org/officeDocument/2006/relationships/hyperlink" Target="https://podminky.urs.cz/item/CS_URS_2024_02/725119131" TargetMode="External"/><Relationship Id="rId77" Type="http://schemas.openxmlformats.org/officeDocument/2006/relationships/hyperlink" Target="https://podminky.urs.cz/item/CS_URS_2024_02/751377011" TargetMode="External"/><Relationship Id="rId100" Type="http://schemas.openxmlformats.org/officeDocument/2006/relationships/hyperlink" Target="https://podminky.urs.cz/item/CS_URS_2024_02/998763339" TargetMode="External"/><Relationship Id="rId105" Type="http://schemas.openxmlformats.org/officeDocument/2006/relationships/hyperlink" Target="https://podminky.urs.cz/item/CS_URS_2024_02/766660011" TargetMode="External"/><Relationship Id="rId126" Type="http://schemas.openxmlformats.org/officeDocument/2006/relationships/hyperlink" Target="https://podminky.urs.cz/item/CS_URS_2024_02/771592011" TargetMode="External"/><Relationship Id="rId147" Type="http://schemas.openxmlformats.org/officeDocument/2006/relationships/hyperlink" Target="https://podminky.urs.cz/item/CS_URS_2024_02/781472221" TargetMode="External"/><Relationship Id="rId8" Type="http://schemas.openxmlformats.org/officeDocument/2006/relationships/hyperlink" Target="https://podminky.urs.cz/item/CS_URS_2024_02/612341131" TargetMode="External"/><Relationship Id="rId51" Type="http://schemas.openxmlformats.org/officeDocument/2006/relationships/hyperlink" Target="https://podminky.urs.cz/item/CS_URS_2024_02/722290226" TargetMode="External"/><Relationship Id="rId72" Type="http://schemas.openxmlformats.org/officeDocument/2006/relationships/hyperlink" Target="https://podminky.urs.cz/item/CS_URS_2024_02/725869101" TargetMode="External"/><Relationship Id="rId93" Type="http://schemas.openxmlformats.org/officeDocument/2006/relationships/hyperlink" Target="https://podminky.urs.cz/item/CS_URS_2024_02/763131761" TargetMode="External"/><Relationship Id="rId98" Type="http://schemas.openxmlformats.org/officeDocument/2006/relationships/hyperlink" Target="https://podminky.urs.cz/item/CS_URS_2024_02/763173132" TargetMode="External"/><Relationship Id="rId121" Type="http://schemas.openxmlformats.org/officeDocument/2006/relationships/hyperlink" Target="https://podminky.urs.cz/item/CS_URS_2024_02/771591184" TargetMode="External"/><Relationship Id="rId142" Type="http://schemas.openxmlformats.org/officeDocument/2006/relationships/hyperlink" Target="https://podminky.urs.cz/item/CS_URS_2024_02/781121011" TargetMode="External"/><Relationship Id="rId163" Type="http://schemas.openxmlformats.org/officeDocument/2006/relationships/hyperlink" Target="https://podminky.urs.cz/item/CS_URS_2024_02/784211111" TargetMode="External"/><Relationship Id="rId3" Type="http://schemas.openxmlformats.org/officeDocument/2006/relationships/hyperlink" Target="https://podminky.urs.cz/item/CS_URS_2024_02/611131121" TargetMode="External"/><Relationship Id="rId25" Type="http://schemas.openxmlformats.org/officeDocument/2006/relationships/hyperlink" Target="https://podminky.urs.cz/item/CS_URS_2024_02/997013501" TargetMode="External"/><Relationship Id="rId46" Type="http://schemas.openxmlformats.org/officeDocument/2006/relationships/hyperlink" Target="https://podminky.urs.cz/item/CS_URS_2024_02/722171932" TargetMode="External"/><Relationship Id="rId67" Type="http://schemas.openxmlformats.org/officeDocument/2006/relationships/hyperlink" Target="https://podminky.urs.cz/item/CS_URS_2024_02/725840850" TargetMode="External"/><Relationship Id="rId116" Type="http://schemas.openxmlformats.org/officeDocument/2006/relationships/hyperlink" Target="https://podminky.urs.cz/item/CS_URS_2024_02/771121011" TargetMode="External"/><Relationship Id="rId137" Type="http://schemas.openxmlformats.org/officeDocument/2006/relationships/hyperlink" Target="https://podminky.urs.cz/item/CS_URS_2024_02/776223112" TargetMode="External"/><Relationship Id="rId158" Type="http://schemas.openxmlformats.org/officeDocument/2006/relationships/hyperlink" Target="https://podminky.urs.cz/item/CS_URS_2024_02/784111011" TargetMode="External"/><Relationship Id="rId20" Type="http://schemas.openxmlformats.org/officeDocument/2006/relationships/hyperlink" Target="https://podminky.urs.cz/item/CS_URS_2024_02/976082141" TargetMode="External"/><Relationship Id="rId41" Type="http://schemas.openxmlformats.org/officeDocument/2006/relationships/hyperlink" Target="https://podminky.urs.cz/item/CS_URS_2024_02/721290111" TargetMode="External"/><Relationship Id="rId62" Type="http://schemas.openxmlformats.org/officeDocument/2006/relationships/hyperlink" Target="https://podminky.urs.cz/item/CS_URS_2024_02/725610810" TargetMode="External"/><Relationship Id="rId83" Type="http://schemas.openxmlformats.org/officeDocument/2006/relationships/hyperlink" Target="https://podminky.urs.cz/item/CS_URS_2024_02/763111717" TargetMode="External"/><Relationship Id="rId88" Type="http://schemas.openxmlformats.org/officeDocument/2006/relationships/hyperlink" Target="https://podminky.urs.cz/item/CS_URS_2024_02/763121714" TargetMode="External"/><Relationship Id="rId111" Type="http://schemas.openxmlformats.org/officeDocument/2006/relationships/hyperlink" Target="https://podminky.urs.cz/item/CS_URS_2024_02/766812820" TargetMode="External"/><Relationship Id="rId132" Type="http://schemas.openxmlformats.org/officeDocument/2006/relationships/hyperlink" Target="https://podminky.urs.cz/item/CS_URS_2024_02/776111311" TargetMode="External"/><Relationship Id="rId153" Type="http://schemas.openxmlformats.org/officeDocument/2006/relationships/hyperlink" Target="https://podminky.urs.cz/item/CS_URS_2024_02/7814952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2" t="s">
        <v>14</v>
      </c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24"/>
      <c r="AQ5" s="24"/>
      <c r="AR5" s="22"/>
      <c r="BE5" s="339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4" t="s">
        <v>17</v>
      </c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24"/>
      <c r="AQ6" s="24"/>
      <c r="AR6" s="22"/>
      <c r="BE6" s="340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0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0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0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40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40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0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40"/>
      <c r="BS13" s="19" t="s">
        <v>6</v>
      </c>
    </row>
    <row r="14" spans="1:74" ht="12.75">
      <c r="B14" s="23"/>
      <c r="C14" s="24"/>
      <c r="D14" s="24"/>
      <c r="E14" s="345" t="s">
        <v>30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40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0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40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40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0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40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40"/>
      <c r="BS20" s="19" t="s">
        <v>33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0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0"/>
    </row>
    <row r="23" spans="1:71" s="1" customFormat="1" ht="47.25" customHeight="1">
      <c r="B23" s="23"/>
      <c r="C23" s="24"/>
      <c r="D23" s="24"/>
      <c r="E23" s="347" t="s">
        <v>36</v>
      </c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24"/>
      <c r="AP23" s="24"/>
      <c r="AQ23" s="24"/>
      <c r="AR23" s="22"/>
      <c r="BE23" s="340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0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0"/>
    </row>
    <row r="26" spans="1:71" s="2" customFormat="1" ht="25.9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8">
        <f>ROUND(AG54,1)</f>
        <v>0</v>
      </c>
      <c r="AL26" s="349"/>
      <c r="AM26" s="349"/>
      <c r="AN26" s="349"/>
      <c r="AO26" s="349"/>
      <c r="AP26" s="38"/>
      <c r="AQ26" s="38"/>
      <c r="AR26" s="41"/>
      <c r="BE26" s="340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0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0" t="s">
        <v>38</v>
      </c>
      <c r="M28" s="350"/>
      <c r="N28" s="350"/>
      <c r="O28" s="350"/>
      <c r="P28" s="350"/>
      <c r="Q28" s="38"/>
      <c r="R28" s="38"/>
      <c r="S28" s="38"/>
      <c r="T28" s="38"/>
      <c r="U28" s="38"/>
      <c r="V28" s="38"/>
      <c r="W28" s="350" t="s">
        <v>39</v>
      </c>
      <c r="X28" s="350"/>
      <c r="Y28" s="350"/>
      <c r="Z28" s="350"/>
      <c r="AA28" s="350"/>
      <c r="AB28" s="350"/>
      <c r="AC28" s="350"/>
      <c r="AD28" s="350"/>
      <c r="AE28" s="350"/>
      <c r="AF28" s="38"/>
      <c r="AG28" s="38"/>
      <c r="AH28" s="38"/>
      <c r="AI28" s="38"/>
      <c r="AJ28" s="38"/>
      <c r="AK28" s="350" t="s">
        <v>40</v>
      </c>
      <c r="AL28" s="350"/>
      <c r="AM28" s="350"/>
      <c r="AN28" s="350"/>
      <c r="AO28" s="350"/>
      <c r="AP28" s="38"/>
      <c r="AQ28" s="38"/>
      <c r="AR28" s="41"/>
      <c r="BE28" s="340"/>
    </row>
    <row r="29" spans="1:71" s="3" customFormat="1" ht="14.45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53">
        <v>0.21</v>
      </c>
      <c r="M29" s="352"/>
      <c r="N29" s="352"/>
      <c r="O29" s="352"/>
      <c r="P29" s="352"/>
      <c r="Q29" s="43"/>
      <c r="R29" s="43"/>
      <c r="S29" s="43"/>
      <c r="T29" s="43"/>
      <c r="U29" s="43"/>
      <c r="V29" s="43"/>
      <c r="W29" s="351">
        <f>ROUND(AZ54, 1)</f>
        <v>0</v>
      </c>
      <c r="X29" s="352"/>
      <c r="Y29" s="352"/>
      <c r="Z29" s="352"/>
      <c r="AA29" s="352"/>
      <c r="AB29" s="352"/>
      <c r="AC29" s="352"/>
      <c r="AD29" s="352"/>
      <c r="AE29" s="352"/>
      <c r="AF29" s="43"/>
      <c r="AG29" s="43"/>
      <c r="AH29" s="43"/>
      <c r="AI29" s="43"/>
      <c r="AJ29" s="43"/>
      <c r="AK29" s="351">
        <f>ROUND(AV54, 1)</f>
        <v>0</v>
      </c>
      <c r="AL29" s="352"/>
      <c r="AM29" s="352"/>
      <c r="AN29" s="352"/>
      <c r="AO29" s="352"/>
      <c r="AP29" s="43"/>
      <c r="AQ29" s="43"/>
      <c r="AR29" s="44"/>
      <c r="BE29" s="341"/>
    </row>
    <row r="30" spans="1:71" s="3" customFormat="1" ht="14.45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53">
        <v>0.12</v>
      </c>
      <c r="M30" s="352"/>
      <c r="N30" s="352"/>
      <c r="O30" s="352"/>
      <c r="P30" s="352"/>
      <c r="Q30" s="43"/>
      <c r="R30" s="43"/>
      <c r="S30" s="43"/>
      <c r="T30" s="43"/>
      <c r="U30" s="43"/>
      <c r="V30" s="43"/>
      <c r="W30" s="351">
        <f>ROUND(BA54, 1)</f>
        <v>0</v>
      </c>
      <c r="X30" s="352"/>
      <c r="Y30" s="352"/>
      <c r="Z30" s="352"/>
      <c r="AA30" s="352"/>
      <c r="AB30" s="352"/>
      <c r="AC30" s="352"/>
      <c r="AD30" s="352"/>
      <c r="AE30" s="352"/>
      <c r="AF30" s="43"/>
      <c r="AG30" s="43"/>
      <c r="AH30" s="43"/>
      <c r="AI30" s="43"/>
      <c r="AJ30" s="43"/>
      <c r="AK30" s="351">
        <f>ROUND(AW54, 1)</f>
        <v>0</v>
      </c>
      <c r="AL30" s="352"/>
      <c r="AM30" s="352"/>
      <c r="AN30" s="352"/>
      <c r="AO30" s="352"/>
      <c r="AP30" s="43"/>
      <c r="AQ30" s="43"/>
      <c r="AR30" s="44"/>
      <c r="BE30" s="341"/>
    </row>
    <row r="31" spans="1:71" s="3" customFormat="1" ht="14.45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53">
        <v>0.21</v>
      </c>
      <c r="M31" s="352"/>
      <c r="N31" s="352"/>
      <c r="O31" s="352"/>
      <c r="P31" s="352"/>
      <c r="Q31" s="43"/>
      <c r="R31" s="43"/>
      <c r="S31" s="43"/>
      <c r="T31" s="43"/>
      <c r="U31" s="43"/>
      <c r="V31" s="43"/>
      <c r="W31" s="351">
        <f>ROUND(BB54, 1)</f>
        <v>0</v>
      </c>
      <c r="X31" s="352"/>
      <c r="Y31" s="352"/>
      <c r="Z31" s="352"/>
      <c r="AA31" s="352"/>
      <c r="AB31" s="352"/>
      <c r="AC31" s="352"/>
      <c r="AD31" s="352"/>
      <c r="AE31" s="352"/>
      <c r="AF31" s="43"/>
      <c r="AG31" s="43"/>
      <c r="AH31" s="43"/>
      <c r="AI31" s="43"/>
      <c r="AJ31" s="43"/>
      <c r="AK31" s="351">
        <v>0</v>
      </c>
      <c r="AL31" s="352"/>
      <c r="AM31" s="352"/>
      <c r="AN31" s="352"/>
      <c r="AO31" s="352"/>
      <c r="AP31" s="43"/>
      <c r="AQ31" s="43"/>
      <c r="AR31" s="44"/>
      <c r="BE31" s="341"/>
    </row>
    <row r="32" spans="1:71" s="3" customFormat="1" ht="14.45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53">
        <v>0.12</v>
      </c>
      <c r="M32" s="352"/>
      <c r="N32" s="352"/>
      <c r="O32" s="352"/>
      <c r="P32" s="352"/>
      <c r="Q32" s="43"/>
      <c r="R32" s="43"/>
      <c r="S32" s="43"/>
      <c r="T32" s="43"/>
      <c r="U32" s="43"/>
      <c r="V32" s="43"/>
      <c r="W32" s="351">
        <f>ROUND(BC54, 1)</f>
        <v>0</v>
      </c>
      <c r="X32" s="352"/>
      <c r="Y32" s="352"/>
      <c r="Z32" s="352"/>
      <c r="AA32" s="352"/>
      <c r="AB32" s="352"/>
      <c r="AC32" s="352"/>
      <c r="AD32" s="352"/>
      <c r="AE32" s="352"/>
      <c r="AF32" s="43"/>
      <c r="AG32" s="43"/>
      <c r="AH32" s="43"/>
      <c r="AI32" s="43"/>
      <c r="AJ32" s="43"/>
      <c r="AK32" s="351">
        <v>0</v>
      </c>
      <c r="AL32" s="352"/>
      <c r="AM32" s="352"/>
      <c r="AN32" s="352"/>
      <c r="AO32" s="352"/>
      <c r="AP32" s="43"/>
      <c r="AQ32" s="43"/>
      <c r="AR32" s="44"/>
      <c r="BE32" s="341"/>
    </row>
    <row r="33" spans="1:57" s="3" customFormat="1" ht="14.45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53">
        <v>0</v>
      </c>
      <c r="M33" s="352"/>
      <c r="N33" s="352"/>
      <c r="O33" s="352"/>
      <c r="P33" s="352"/>
      <c r="Q33" s="43"/>
      <c r="R33" s="43"/>
      <c r="S33" s="43"/>
      <c r="T33" s="43"/>
      <c r="U33" s="43"/>
      <c r="V33" s="43"/>
      <c r="W33" s="351">
        <f>ROUND(BD54, 1)</f>
        <v>0</v>
      </c>
      <c r="X33" s="352"/>
      <c r="Y33" s="352"/>
      <c r="Z33" s="352"/>
      <c r="AA33" s="352"/>
      <c r="AB33" s="352"/>
      <c r="AC33" s="352"/>
      <c r="AD33" s="352"/>
      <c r="AE33" s="352"/>
      <c r="AF33" s="43"/>
      <c r="AG33" s="43"/>
      <c r="AH33" s="43"/>
      <c r="AI33" s="43"/>
      <c r="AJ33" s="43"/>
      <c r="AK33" s="351">
        <v>0</v>
      </c>
      <c r="AL33" s="352"/>
      <c r="AM33" s="352"/>
      <c r="AN33" s="352"/>
      <c r="AO33" s="352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54" t="s">
        <v>49</v>
      </c>
      <c r="Y35" s="355"/>
      <c r="Z35" s="355"/>
      <c r="AA35" s="355"/>
      <c r="AB35" s="355"/>
      <c r="AC35" s="47"/>
      <c r="AD35" s="47"/>
      <c r="AE35" s="47"/>
      <c r="AF35" s="47"/>
      <c r="AG35" s="47"/>
      <c r="AH35" s="47"/>
      <c r="AI35" s="47"/>
      <c r="AJ35" s="47"/>
      <c r="AK35" s="356">
        <f>SUM(AK26:AK33)</f>
        <v>0</v>
      </c>
      <c r="AL35" s="355"/>
      <c r="AM35" s="355"/>
      <c r="AN35" s="355"/>
      <c r="AO35" s="35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2024/9/37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8" t="str">
        <f>K6</f>
        <v>Regenerace bytové jednotky SUNN č.p.676</v>
      </c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Bílina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60" t="str">
        <f>IF(AN8= "","",AN8)</f>
        <v>19. 9. 2024</v>
      </c>
      <c r="AN47" s="36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Bílina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61" t="str">
        <f>IF(E17="","",E17)</f>
        <v xml:space="preserve"> </v>
      </c>
      <c r="AN49" s="362"/>
      <c r="AO49" s="362"/>
      <c r="AP49" s="362"/>
      <c r="AQ49" s="38"/>
      <c r="AR49" s="41"/>
      <c r="AS49" s="363" t="s">
        <v>51</v>
      </c>
      <c r="AT49" s="36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61" t="str">
        <f>IF(E20="","",E20)</f>
        <v xml:space="preserve"> </v>
      </c>
      <c r="AN50" s="362"/>
      <c r="AO50" s="362"/>
      <c r="AP50" s="362"/>
      <c r="AQ50" s="38"/>
      <c r="AR50" s="41"/>
      <c r="AS50" s="365"/>
      <c r="AT50" s="36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7"/>
      <c r="AT51" s="36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9" t="s">
        <v>52</v>
      </c>
      <c r="D52" s="370"/>
      <c r="E52" s="370"/>
      <c r="F52" s="370"/>
      <c r="G52" s="370"/>
      <c r="H52" s="68"/>
      <c r="I52" s="371" t="s">
        <v>53</v>
      </c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2" t="s">
        <v>54</v>
      </c>
      <c r="AH52" s="370"/>
      <c r="AI52" s="370"/>
      <c r="AJ52" s="370"/>
      <c r="AK52" s="370"/>
      <c r="AL52" s="370"/>
      <c r="AM52" s="370"/>
      <c r="AN52" s="371" t="s">
        <v>55</v>
      </c>
      <c r="AO52" s="370"/>
      <c r="AP52" s="370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6">
        <f>ROUND(AG55,1)</f>
        <v>0</v>
      </c>
      <c r="AH54" s="376"/>
      <c r="AI54" s="376"/>
      <c r="AJ54" s="376"/>
      <c r="AK54" s="376"/>
      <c r="AL54" s="376"/>
      <c r="AM54" s="376"/>
      <c r="AN54" s="377">
        <f>SUM(AG54,AT54)</f>
        <v>0</v>
      </c>
      <c r="AO54" s="377"/>
      <c r="AP54" s="377"/>
      <c r="AQ54" s="80" t="s">
        <v>19</v>
      </c>
      <c r="AR54" s="81"/>
      <c r="AS54" s="82">
        <f>ROUND(AS55,1)</f>
        <v>0</v>
      </c>
      <c r="AT54" s="83">
        <f>ROUND(SUM(AV54:AW54),1)</f>
        <v>0</v>
      </c>
      <c r="AU54" s="84">
        <f>ROUND(AU55,5)</f>
        <v>0</v>
      </c>
      <c r="AV54" s="83">
        <f>ROUND(AZ54*L29,1)</f>
        <v>0</v>
      </c>
      <c r="AW54" s="83">
        <f>ROUND(BA54*L30,1)</f>
        <v>0</v>
      </c>
      <c r="AX54" s="83">
        <f>ROUND(BB54*L29,1)</f>
        <v>0</v>
      </c>
      <c r="AY54" s="83">
        <f>ROUND(BC54*L30,1)</f>
        <v>0</v>
      </c>
      <c r="AZ54" s="83">
        <f>ROUND(AZ55,1)</f>
        <v>0</v>
      </c>
      <c r="BA54" s="83">
        <f>ROUND(BA55,1)</f>
        <v>0</v>
      </c>
      <c r="BB54" s="83">
        <f>ROUND(BB55,1)</f>
        <v>0</v>
      </c>
      <c r="BC54" s="83">
        <f>ROUND(BC55,1)</f>
        <v>0</v>
      </c>
      <c r="BD54" s="85">
        <f>ROUND(BD55,1)</f>
        <v>0</v>
      </c>
      <c r="BS54" s="86" t="s">
        <v>70</v>
      </c>
      <c r="BT54" s="86" t="s">
        <v>71</v>
      </c>
      <c r="BU54" s="87" t="s">
        <v>72</v>
      </c>
      <c r="BV54" s="86" t="s">
        <v>73</v>
      </c>
      <c r="BW54" s="86" t="s">
        <v>5</v>
      </c>
      <c r="BX54" s="86" t="s">
        <v>74</v>
      </c>
      <c r="CL54" s="86" t="s">
        <v>19</v>
      </c>
    </row>
    <row r="55" spans="1:91" s="7" customFormat="1" ht="16.5" customHeight="1">
      <c r="A55" s="88" t="s">
        <v>75</v>
      </c>
      <c r="B55" s="89"/>
      <c r="C55" s="90"/>
      <c r="D55" s="375" t="s">
        <v>76</v>
      </c>
      <c r="E55" s="375"/>
      <c r="F55" s="375"/>
      <c r="G55" s="375"/>
      <c r="H55" s="375"/>
      <c r="I55" s="91"/>
      <c r="J55" s="375" t="s">
        <v>77</v>
      </c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3">
        <f>'1 - SUNN, č.p. 676'!J30</f>
        <v>0</v>
      </c>
      <c r="AH55" s="374"/>
      <c r="AI55" s="374"/>
      <c r="AJ55" s="374"/>
      <c r="AK55" s="374"/>
      <c r="AL55" s="374"/>
      <c r="AM55" s="374"/>
      <c r="AN55" s="373">
        <f>SUM(AG55,AT55)</f>
        <v>0</v>
      </c>
      <c r="AO55" s="374"/>
      <c r="AP55" s="374"/>
      <c r="AQ55" s="92" t="s">
        <v>78</v>
      </c>
      <c r="AR55" s="93"/>
      <c r="AS55" s="94">
        <v>0</v>
      </c>
      <c r="AT55" s="95">
        <f>ROUND(SUM(AV55:AW55),1)</f>
        <v>0</v>
      </c>
      <c r="AU55" s="96">
        <f>'1 - SUNN, č.p. 676'!P111</f>
        <v>0</v>
      </c>
      <c r="AV55" s="95">
        <f>'1 - SUNN, č.p. 676'!J33</f>
        <v>0</v>
      </c>
      <c r="AW55" s="95">
        <f>'1 - SUNN, č.p. 676'!J34</f>
        <v>0</v>
      </c>
      <c r="AX55" s="95">
        <f>'1 - SUNN, č.p. 676'!J35</f>
        <v>0</v>
      </c>
      <c r="AY55" s="95">
        <f>'1 - SUNN, č.p. 676'!J36</f>
        <v>0</v>
      </c>
      <c r="AZ55" s="95">
        <f>'1 - SUNN, č.p. 676'!F33</f>
        <v>0</v>
      </c>
      <c r="BA55" s="95">
        <f>'1 - SUNN, č.p. 676'!F34</f>
        <v>0</v>
      </c>
      <c r="BB55" s="95">
        <f>'1 - SUNN, č.p. 676'!F35</f>
        <v>0</v>
      </c>
      <c r="BC55" s="95">
        <f>'1 - SUNN, č.p. 676'!F36</f>
        <v>0</v>
      </c>
      <c r="BD55" s="97">
        <f>'1 - SUNN, č.p. 676'!F37</f>
        <v>0</v>
      </c>
      <c r="BT55" s="98" t="s">
        <v>76</v>
      </c>
      <c r="BV55" s="98" t="s">
        <v>73</v>
      </c>
      <c r="BW55" s="98" t="s">
        <v>79</v>
      </c>
      <c r="BX55" s="98" t="s">
        <v>5</v>
      </c>
      <c r="CL55" s="98" t="s">
        <v>19</v>
      </c>
      <c r="CM55" s="98" t="s">
        <v>76</v>
      </c>
    </row>
    <row r="56" spans="1:91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1" s="2" customFormat="1" ht="6.95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HYkOGVYpAir9RhvSL2/7URP8ZcBttX8azKYCUSaT39DshcE084jpaMOmhy5SkRdO1JTvJ8zdSbA0E1W2EL30Qg==" saltValue="uUl9jpTw+IPz0xAMZeEs9S4mlysTm9bcHwOYILVqcmVDr0CUWc4we5FKVTePmmNKo4UqqHSHKXdCXrcVXJ4JH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SUNN, č.p. 676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19" t="s">
        <v>79</v>
      </c>
      <c r="AZ2" s="99" t="s">
        <v>80</v>
      </c>
      <c r="BA2" s="99" t="s">
        <v>81</v>
      </c>
      <c r="BB2" s="99" t="s">
        <v>82</v>
      </c>
      <c r="BC2" s="99" t="s">
        <v>83</v>
      </c>
      <c r="BD2" s="99" t="s">
        <v>84</v>
      </c>
    </row>
    <row r="3" spans="1:5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22"/>
      <c r="AT3" s="19" t="s">
        <v>76</v>
      </c>
      <c r="AZ3" s="99" t="s">
        <v>85</v>
      </c>
      <c r="BA3" s="99" t="s">
        <v>86</v>
      </c>
      <c r="BB3" s="99" t="s">
        <v>82</v>
      </c>
      <c r="BC3" s="99" t="s">
        <v>87</v>
      </c>
      <c r="BD3" s="99" t="s">
        <v>84</v>
      </c>
    </row>
    <row r="4" spans="1:56" s="1" customFormat="1" ht="24.95" customHeight="1">
      <c r="B4" s="22"/>
      <c r="D4" s="102" t="s">
        <v>88</v>
      </c>
      <c r="L4" s="22"/>
      <c r="M4" s="103" t="s">
        <v>10</v>
      </c>
      <c r="AT4" s="19" t="s">
        <v>4</v>
      </c>
      <c r="AZ4" s="99" t="s">
        <v>89</v>
      </c>
      <c r="BA4" s="99" t="s">
        <v>90</v>
      </c>
      <c r="BB4" s="99" t="s">
        <v>82</v>
      </c>
      <c r="BC4" s="99" t="s">
        <v>91</v>
      </c>
      <c r="BD4" s="99" t="s">
        <v>84</v>
      </c>
    </row>
    <row r="5" spans="1:56" s="1" customFormat="1" ht="6.95" customHeight="1">
      <c r="B5" s="22"/>
      <c r="L5" s="22"/>
      <c r="AZ5" s="99" t="s">
        <v>92</v>
      </c>
      <c r="BA5" s="99" t="s">
        <v>93</v>
      </c>
      <c r="BB5" s="99" t="s">
        <v>82</v>
      </c>
      <c r="BC5" s="99" t="s">
        <v>94</v>
      </c>
      <c r="BD5" s="99" t="s">
        <v>84</v>
      </c>
    </row>
    <row r="6" spans="1:56" s="1" customFormat="1" ht="12" customHeight="1">
      <c r="B6" s="22"/>
      <c r="D6" s="104" t="s">
        <v>16</v>
      </c>
      <c r="L6" s="22"/>
      <c r="AZ6" s="99" t="s">
        <v>95</v>
      </c>
      <c r="BA6" s="99" t="s">
        <v>96</v>
      </c>
      <c r="BB6" s="99" t="s">
        <v>82</v>
      </c>
      <c r="BC6" s="99" t="s">
        <v>97</v>
      </c>
      <c r="BD6" s="99" t="s">
        <v>84</v>
      </c>
    </row>
    <row r="7" spans="1:56" s="1" customFormat="1" ht="16.5" customHeight="1">
      <c r="B7" s="22"/>
      <c r="E7" s="379" t="str">
        <f>'Rekapitulace stavby'!K6</f>
        <v>Regenerace bytové jednotky SUNN č.p.676</v>
      </c>
      <c r="F7" s="380"/>
      <c r="G7" s="380"/>
      <c r="H7" s="380"/>
      <c r="L7" s="22"/>
      <c r="AZ7" s="99" t="s">
        <v>98</v>
      </c>
      <c r="BA7" s="99" t="s">
        <v>99</v>
      </c>
      <c r="BB7" s="99" t="s">
        <v>100</v>
      </c>
      <c r="BC7" s="99" t="s">
        <v>101</v>
      </c>
      <c r="BD7" s="99" t="s">
        <v>84</v>
      </c>
    </row>
    <row r="8" spans="1:56" s="2" customFormat="1" ht="12" customHeight="1">
      <c r="A8" s="36"/>
      <c r="B8" s="41"/>
      <c r="C8" s="36"/>
      <c r="D8" s="104" t="s">
        <v>102</v>
      </c>
      <c r="E8" s="36"/>
      <c r="F8" s="36"/>
      <c r="G8" s="36"/>
      <c r="H8" s="36"/>
      <c r="I8" s="36"/>
      <c r="J8" s="36"/>
      <c r="K8" s="36"/>
      <c r="L8" s="10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99" t="s">
        <v>103</v>
      </c>
      <c r="BA8" s="99" t="s">
        <v>104</v>
      </c>
      <c r="BB8" s="99" t="s">
        <v>82</v>
      </c>
      <c r="BC8" s="99" t="s">
        <v>105</v>
      </c>
      <c r="BD8" s="99" t="s">
        <v>84</v>
      </c>
    </row>
    <row r="9" spans="1:56" s="2" customFormat="1" ht="16.5" customHeight="1">
      <c r="A9" s="36"/>
      <c r="B9" s="41"/>
      <c r="C9" s="36"/>
      <c r="D9" s="36"/>
      <c r="E9" s="381" t="s">
        <v>106</v>
      </c>
      <c r="F9" s="382"/>
      <c r="G9" s="382"/>
      <c r="H9" s="382"/>
      <c r="I9" s="36"/>
      <c r="J9" s="36"/>
      <c r="K9" s="36"/>
      <c r="L9" s="10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99" t="s">
        <v>107</v>
      </c>
      <c r="BA9" s="99" t="s">
        <v>108</v>
      </c>
      <c r="BB9" s="99" t="s">
        <v>82</v>
      </c>
      <c r="BC9" s="99" t="s">
        <v>109</v>
      </c>
      <c r="BD9" s="99" t="s">
        <v>84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99" t="s">
        <v>110</v>
      </c>
      <c r="BA10" s="99" t="s">
        <v>111</v>
      </c>
      <c r="BB10" s="99" t="s">
        <v>82</v>
      </c>
      <c r="BC10" s="99" t="s">
        <v>112</v>
      </c>
      <c r="BD10" s="99" t="s">
        <v>84</v>
      </c>
    </row>
    <row r="11" spans="1:56" s="2" customFormat="1" ht="12" customHeight="1">
      <c r="A11" s="36"/>
      <c r="B11" s="41"/>
      <c r="C11" s="36"/>
      <c r="D11" s="104" t="s">
        <v>18</v>
      </c>
      <c r="E11" s="36"/>
      <c r="F11" s="106" t="s">
        <v>19</v>
      </c>
      <c r="G11" s="36"/>
      <c r="H11" s="36"/>
      <c r="I11" s="104" t="s">
        <v>20</v>
      </c>
      <c r="J11" s="106" t="s">
        <v>19</v>
      </c>
      <c r="K11" s="36"/>
      <c r="L11" s="10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99" t="s">
        <v>113</v>
      </c>
      <c r="BA11" s="99" t="s">
        <v>114</v>
      </c>
      <c r="BB11" s="99" t="s">
        <v>82</v>
      </c>
      <c r="BC11" s="99" t="s">
        <v>115</v>
      </c>
      <c r="BD11" s="99" t="s">
        <v>84</v>
      </c>
    </row>
    <row r="12" spans="1:56" s="2" customFormat="1" ht="12" customHeight="1">
      <c r="A12" s="36"/>
      <c r="B12" s="41"/>
      <c r="C12" s="36"/>
      <c r="D12" s="104" t="s">
        <v>21</v>
      </c>
      <c r="E12" s="36"/>
      <c r="F12" s="106" t="s">
        <v>22</v>
      </c>
      <c r="G12" s="36"/>
      <c r="H12" s="36"/>
      <c r="I12" s="104" t="s">
        <v>23</v>
      </c>
      <c r="J12" s="107" t="str">
        <f>'Rekapitulace stavby'!AN8</f>
        <v>19. 9. 2024</v>
      </c>
      <c r="K12" s="36"/>
      <c r="L12" s="10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99" t="s">
        <v>116</v>
      </c>
      <c r="BA12" s="99" t="s">
        <v>117</v>
      </c>
      <c r="BB12" s="99" t="s">
        <v>82</v>
      </c>
      <c r="BC12" s="99" t="s">
        <v>118</v>
      </c>
      <c r="BD12" s="99" t="s">
        <v>84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99" t="s">
        <v>119</v>
      </c>
      <c r="BA13" s="99" t="s">
        <v>120</v>
      </c>
      <c r="BB13" s="99" t="s">
        <v>82</v>
      </c>
      <c r="BC13" s="99" t="s">
        <v>121</v>
      </c>
      <c r="BD13" s="99" t="s">
        <v>84</v>
      </c>
    </row>
    <row r="14" spans="1:56" s="2" customFormat="1" ht="12" customHeight="1">
      <c r="A14" s="36"/>
      <c r="B14" s="41"/>
      <c r="C14" s="36"/>
      <c r="D14" s="104" t="s">
        <v>25</v>
      </c>
      <c r="E14" s="36"/>
      <c r="F14" s="36"/>
      <c r="G14" s="36"/>
      <c r="H14" s="36"/>
      <c r="I14" s="104" t="s">
        <v>26</v>
      </c>
      <c r="J14" s="106" t="s">
        <v>19</v>
      </c>
      <c r="K14" s="36"/>
      <c r="L14" s="10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99" t="s">
        <v>122</v>
      </c>
      <c r="BA14" s="99" t="s">
        <v>123</v>
      </c>
      <c r="BB14" s="99" t="s">
        <v>82</v>
      </c>
      <c r="BC14" s="99" t="s">
        <v>124</v>
      </c>
      <c r="BD14" s="99" t="s">
        <v>84</v>
      </c>
    </row>
    <row r="15" spans="1:56" s="2" customFormat="1" ht="18" customHeight="1">
      <c r="A15" s="36"/>
      <c r="B15" s="41"/>
      <c r="C15" s="36"/>
      <c r="D15" s="36"/>
      <c r="E15" s="106" t="s">
        <v>27</v>
      </c>
      <c r="F15" s="36"/>
      <c r="G15" s="36"/>
      <c r="H15" s="36"/>
      <c r="I15" s="104" t="s">
        <v>28</v>
      </c>
      <c r="J15" s="106" t="s">
        <v>19</v>
      </c>
      <c r="K15" s="36"/>
      <c r="L15" s="10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99" t="s">
        <v>125</v>
      </c>
      <c r="BA15" s="99" t="s">
        <v>126</v>
      </c>
      <c r="BB15" s="99" t="s">
        <v>82</v>
      </c>
      <c r="BC15" s="99" t="s">
        <v>127</v>
      </c>
      <c r="BD15" s="99" t="s">
        <v>84</v>
      </c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99" t="s">
        <v>128</v>
      </c>
      <c r="BA16" s="99" t="s">
        <v>129</v>
      </c>
      <c r="BB16" s="99" t="s">
        <v>82</v>
      </c>
      <c r="BC16" s="99" t="s">
        <v>130</v>
      </c>
      <c r="BD16" s="99" t="s">
        <v>84</v>
      </c>
    </row>
    <row r="17" spans="1:56" s="2" customFormat="1" ht="12" customHeight="1">
      <c r="A17" s="36"/>
      <c r="B17" s="41"/>
      <c r="C17" s="36"/>
      <c r="D17" s="104" t="s">
        <v>29</v>
      </c>
      <c r="E17" s="36"/>
      <c r="F17" s="36"/>
      <c r="G17" s="36"/>
      <c r="H17" s="36"/>
      <c r="I17" s="104" t="s">
        <v>26</v>
      </c>
      <c r="J17" s="32" t="str">
        <f>'Rekapitulace stavby'!AN13</f>
        <v>Vyplň údaj</v>
      </c>
      <c r="K17" s="36"/>
      <c r="L17" s="10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99" t="s">
        <v>131</v>
      </c>
      <c r="BA17" s="99" t="s">
        <v>132</v>
      </c>
      <c r="BB17" s="99" t="s">
        <v>82</v>
      </c>
      <c r="BC17" s="99" t="s">
        <v>133</v>
      </c>
      <c r="BD17" s="99" t="s">
        <v>84</v>
      </c>
    </row>
    <row r="18" spans="1:56" s="2" customFormat="1" ht="18" customHeight="1">
      <c r="A18" s="36"/>
      <c r="B18" s="41"/>
      <c r="C18" s="36"/>
      <c r="D18" s="36"/>
      <c r="E18" s="383" t="str">
        <f>'Rekapitulace stavby'!E14</f>
        <v>Vyplň údaj</v>
      </c>
      <c r="F18" s="384"/>
      <c r="G18" s="384"/>
      <c r="H18" s="384"/>
      <c r="I18" s="104" t="s">
        <v>28</v>
      </c>
      <c r="J18" s="32" t="str">
        <f>'Rekapitulace stavby'!AN14</f>
        <v>Vyplň údaj</v>
      </c>
      <c r="K18" s="36"/>
      <c r="L18" s="10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99" t="s">
        <v>134</v>
      </c>
      <c r="BA18" s="99" t="s">
        <v>135</v>
      </c>
      <c r="BB18" s="99" t="s">
        <v>82</v>
      </c>
      <c r="BC18" s="99" t="s">
        <v>136</v>
      </c>
      <c r="BD18" s="99" t="s">
        <v>84</v>
      </c>
    </row>
    <row r="19" spans="1:56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99" t="s">
        <v>137</v>
      </c>
      <c r="BA19" s="99" t="s">
        <v>138</v>
      </c>
      <c r="BB19" s="99" t="s">
        <v>82</v>
      </c>
      <c r="BC19" s="99" t="s">
        <v>139</v>
      </c>
      <c r="BD19" s="99" t="s">
        <v>84</v>
      </c>
    </row>
    <row r="20" spans="1:56" s="2" customFormat="1" ht="12" customHeight="1">
      <c r="A20" s="36"/>
      <c r="B20" s="41"/>
      <c r="C20" s="36"/>
      <c r="D20" s="104" t="s">
        <v>31</v>
      </c>
      <c r="E20" s="36"/>
      <c r="F20" s="36"/>
      <c r="G20" s="36"/>
      <c r="H20" s="36"/>
      <c r="I20" s="104" t="s">
        <v>26</v>
      </c>
      <c r="J20" s="106" t="str">
        <f>IF('Rekapitulace stavby'!AN16="","",'Rekapitulace stavby'!AN16)</f>
        <v/>
      </c>
      <c r="K20" s="36"/>
      <c r="L20" s="10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99" t="s">
        <v>140</v>
      </c>
      <c r="BA20" s="99" t="s">
        <v>141</v>
      </c>
      <c r="BB20" s="99" t="s">
        <v>82</v>
      </c>
      <c r="BC20" s="99" t="s">
        <v>142</v>
      </c>
      <c r="BD20" s="99" t="s">
        <v>84</v>
      </c>
    </row>
    <row r="21" spans="1:56" s="2" customFormat="1" ht="18" customHeight="1">
      <c r="A21" s="36"/>
      <c r="B21" s="41"/>
      <c r="C21" s="36"/>
      <c r="D21" s="36"/>
      <c r="E21" s="106" t="str">
        <f>IF('Rekapitulace stavby'!E17="","",'Rekapitulace stavby'!E17)</f>
        <v xml:space="preserve"> </v>
      </c>
      <c r="F21" s="36"/>
      <c r="G21" s="36"/>
      <c r="H21" s="36"/>
      <c r="I21" s="104" t="s">
        <v>28</v>
      </c>
      <c r="J21" s="106" t="str">
        <f>IF('Rekapitulace stavby'!AN17="","",'Rekapitulace stavby'!AN17)</f>
        <v/>
      </c>
      <c r="K21" s="36"/>
      <c r="L21" s="10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99" t="s">
        <v>143</v>
      </c>
      <c r="BA21" s="99" t="s">
        <v>144</v>
      </c>
      <c r="BB21" s="99" t="s">
        <v>82</v>
      </c>
      <c r="BC21" s="99" t="s">
        <v>97</v>
      </c>
      <c r="BD21" s="99" t="s">
        <v>84</v>
      </c>
    </row>
    <row r="22" spans="1:56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99" t="s">
        <v>145</v>
      </c>
      <c r="BA22" s="99" t="s">
        <v>146</v>
      </c>
      <c r="BB22" s="99" t="s">
        <v>82</v>
      </c>
      <c r="BC22" s="99" t="s">
        <v>147</v>
      </c>
      <c r="BD22" s="99" t="s">
        <v>84</v>
      </c>
    </row>
    <row r="23" spans="1:56" s="2" customFormat="1" ht="12" customHeight="1">
      <c r="A23" s="36"/>
      <c r="B23" s="41"/>
      <c r="C23" s="36"/>
      <c r="D23" s="104" t="s">
        <v>34</v>
      </c>
      <c r="E23" s="36"/>
      <c r="F23" s="36"/>
      <c r="G23" s="36"/>
      <c r="H23" s="36"/>
      <c r="I23" s="104" t="s">
        <v>26</v>
      </c>
      <c r="J23" s="106" t="str">
        <f>IF('Rekapitulace stavby'!AN19="","",'Rekapitulace stavby'!AN19)</f>
        <v/>
      </c>
      <c r="K23" s="36"/>
      <c r="L23" s="10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99" t="s">
        <v>148</v>
      </c>
      <c r="BA23" s="99" t="s">
        <v>149</v>
      </c>
      <c r="BB23" s="99" t="s">
        <v>82</v>
      </c>
      <c r="BC23" s="99" t="s">
        <v>150</v>
      </c>
      <c r="BD23" s="99" t="s">
        <v>84</v>
      </c>
    </row>
    <row r="24" spans="1:56" s="2" customFormat="1" ht="18" customHeight="1">
      <c r="A24" s="36"/>
      <c r="B24" s="41"/>
      <c r="C24" s="36"/>
      <c r="D24" s="36"/>
      <c r="E24" s="106" t="str">
        <f>IF('Rekapitulace stavby'!E20="","",'Rekapitulace stavby'!E20)</f>
        <v xml:space="preserve"> </v>
      </c>
      <c r="F24" s="36"/>
      <c r="G24" s="36"/>
      <c r="H24" s="36"/>
      <c r="I24" s="104" t="s">
        <v>28</v>
      </c>
      <c r="J24" s="106" t="str">
        <f>IF('Rekapitulace stavby'!AN20="","",'Rekapitulace stavby'!AN20)</f>
        <v/>
      </c>
      <c r="K24" s="36"/>
      <c r="L24" s="10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99" t="s">
        <v>151</v>
      </c>
      <c r="BA24" s="99" t="s">
        <v>152</v>
      </c>
      <c r="BB24" s="99" t="s">
        <v>82</v>
      </c>
      <c r="BC24" s="99" t="s">
        <v>153</v>
      </c>
      <c r="BD24" s="99" t="s">
        <v>84</v>
      </c>
    </row>
    <row r="25" spans="1:56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99" t="s">
        <v>154</v>
      </c>
      <c r="BA25" s="99" t="s">
        <v>155</v>
      </c>
      <c r="BB25" s="99" t="s">
        <v>82</v>
      </c>
      <c r="BC25" s="99" t="s">
        <v>156</v>
      </c>
      <c r="BD25" s="99" t="s">
        <v>84</v>
      </c>
    </row>
    <row r="26" spans="1:56" s="2" customFormat="1" ht="12" customHeight="1">
      <c r="A26" s="36"/>
      <c r="B26" s="41"/>
      <c r="C26" s="36"/>
      <c r="D26" s="104" t="s">
        <v>35</v>
      </c>
      <c r="E26" s="36"/>
      <c r="F26" s="36"/>
      <c r="G26" s="36"/>
      <c r="H26" s="36"/>
      <c r="I26" s="36"/>
      <c r="J26" s="36"/>
      <c r="K26" s="36"/>
      <c r="L26" s="10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99" t="s">
        <v>157</v>
      </c>
      <c r="BA26" s="99" t="s">
        <v>158</v>
      </c>
      <c r="BB26" s="99" t="s">
        <v>100</v>
      </c>
      <c r="BC26" s="99" t="s">
        <v>159</v>
      </c>
      <c r="BD26" s="99" t="s">
        <v>84</v>
      </c>
    </row>
    <row r="27" spans="1:56" s="8" customFormat="1" ht="71.25" customHeight="1">
      <c r="A27" s="108"/>
      <c r="B27" s="109"/>
      <c r="C27" s="108"/>
      <c r="D27" s="108"/>
      <c r="E27" s="385" t="s">
        <v>36</v>
      </c>
      <c r="F27" s="385"/>
      <c r="G27" s="385"/>
      <c r="H27" s="385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Z27" s="111" t="s">
        <v>160</v>
      </c>
      <c r="BA27" s="111" t="s">
        <v>161</v>
      </c>
      <c r="BB27" s="111" t="s">
        <v>100</v>
      </c>
      <c r="BC27" s="111" t="s">
        <v>162</v>
      </c>
      <c r="BD27" s="111" t="s">
        <v>84</v>
      </c>
    </row>
    <row r="28" spans="1:56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99" t="s">
        <v>163</v>
      </c>
      <c r="BA28" s="99" t="s">
        <v>164</v>
      </c>
      <c r="BB28" s="99" t="s">
        <v>100</v>
      </c>
      <c r="BC28" s="99" t="s">
        <v>165</v>
      </c>
      <c r="BD28" s="99" t="s">
        <v>84</v>
      </c>
    </row>
    <row r="29" spans="1:56" s="2" customFormat="1" ht="6.95" customHeight="1">
      <c r="A29" s="36"/>
      <c r="B29" s="41"/>
      <c r="C29" s="36"/>
      <c r="D29" s="112"/>
      <c r="E29" s="112"/>
      <c r="F29" s="112"/>
      <c r="G29" s="112"/>
      <c r="H29" s="112"/>
      <c r="I29" s="112"/>
      <c r="J29" s="112"/>
      <c r="K29" s="112"/>
      <c r="L29" s="10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99" t="s">
        <v>166</v>
      </c>
      <c r="BA29" s="99" t="s">
        <v>167</v>
      </c>
      <c r="BB29" s="99" t="s">
        <v>100</v>
      </c>
      <c r="BC29" s="99" t="s">
        <v>168</v>
      </c>
      <c r="BD29" s="99" t="s">
        <v>84</v>
      </c>
    </row>
    <row r="30" spans="1:56" s="2" customFormat="1" ht="25.35" customHeight="1">
      <c r="A30" s="36"/>
      <c r="B30" s="41"/>
      <c r="C30" s="36"/>
      <c r="D30" s="113" t="s">
        <v>37</v>
      </c>
      <c r="E30" s="36"/>
      <c r="F30" s="36"/>
      <c r="G30" s="36"/>
      <c r="H30" s="36"/>
      <c r="I30" s="36"/>
      <c r="J30" s="114">
        <f>ROUND(J111, 1)</f>
        <v>0</v>
      </c>
      <c r="K30" s="36"/>
      <c r="L30" s="10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2" customFormat="1" ht="6.95" customHeight="1">
      <c r="A31" s="36"/>
      <c r="B31" s="41"/>
      <c r="C31" s="36"/>
      <c r="D31" s="112"/>
      <c r="E31" s="112"/>
      <c r="F31" s="112"/>
      <c r="G31" s="112"/>
      <c r="H31" s="112"/>
      <c r="I31" s="112"/>
      <c r="J31" s="112"/>
      <c r="K31" s="112"/>
      <c r="L31" s="10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56" s="2" customFormat="1" ht="14.45" customHeight="1">
      <c r="A32" s="36"/>
      <c r="B32" s="41"/>
      <c r="C32" s="36"/>
      <c r="D32" s="36"/>
      <c r="E32" s="36"/>
      <c r="F32" s="115" t="s">
        <v>39</v>
      </c>
      <c r="G32" s="36"/>
      <c r="H32" s="36"/>
      <c r="I32" s="115" t="s">
        <v>38</v>
      </c>
      <c r="J32" s="115" t="s">
        <v>40</v>
      </c>
      <c r="K32" s="36"/>
      <c r="L32" s="10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6" t="s">
        <v>41</v>
      </c>
      <c r="E33" s="104" t="s">
        <v>42</v>
      </c>
      <c r="F33" s="117">
        <f>ROUND((SUM(BE111:BE1028)),  1)</f>
        <v>0</v>
      </c>
      <c r="G33" s="36"/>
      <c r="H33" s="36"/>
      <c r="I33" s="118">
        <v>0.21</v>
      </c>
      <c r="J33" s="117">
        <f>ROUND(((SUM(BE111:BE1028))*I33),  1)</f>
        <v>0</v>
      </c>
      <c r="K33" s="36"/>
      <c r="L33" s="10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4" t="s">
        <v>43</v>
      </c>
      <c r="F34" s="117">
        <f>ROUND((SUM(BF111:BF1028)),  1)</f>
        <v>0</v>
      </c>
      <c r="G34" s="36"/>
      <c r="H34" s="36"/>
      <c r="I34" s="118">
        <v>0.12</v>
      </c>
      <c r="J34" s="117">
        <f>ROUND(((SUM(BF111:BF1028))*I34),  1)</f>
        <v>0</v>
      </c>
      <c r="K34" s="36"/>
      <c r="L34" s="10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4" t="s">
        <v>44</v>
      </c>
      <c r="F35" s="117">
        <f>ROUND((SUM(BG111:BG1028)),  1)</f>
        <v>0</v>
      </c>
      <c r="G35" s="36"/>
      <c r="H35" s="36"/>
      <c r="I35" s="118">
        <v>0.21</v>
      </c>
      <c r="J35" s="117">
        <f>0</f>
        <v>0</v>
      </c>
      <c r="K35" s="36"/>
      <c r="L35" s="10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4" t="s">
        <v>45</v>
      </c>
      <c r="F36" s="117">
        <f>ROUND((SUM(BH111:BH1028)),  1)</f>
        <v>0</v>
      </c>
      <c r="G36" s="36"/>
      <c r="H36" s="36"/>
      <c r="I36" s="118">
        <v>0.12</v>
      </c>
      <c r="J36" s="117">
        <f>0</f>
        <v>0</v>
      </c>
      <c r="K36" s="36"/>
      <c r="L36" s="10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4" t="s">
        <v>46</v>
      </c>
      <c r="F37" s="117">
        <f>ROUND((SUM(BI111:BI1028)),  1)</f>
        <v>0</v>
      </c>
      <c r="G37" s="36"/>
      <c r="H37" s="36"/>
      <c r="I37" s="118">
        <v>0</v>
      </c>
      <c r="J37" s="117">
        <f>0</f>
        <v>0</v>
      </c>
      <c r="K37" s="36"/>
      <c r="L37" s="10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169</v>
      </c>
      <c r="D45" s="38"/>
      <c r="E45" s="38"/>
      <c r="F45" s="38"/>
      <c r="G45" s="38"/>
      <c r="H45" s="38"/>
      <c r="I45" s="38"/>
      <c r="J45" s="38"/>
      <c r="K45" s="38"/>
      <c r="L45" s="10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6" t="str">
        <f>E7</f>
        <v>Regenerace bytové jednotky SUNN č.p.676</v>
      </c>
      <c r="F48" s="387"/>
      <c r="G48" s="387"/>
      <c r="H48" s="387"/>
      <c r="I48" s="38"/>
      <c r="J48" s="38"/>
      <c r="K48" s="38"/>
      <c r="L48" s="10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102</v>
      </c>
      <c r="D49" s="38"/>
      <c r="E49" s="38"/>
      <c r="F49" s="38"/>
      <c r="G49" s="38"/>
      <c r="H49" s="38"/>
      <c r="I49" s="38"/>
      <c r="J49" s="38"/>
      <c r="K49" s="38"/>
      <c r="L49" s="10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8" t="str">
        <f>E9</f>
        <v>1 - SUNN, č.p. 676</v>
      </c>
      <c r="F50" s="388"/>
      <c r="G50" s="388"/>
      <c r="H50" s="388"/>
      <c r="I50" s="38"/>
      <c r="J50" s="38"/>
      <c r="K50" s="38"/>
      <c r="L50" s="10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Bílina</v>
      </c>
      <c r="G52" s="38"/>
      <c r="H52" s="38"/>
      <c r="I52" s="31" t="s">
        <v>23</v>
      </c>
      <c r="J52" s="61" t="str">
        <f>IF(J12="","",J12)</f>
        <v>19. 9. 2024</v>
      </c>
      <c r="K52" s="38"/>
      <c r="L52" s="10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Bílina</v>
      </c>
      <c r="G54" s="38"/>
      <c r="H54" s="38"/>
      <c r="I54" s="31" t="s">
        <v>31</v>
      </c>
      <c r="J54" s="34" t="str">
        <f>E21</f>
        <v xml:space="preserve"> </v>
      </c>
      <c r="K54" s="38"/>
      <c r="L54" s="10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0" t="s">
        <v>170</v>
      </c>
      <c r="D57" s="131"/>
      <c r="E57" s="131"/>
      <c r="F57" s="131"/>
      <c r="G57" s="131"/>
      <c r="H57" s="131"/>
      <c r="I57" s="131"/>
      <c r="J57" s="132" t="s">
        <v>171</v>
      </c>
      <c r="K57" s="131"/>
      <c r="L57" s="10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3" t="s">
        <v>69</v>
      </c>
      <c r="D59" s="38"/>
      <c r="E59" s="38"/>
      <c r="F59" s="38"/>
      <c r="G59" s="38"/>
      <c r="H59" s="38"/>
      <c r="I59" s="38"/>
      <c r="J59" s="79">
        <f>J111</f>
        <v>0</v>
      </c>
      <c r="K59" s="38"/>
      <c r="L59" s="10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172</v>
      </c>
    </row>
    <row r="60" spans="1:47" s="9" customFormat="1" ht="24.95" customHeight="1">
      <c r="B60" s="134"/>
      <c r="C60" s="135"/>
      <c r="D60" s="136" t="s">
        <v>173</v>
      </c>
      <c r="E60" s="137"/>
      <c r="F60" s="137"/>
      <c r="G60" s="137"/>
      <c r="H60" s="137"/>
      <c r="I60" s="137"/>
      <c r="J60" s="138">
        <f>J112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174</v>
      </c>
      <c r="E61" s="143"/>
      <c r="F61" s="143"/>
      <c r="G61" s="143"/>
      <c r="H61" s="143"/>
      <c r="I61" s="143"/>
      <c r="J61" s="144">
        <f>J113</f>
        <v>0</v>
      </c>
      <c r="K61" s="141"/>
      <c r="L61" s="145"/>
    </row>
    <row r="62" spans="1:47" s="10" customFormat="1" ht="14.85" customHeight="1">
      <c r="B62" s="140"/>
      <c r="C62" s="141"/>
      <c r="D62" s="142" t="s">
        <v>175</v>
      </c>
      <c r="E62" s="143"/>
      <c r="F62" s="143"/>
      <c r="G62" s="143"/>
      <c r="H62" s="143"/>
      <c r="I62" s="143"/>
      <c r="J62" s="144">
        <f>J118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176</v>
      </c>
      <c r="E63" s="143"/>
      <c r="F63" s="143"/>
      <c r="G63" s="143"/>
      <c r="H63" s="143"/>
      <c r="I63" s="143"/>
      <c r="J63" s="144">
        <f>J124</f>
        <v>0</v>
      </c>
      <c r="K63" s="141"/>
      <c r="L63" s="145"/>
    </row>
    <row r="64" spans="1:47" s="10" customFormat="1" ht="14.85" customHeight="1">
      <c r="B64" s="140"/>
      <c r="C64" s="141"/>
      <c r="D64" s="142" t="s">
        <v>177</v>
      </c>
      <c r="E64" s="143"/>
      <c r="F64" s="143"/>
      <c r="G64" s="143"/>
      <c r="H64" s="143"/>
      <c r="I64" s="143"/>
      <c r="J64" s="144">
        <f>J125</f>
        <v>0</v>
      </c>
      <c r="K64" s="141"/>
      <c r="L64" s="145"/>
    </row>
    <row r="65" spans="2:12" s="10" customFormat="1" ht="14.85" customHeight="1">
      <c r="B65" s="140"/>
      <c r="C65" s="141"/>
      <c r="D65" s="142" t="s">
        <v>178</v>
      </c>
      <c r="E65" s="143"/>
      <c r="F65" s="143"/>
      <c r="G65" s="143"/>
      <c r="H65" s="143"/>
      <c r="I65" s="143"/>
      <c r="J65" s="144">
        <f>J199</f>
        <v>0</v>
      </c>
      <c r="K65" s="141"/>
      <c r="L65" s="145"/>
    </row>
    <row r="66" spans="2:12" s="10" customFormat="1" ht="19.899999999999999" customHeight="1">
      <c r="B66" s="140"/>
      <c r="C66" s="141"/>
      <c r="D66" s="142" t="s">
        <v>179</v>
      </c>
      <c r="E66" s="143"/>
      <c r="F66" s="143"/>
      <c r="G66" s="143"/>
      <c r="H66" s="143"/>
      <c r="I66" s="143"/>
      <c r="J66" s="144">
        <f>J204</f>
        <v>0</v>
      </c>
      <c r="K66" s="141"/>
      <c r="L66" s="145"/>
    </row>
    <row r="67" spans="2:12" s="10" customFormat="1" ht="14.85" customHeight="1">
      <c r="B67" s="140"/>
      <c r="C67" s="141"/>
      <c r="D67" s="142" t="s">
        <v>180</v>
      </c>
      <c r="E67" s="143"/>
      <c r="F67" s="143"/>
      <c r="G67" s="143"/>
      <c r="H67" s="143"/>
      <c r="I67" s="143"/>
      <c r="J67" s="144">
        <f>J205</f>
        <v>0</v>
      </c>
      <c r="K67" s="141"/>
      <c r="L67" s="145"/>
    </row>
    <row r="68" spans="2:12" s="10" customFormat="1" ht="14.85" customHeight="1">
      <c r="B68" s="140"/>
      <c r="C68" s="141"/>
      <c r="D68" s="142" t="s">
        <v>181</v>
      </c>
      <c r="E68" s="143"/>
      <c r="F68" s="143"/>
      <c r="G68" s="143"/>
      <c r="H68" s="143"/>
      <c r="I68" s="143"/>
      <c r="J68" s="144">
        <f>J216</f>
        <v>0</v>
      </c>
      <c r="K68" s="141"/>
      <c r="L68" s="145"/>
    </row>
    <row r="69" spans="2:12" s="10" customFormat="1" ht="14.85" customHeight="1">
      <c r="B69" s="140"/>
      <c r="C69" s="141"/>
      <c r="D69" s="142" t="s">
        <v>182</v>
      </c>
      <c r="E69" s="143"/>
      <c r="F69" s="143"/>
      <c r="G69" s="143"/>
      <c r="H69" s="143"/>
      <c r="I69" s="143"/>
      <c r="J69" s="144">
        <f>J231</f>
        <v>0</v>
      </c>
      <c r="K69" s="141"/>
      <c r="L69" s="145"/>
    </row>
    <row r="70" spans="2:12" s="10" customFormat="1" ht="14.85" customHeight="1">
      <c r="B70" s="140"/>
      <c r="C70" s="141"/>
      <c r="D70" s="142" t="s">
        <v>183</v>
      </c>
      <c r="E70" s="143"/>
      <c r="F70" s="143"/>
      <c r="G70" s="143"/>
      <c r="H70" s="143"/>
      <c r="I70" s="143"/>
      <c r="J70" s="144">
        <f>J246</f>
        <v>0</v>
      </c>
      <c r="K70" s="141"/>
      <c r="L70" s="145"/>
    </row>
    <row r="71" spans="2:12" s="10" customFormat="1" ht="14.85" customHeight="1">
      <c r="B71" s="140"/>
      <c r="C71" s="141"/>
      <c r="D71" s="142" t="s">
        <v>184</v>
      </c>
      <c r="E71" s="143"/>
      <c r="F71" s="143"/>
      <c r="G71" s="143"/>
      <c r="H71" s="143"/>
      <c r="I71" s="143"/>
      <c r="J71" s="144">
        <f>J256</f>
        <v>0</v>
      </c>
      <c r="K71" s="141"/>
      <c r="L71" s="145"/>
    </row>
    <row r="72" spans="2:12" s="10" customFormat="1" ht="14.85" customHeight="1">
      <c r="B72" s="140"/>
      <c r="C72" s="141"/>
      <c r="D72" s="142" t="s">
        <v>185</v>
      </c>
      <c r="E72" s="143"/>
      <c r="F72" s="143"/>
      <c r="G72" s="143"/>
      <c r="H72" s="143"/>
      <c r="I72" s="143"/>
      <c r="J72" s="144">
        <f>J262</f>
        <v>0</v>
      </c>
      <c r="K72" s="141"/>
      <c r="L72" s="145"/>
    </row>
    <row r="73" spans="2:12" s="10" customFormat="1" ht="14.85" customHeight="1">
      <c r="B73" s="140"/>
      <c r="C73" s="141"/>
      <c r="D73" s="142" t="s">
        <v>186</v>
      </c>
      <c r="E73" s="143"/>
      <c r="F73" s="143"/>
      <c r="G73" s="143"/>
      <c r="H73" s="143"/>
      <c r="I73" s="143"/>
      <c r="J73" s="144">
        <f>J285</f>
        <v>0</v>
      </c>
      <c r="K73" s="141"/>
      <c r="L73" s="145"/>
    </row>
    <row r="74" spans="2:12" s="9" customFormat="1" ht="24.95" customHeight="1">
      <c r="B74" s="134"/>
      <c r="C74" s="135"/>
      <c r="D74" s="136" t="s">
        <v>187</v>
      </c>
      <c r="E74" s="137"/>
      <c r="F74" s="137"/>
      <c r="G74" s="137"/>
      <c r="H74" s="137"/>
      <c r="I74" s="137"/>
      <c r="J74" s="138">
        <f>J289</f>
        <v>0</v>
      </c>
      <c r="K74" s="135"/>
      <c r="L74" s="139"/>
    </row>
    <row r="75" spans="2:12" s="10" customFormat="1" ht="19.899999999999999" customHeight="1">
      <c r="B75" s="140"/>
      <c r="C75" s="141"/>
      <c r="D75" s="142" t="s">
        <v>188</v>
      </c>
      <c r="E75" s="143"/>
      <c r="F75" s="143"/>
      <c r="G75" s="143"/>
      <c r="H75" s="143"/>
      <c r="I75" s="143"/>
      <c r="J75" s="144">
        <f>J290</f>
        <v>0</v>
      </c>
      <c r="K75" s="141"/>
      <c r="L75" s="145"/>
    </row>
    <row r="76" spans="2:12" s="10" customFormat="1" ht="19.899999999999999" customHeight="1">
      <c r="B76" s="140"/>
      <c r="C76" s="141"/>
      <c r="D76" s="142" t="s">
        <v>189</v>
      </c>
      <c r="E76" s="143"/>
      <c r="F76" s="143"/>
      <c r="G76" s="143"/>
      <c r="H76" s="143"/>
      <c r="I76" s="143"/>
      <c r="J76" s="144">
        <f>J367</f>
        <v>0</v>
      </c>
      <c r="K76" s="141"/>
      <c r="L76" s="145"/>
    </row>
    <row r="77" spans="2:12" s="10" customFormat="1" ht="19.899999999999999" customHeight="1">
      <c r="B77" s="140"/>
      <c r="C77" s="141"/>
      <c r="D77" s="142" t="s">
        <v>190</v>
      </c>
      <c r="E77" s="143"/>
      <c r="F77" s="143"/>
      <c r="G77" s="143"/>
      <c r="H77" s="143"/>
      <c r="I77" s="143"/>
      <c r="J77" s="144">
        <f>J421</f>
        <v>0</v>
      </c>
      <c r="K77" s="141"/>
      <c r="L77" s="145"/>
    </row>
    <row r="78" spans="2:12" s="10" customFormat="1" ht="19.899999999999999" customHeight="1">
      <c r="B78" s="140"/>
      <c r="C78" s="141"/>
      <c r="D78" s="142" t="s">
        <v>191</v>
      </c>
      <c r="E78" s="143"/>
      <c r="F78" s="143"/>
      <c r="G78" s="143"/>
      <c r="H78" s="143"/>
      <c r="I78" s="143"/>
      <c r="J78" s="144">
        <f>J512</f>
        <v>0</v>
      </c>
      <c r="K78" s="141"/>
      <c r="L78" s="145"/>
    </row>
    <row r="79" spans="2:12" s="10" customFormat="1" ht="19.899999999999999" customHeight="1">
      <c r="B79" s="140"/>
      <c r="C79" s="141"/>
      <c r="D79" s="142" t="s">
        <v>192</v>
      </c>
      <c r="E79" s="143"/>
      <c r="F79" s="143"/>
      <c r="G79" s="143"/>
      <c r="H79" s="143"/>
      <c r="I79" s="143"/>
      <c r="J79" s="144">
        <f>J516</f>
        <v>0</v>
      </c>
      <c r="K79" s="141"/>
      <c r="L79" s="145"/>
    </row>
    <row r="80" spans="2:12" s="10" customFormat="1" ht="19.899999999999999" customHeight="1">
      <c r="B80" s="140"/>
      <c r="C80" s="141"/>
      <c r="D80" s="142" t="s">
        <v>193</v>
      </c>
      <c r="E80" s="143"/>
      <c r="F80" s="143"/>
      <c r="G80" s="143"/>
      <c r="H80" s="143"/>
      <c r="I80" s="143"/>
      <c r="J80" s="144">
        <f>J538</f>
        <v>0</v>
      </c>
      <c r="K80" s="141"/>
      <c r="L80" s="145"/>
    </row>
    <row r="81" spans="1:31" s="10" customFormat="1" ht="19.899999999999999" customHeight="1">
      <c r="B81" s="140"/>
      <c r="C81" s="141"/>
      <c r="D81" s="142" t="s">
        <v>194</v>
      </c>
      <c r="E81" s="143"/>
      <c r="F81" s="143"/>
      <c r="G81" s="143"/>
      <c r="H81" s="143"/>
      <c r="I81" s="143"/>
      <c r="J81" s="144">
        <f>J635</f>
        <v>0</v>
      </c>
      <c r="K81" s="141"/>
      <c r="L81" s="145"/>
    </row>
    <row r="82" spans="1:31" s="10" customFormat="1" ht="19.899999999999999" customHeight="1">
      <c r="B82" s="140"/>
      <c r="C82" s="141"/>
      <c r="D82" s="142" t="s">
        <v>195</v>
      </c>
      <c r="E82" s="143"/>
      <c r="F82" s="143"/>
      <c r="G82" s="143"/>
      <c r="H82" s="143"/>
      <c r="I82" s="143"/>
      <c r="J82" s="144">
        <f>J701</f>
        <v>0</v>
      </c>
      <c r="K82" s="141"/>
      <c r="L82" s="145"/>
    </row>
    <row r="83" spans="1:31" s="10" customFormat="1" ht="19.899999999999999" customHeight="1">
      <c r="B83" s="140"/>
      <c r="C83" s="141"/>
      <c r="D83" s="142" t="s">
        <v>196</v>
      </c>
      <c r="E83" s="143"/>
      <c r="F83" s="143"/>
      <c r="G83" s="143"/>
      <c r="H83" s="143"/>
      <c r="I83" s="143"/>
      <c r="J83" s="144">
        <f>J760</f>
        <v>0</v>
      </c>
      <c r="K83" s="141"/>
      <c r="L83" s="145"/>
    </row>
    <row r="84" spans="1:31" s="10" customFormat="1" ht="19.899999999999999" customHeight="1">
      <c r="B84" s="140"/>
      <c r="C84" s="141"/>
      <c r="D84" s="142" t="s">
        <v>197</v>
      </c>
      <c r="E84" s="143"/>
      <c r="F84" s="143"/>
      <c r="G84" s="143"/>
      <c r="H84" s="143"/>
      <c r="I84" s="143"/>
      <c r="J84" s="144">
        <f>J779</f>
        <v>0</v>
      </c>
      <c r="K84" s="141"/>
      <c r="L84" s="145"/>
    </row>
    <row r="85" spans="1:31" s="10" customFormat="1" ht="19.899999999999999" customHeight="1">
      <c r="B85" s="140"/>
      <c r="C85" s="141"/>
      <c r="D85" s="142" t="s">
        <v>198</v>
      </c>
      <c r="E85" s="143"/>
      <c r="F85" s="143"/>
      <c r="G85" s="143"/>
      <c r="H85" s="143"/>
      <c r="I85" s="143"/>
      <c r="J85" s="144">
        <f>J853</f>
        <v>0</v>
      </c>
      <c r="K85" s="141"/>
      <c r="L85" s="145"/>
    </row>
    <row r="86" spans="1:31" s="10" customFormat="1" ht="19.899999999999999" customHeight="1">
      <c r="B86" s="140"/>
      <c r="C86" s="141"/>
      <c r="D86" s="142" t="s">
        <v>199</v>
      </c>
      <c r="E86" s="143"/>
      <c r="F86" s="143"/>
      <c r="G86" s="143"/>
      <c r="H86" s="143"/>
      <c r="I86" s="143"/>
      <c r="J86" s="144">
        <f>J935</f>
        <v>0</v>
      </c>
      <c r="K86" s="141"/>
      <c r="L86" s="145"/>
    </row>
    <row r="87" spans="1:31" s="10" customFormat="1" ht="19.899999999999999" customHeight="1">
      <c r="B87" s="140"/>
      <c r="C87" s="141"/>
      <c r="D87" s="142" t="s">
        <v>200</v>
      </c>
      <c r="E87" s="143"/>
      <c r="F87" s="143"/>
      <c r="G87" s="143"/>
      <c r="H87" s="143"/>
      <c r="I87" s="143"/>
      <c r="J87" s="144">
        <f>J946</f>
        <v>0</v>
      </c>
      <c r="K87" s="141"/>
      <c r="L87" s="145"/>
    </row>
    <row r="88" spans="1:31" s="10" customFormat="1" ht="19.899999999999999" customHeight="1">
      <c r="B88" s="140"/>
      <c r="C88" s="141"/>
      <c r="D88" s="142" t="s">
        <v>201</v>
      </c>
      <c r="E88" s="143"/>
      <c r="F88" s="143"/>
      <c r="G88" s="143"/>
      <c r="H88" s="143"/>
      <c r="I88" s="143"/>
      <c r="J88" s="144">
        <f>J1009</f>
        <v>0</v>
      </c>
      <c r="K88" s="141"/>
      <c r="L88" s="145"/>
    </row>
    <row r="89" spans="1:31" s="9" customFormat="1" ht="24.95" customHeight="1">
      <c r="B89" s="134"/>
      <c r="C89" s="135"/>
      <c r="D89" s="136" t="s">
        <v>202</v>
      </c>
      <c r="E89" s="137"/>
      <c r="F89" s="137"/>
      <c r="G89" s="137"/>
      <c r="H89" s="137"/>
      <c r="I89" s="137"/>
      <c r="J89" s="138">
        <f>J1021</f>
        <v>0</v>
      </c>
      <c r="K89" s="135"/>
      <c r="L89" s="139"/>
    </row>
    <row r="90" spans="1:31" s="10" customFormat="1" ht="19.899999999999999" customHeight="1">
      <c r="B90" s="140"/>
      <c r="C90" s="141"/>
      <c r="D90" s="142" t="s">
        <v>203</v>
      </c>
      <c r="E90" s="143"/>
      <c r="F90" s="143"/>
      <c r="G90" s="143"/>
      <c r="H90" s="143"/>
      <c r="I90" s="143"/>
      <c r="J90" s="144">
        <f>J1022</f>
        <v>0</v>
      </c>
      <c r="K90" s="141"/>
      <c r="L90" s="145"/>
    </row>
    <row r="91" spans="1:31" s="10" customFormat="1" ht="19.899999999999999" customHeight="1">
      <c r="B91" s="140"/>
      <c r="C91" s="141"/>
      <c r="D91" s="142" t="s">
        <v>204</v>
      </c>
      <c r="E91" s="143"/>
      <c r="F91" s="143"/>
      <c r="G91" s="143"/>
      <c r="H91" s="143"/>
      <c r="I91" s="143"/>
      <c r="J91" s="144">
        <f>J1025</f>
        <v>0</v>
      </c>
      <c r="K91" s="141"/>
      <c r="L91" s="145"/>
    </row>
    <row r="92" spans="1:31" s="2" customFormat="1" ht="21.7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10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7" spans="1:63" s="2" customFormat="1" ht="6.95" customHeight="1">
      <c r="A97" s="36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10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3" s="2" customFormat="1" ht="24.95" customHeight="1">
      <c r="A98" s="36"/>
      <c r="B98" s="37"/>
      <c r="C98" s="25" t="s">
        <v>205</v>
      </c>
      <c r="D98" s="38"/>
      <c r="E98" s="38"/>
      <c r="F98" s="38"/>
      <c r="G98" s="38"/>
      <c r="H98" s="38"/>
      <c r="I98" s="38"/>
      <c r="J98" s="38"/>
      <c r="K98" s="38"/>
      <c r="L98" s="10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3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0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3" s="2" customFormat="1" ht="12" customHeight="1">
      <c r="A100" s="36"/>
      <c r="B100" s="37"/>
      <c r="C100" s="31" t="s">
        <v>16</v>
      </c>
      <c r="D100" s="38"/>
      <c r="E100" s="38"/>
      <c r="F100" s="38"/>
      <c r="G100" s="38"/>
      <c r="H100" s="38"/>
      <c r="I100" s="38"/>
      <c r="J100" s="38"/>
      <c r="K100" s="38"/>
      <c r="L100" s="10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3" s="2" customFormat="1" ht="16.5" customHeight="1">
      <c r="A101" s="36"/>
      <c r="B101" s="37"/>
      <c r="C101" s="38"/>
      <c r="D101" s="38"/>
      <c r="E101" s="386" t="str">
        <f>E7</f>
        <v>Regenerace bytové jednotky SUNN č.p.676</v>
      </c>
      <c r="F101" s="387"/>
      <c r="G101" s="387"/>
      <c r="H101" s="387"/>
      <c r="I101" s="38"/>
      <c r="J101" s="38"/>
      <c r="K101" s="38"/>
      <c r="L101" s="10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2" customHeight="1">
      <c r="A102" s="36"/>
      <c r="B102" s="37"/>
      <c r="C102" s="31" t="s">
        <v>102</v>
      </c>
      <c r="D102" s="38"/>
      <c r="E102" s="38"/>
      <c r="F102" s="38"/>
      <c r="G102" s="38"/>
      <c r="H102" s="38"/>
      <c r="I102" s="38"/>
      <c r="J102" s="38"/>
      <c r="K102" s="38"/>
      <c r="L102" s="10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16.5" customHeight="1">
      <c r="A103" s="36"/>
      <c r="B103" s="37"/>
      <c r="C103" s="38"/>
      <c r="D103" s="38"/>
      <c r="E103" s="358" t="str">
        <f>E9</f>
        <v>1 - SUNN, č.p. 676</v>
      </c>
      <c r="F103" s="388"/>
      <c r="G103" s="388"/>
      <c r="H103" s="388"/>
      <c r="I103" s="38"/>
      <c r="J103" s="38"/>
      <c r="K103" s="38"/>
      <c r="L103" s="10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6.9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10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12" customHeight="1">
      <c r="A105" s="36"/>
      <c r="B105" s="37"/>
      <c r="C105" s="31" t="s">
        <v>21</v>
      </c>
      <c r="D105" s="38"/>
      <c r="E105" s="38"/>
      <c r="F105" s="29" t="str">
        <f>F12</f>
        <v>Bílina</v>
      </c>
      <c r="G105" s="38"/>
      <c r="H105" s="38"/>
      <c r="I105" s="31" t="s">
        <v>23</v>
      </c>
      <c r="J105" s="61" t="str">
        <f>IF(J12="","",J12)</f>
        <v>19. 9. 2024</v>
      </c>
      <c r="K105" s="38"/>
      <c r="L105" s="105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6.9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05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15.2" customHeight="1">
      <c r="A107" s="36"/>
      <c r="B107" s="37"/>
      <c r="C107" s="31" t="s">
        <v>25</v>
      </c>
      <c r="D107" s="38"/>
      <c r="E107" s="38"/>
      <c r="F107" s="29" t="str">
        <f>E15</f>
        <v>Město Bílina</v>
      </c>
      <c r="G107" s="38"/>
      <c r="H107" s="38"/>
      <c r="I107" s="31" t="s">
        <v>31</v>
      </c>
      <c r="J107" s="34" t="str">
        <f>E21</f>
        <v xml:space="preserve"> </v>
      </c>
      <c r="K107" s="38"/>
      <c r="L107" s="105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15.2" customHeight="1">
      <c r="A108" s="36"/>
      <c r="B108" s="37"/>
      <c r="C108" s="31" t="s">
        <v>29</v>
      </c>
      <c r="D108" s="38"/>
      <c r="E108" s="38"/>
      <c r="F108" s="29" t="str">
        <f>IF(E18="","",E18)</f>
        <v>Vyplň údaj</v>
      </c>
      <c r="G108" s="38"/>
      <c r="H108" s="38"/>
      <c r="I108" s="31" t="s">
        <v>34</v>
      </c>
      <c r="J108" s="34" t="str">
        <f>E24</f>
        <v xml:space="preserve"> </v>
      </c>
      <c r="K108" s="38"/>
      <c r="L108" s="105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2" customFormat="1" ht="10.35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105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3" s="11" customFormat="1" ht="29.25" customHeight="1">
      <c r="A110" s="146"/>
      <c r="B110" s="147"/>
      <c r="C110" s="148" t="s">
        <v>206</v>
      </c>
      <c r="D110" s="149" t="s">
        <v>56</v>
      </c>
      <c r="E110" s="149" t="s">
        <v>52</v>
      </c>
      <c r="F110" s="149" t="s">
        <v>53</v>
      </c>
      <c r="G110" s="149" t="s">
        <v>207</v>
      </c>
      <c r="H110" s="149" t="s">
        <v>208</v>
      </c>
      <c r="I110" s="149" t="s">
        <v>209</v>
      </c>
      <c r="J110" s="149" t="s">
        <v>171</v>
      </c>
      <c r="K110" s="150" t="s">
        <v>210</v>
      </c>
      <c r="L110" s="151"/>
      <c r="M110" s="70" t="s">
        <v>19</v>
      </c>
      <c r="N110" s="71" t="s">
        <v>41</v>
      </c>
      <c r="O110" s="71" t="s">
        <v>211</v>
      </c>
      <c r="P110" s="71" t="s">
        <v>212</v>
      </c>
      <c r="Q110" s="71" t="s">
        <v>213</v>
      </c>
      <c r="R110" s="71" t="s">
        <v>214</v>
      </c>
      <c r="S110" s="71" t="s">
        <v>215</v>
      </c>
      <c r="T110" s="72" t="s">
        <v>216</v>
      </c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</row>
    <row r="111" spans="1:63" s="2" customFormat="1" ht="22.9" customHeight="1">
      <c r="A111" s="36"/>
      <c r="B111" s="37"/>
      <c r="C111" s="77" t="s">
        <v>217</v>
      </c>
      <c r="D111" s="38"/>
      <c r="E111" s="38"/>
      <c r="F111" s="38"/>
      <c r="G111" s="38"/>
      <c r="H111" s="38"/>
      <c r="I111" s="38"/>
      <c r="J111" s="152">
        <f>BK111</f>
        <v>0</v>
      </c>
      <c r="K111" s="38"/>
      <c r="L111" s="41"/>
      <c r="M111" s="73"/>
      <c r="N111" s="153"/>
      <c r="O111" s="74"/>
      <c r="P111" s="154">
        <f>P112+P289+P1021</f>
        <v>0</v>
      </c>
      <c r="Q111" s="74"/>
      <c r="R111" s="154">
        <f>R112+R289+R1021</f>
        <v>3.4920185008500004</v>
      </c>
      <c r="S111" s="74"/>
      <c r="T111" s="155">
        <f>T112+T289+T1021</f>
        <v>2.6894724999999999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70</v>
      </c>
      <c r="AU111" s="19" t="s">
        <v>172</v>
      </c>
      <c r="BK111" s="156">
        <f>BK112+BK289+BK1021</f>
        <v>0</v>
      </c>
    </row>
    <row r="112" spans="1:63" s="12" customFormat="1" ht="25.9" customHeight="1">
      <c r="B112" s="157"/>
      <c r="C112" s="158"/>
      <c r="D112" s="159" t="s">
        <v>70</v>
      </c>
      <c r="E112" s="160" t="s">
        <v>218</v>
      </c>
      <c r="F112" s="160" t="s">
        <v>219</v>
      </c>
      <c r="G112" s="158"/>
      <c r="H112" s="158"/>
      <c r="I112" s="161"/>
      <c r="J112" s="162">
        <f>BK112</f>
        <v>0</v>
      </c>
      <c r="K112" s="158"/>
      <c r="L112" s="163"/>
      <c r="M112" s="164"/>
      <c r="N112" s="165"/>
      <c r="O112" s="165"/>
      <c r="P112" s="166">
        <f>P113+P124+P204</f>
        <v>0</v>
      </c>
      <c r="Q112" s="165"/>
      <c r="R112" s="166">
        <f>R113+R124+R204</f>
        <v>1.3750895000000001</v>
      </c>
      <c r="S112" s="165"/>
      <c r="T112" s="167">
        <f>T113+T124+T204</f>
        <v>1.6446514999999999</v>
      </c>
      <c r="AR112" s="168" t="s">
        <v>76</v>
      </c>
      <c r="AT112" s="169" t="s">
        <v>70</v>
      </c>
      <c r="AU112" s="169" t="s">
        <v>71</v>
      </c>
      <c r="AY112" s="168" t="s">
        <v>220</v>
      </c>
      <c r="BK112" s="170">
        <f>BK113+BK124+BK204</f>
        <v>0</v>
      </c>
    </row>
    <row r="113" spans="1:65" s="12" customFormat="1" ht="22.9" customHeight="1">
      <c r="B113" s="157"/>
      <c r="C113" s="158"/>
      <c r="D113" s="159" t="s">
        <v>70</v>
      </c>
      <c r="E113" s="171" t="s">
        <v>84</v>
      </c>
      <c r="F113" s="171" t="s">
        <v>221</v>
      </c>
      <c r="G113" s="158"/>
      <c r="H113" s="158"/>
      <c r="I113" s="161"/>
      <c r="J113" s="172">
        <f>BK113</f>
        <v>0</v>
      </c>
      <c r="K113" s="158"/>
      <c r="L113" s="163"/>
      <c r="M113" s="164"/>
      <c r="N113" s="165"/>
      <c r="O113" s="165"/>
      <c r="P113" s="166">
        <f>P114+SUM(P115:P118)</f>
        <v>0</v>
      </c>
      <c r="Q113" s="165"/>
      <c r="R113" s="166">
        <f>R114+SUM(R115:R118)</f>
        <v>8.5749099999999995E-2</v>
      </c>
      <c r="S113" s="165"/>
      <c r="T113" s="167">
        <f>T114+SUM(T115:T118)</f>
        <v>0</v>
      </c>
      <c r="AR113" s="168" t="s">
        <v>76</v>
      </c>
      <c r="AT113" s="169" t="s">
        <v>70</v>
      </c>
      <c r="AU113" s="169" t="s">
        <v>76</v>
      </c>
      <c r="AY113" s="168" t="s">
        <v>220</v>
      </c>
      <c r="BK113" s="170">
        <f>BK114+SUM(BK115:BK118)</f>
        <v>0</v>
      </c>
    </row>
    <row r="114" spans="1:65" s="2" customFormat="1" ht="24.2" customHeight="1">
      <c r="A114" s="36"/>
      <c r="B114" s="37"/>
      <c r="C114" s="173" t="s">
        <v>76</v>
      </c>
      <c r="D114" s="173" t="s">
        <v>222</v>
      </c>
      <c r="E114" s="174" t="s">
        <v>223</v>
      </c>
      <c r="F114" s="175" t="s">
        <v>224</v>
      </c>
      <c r="G114" s="176" t="s">
        <v>82</v>
      </c>
      <c r="H114" s="177">
        <v>1.38</v>
      </c>
      <c r="I114" s="178"/>
      <c r="J114" s="177">
        <f>ROUND(I114*H114,1)</f>
        <v>0</v>
      </c>
      <c r="K114" s="175" t="s">
        <v>225</v>
      </c>
      <c r="L114" s="41"/>
      <c r="M114" s="179" t="s">
        <v>19</v>
      </c>
      <c r="N114" s="180" t="s">
        <v>43</v>
      </c>
      <c r="O114" s="66"/>
      <c r="P114" s="181">
        <f>O114*H114</f>
        <v>0</v>
      </c>
      <c r="Q114" s="181">
        <v>5.2519999999999997E-2</v>
      </c>
      <c r="R114" s="181">
        <f>Q114*H114</f>
        <v>7.2477599999999989E-2</v>
      </c>
      <c r="S114" s="181">
        <v>0</v>
      </c>
      <c r="T114" s="18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3" t="s">
        <v>226</v>
      </c>
      <c r="AT114" s="183" t="s">
        <v>222</v>
      </c>
      <c r="AU114" s="183" t="s">
        <v>227</v>
      </c>
      <c r="AY114" s="19" t="s">
        <v>220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9" t="s">
        <v>227</v>
      </c>
      <c r="BK114" s="184">
        <f>ROUND(I114*H114,1)</f>
        <v>0</v>
      </c>
      <c r="BL114" s="19" t="s">
        <v>226</v>
      </c>
      <c r="BM114" s="183" t="s">
        <v>228</v>
      </c>
    </row>
    <row r="115" spans="1:65" s="2" customFormat="1" ht="19.5">
      <c r="A115" s="36"/>
      <c r="B115" s="37"/>
      <c r="C115" s="38"/>
      <c r="D115" s="185" t="s">
        <v>229</v>
      </c>
      <c r="E115" s="38"/>
      <c r="F115" s="186" t="s">
        <v>230</v>
      </c>
      <c r="G115" s="38"/>
      <c r="H115" s="38"/>
      <c r="I115" s="187"/>
      <c r="J115" s="38"/>
      <c r="K115" s="38"/>
      <c r="L115" s="41"/>
      <c r="M115" s="188"/>
      <c r="N115" s="18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229</v>
      </c>
      <c r="AU115" s="19" t="s">
        <v>227</v>
      </c>
    </row>
    <row r="116" spans="1:65" s="2" customFormat="1" ht="11.25">
      <c r="A116" s="36"/>
      <c r="B116" s="37"/>
      <c r="C116" s="38"/>
      <c r="D116" s="190" t="s">
        <v>231</v>
      </c>
      <c r="E116" s="38"/>
      <c r="F116" s="191" t="s">
        <v>232</v>
      </c>
      <c r="G116" s="38"/>
      <c r="H116" s="38"/>
      <c r="I116" s="187"/>
      <c r="J116" s="38"/>
      <c r="K116" s="38"/>
      <c r="L116" s="41"/>
      <c r="M116" s="188"/>
      <c r="N116" s="18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231</v>
      </c>
      <c r="AU116" s="19" t="s">
        <v>227</v>
      </c>
    </row>
    <row r="117" spans="1:65" s="13" customFormat="1" ht="11.25">
      <c r="B117" s="192"/>
      <c r="C117" s="193"/>
      <c r="D117" s="185" t="s">
        <v>233</v>
      </c>
      <c r="E117" s="194" t="s">
        <v>19</v>
      </c>
      <c r="F117" s="195" t="s">
        <v>234</v>
      </c>
      <c r="G117" s="193"/>
      <c r="H117" s="196">
        <v>1.38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233</v>
      </c>
      <c r="AU117" s="202" t="s">
        <v>227</v>
      </c>
      <c r="AV117" s="13" t="s">
        <v>227</v>
      </c>
      <c r="AW117" s="13" t="s">
        <v>33</v>
      </c>
      <c r="AX117" s="13" t="s">
        <v>76</v>
      </c>
      <c r="AY117" s="202" t="s">
        <v>220</v>
      </c>
    </row>
    <row r="118" spans="1:65" s="12" customFormat="1" ht="20.85" customHeight="1">
      <c r="B118" s="157"/>
      <c r="C118" s="158"/>
      <c r="D118" s="159" t="s">
        <v>70</v>
      </c>
      <c r="E118" s="171" t="s">
        <v>235</v>
      </c>
      <c r="F118" s="171" t="s">
        <v>236</v>
      </c>
      <c r="G118" s="158"/>
      <c r="H118" s="158"/>
      <c r="I118" s="161"/>
      <c r="J118" s="172">
        <f>BK118</f>
        <v>0</v>
      </c>
      <c r="K118" s="158"/>
      <c r="L118" s="163"/>
      <c r="M118" s="164"/>
      <c r="N118" s="165"/>
      <c r="O118" s="165"/>
      <c r="P118" s="166">
        <f>SUM(P119:P123)</f>
        <v>0</v>
      </c>
      <c r="Q118" s="165"/>
      <c r="R118" s="166">
        <f>SUM(R119:R123)</f>
        <v>1.32715E-2</v>
      </c>
      <c r="S118" s="165"/>
      <c r="T118" s="167">
        <f>SUM(T119:T123)</f>
        <v>0</v>
      </c>
      <c r="AR118" s="168" t="s">
        <v>76</v>
      </c>
      <c r="AT118" s="169" t="s">
        <v>70</v>
      </c>
      <c r="AU118" s="169" t="s">
        <v>227</v>
      </c>
      <c r="AY118" s="168" t="s">
        <v>220</v>
      </c>
      <c r="BK118" s="170">
        <f>SUM(BK119:BK123)</f>
        <v>0</v>
      </c>
    </row>
    <row r="119" spans="1:65" s="2" customFormat="1" ht="33" customHeight="1">
      <c r="A119" s="36"/>
      <c r="B119" s="37"/>
      <c r="C119" s="173" t="s">
        <v>227</v>
      </c>
      <c r="D119" s="173" t="s">
        <v>222</v>
      </c>
      <c r="E119" s="174" t="s">
        <v>237</v>
      </c>
      <c r="F119" s="175" t="s">
        <v>238</v>
      </c>
      <c r="G119" s="176" t="s">
        <v>239</v>
      </c>
      <c r="H119" s="177">
        <v>0.01</v>
      </c>
      <c r="I119" s="178"/>
      <c r="J119" s="177">
        <f>ROUND(I119*H119,1)</f>
        <v>0</v>
      </c>
      <c r="K119" s="175" t="s">
        <v>225</v>
      </c>
      <c r="L119" s="41"/>
      <c r="M119" s="179" t="s">
        <v>19</v>
      </c>
      <c r="N119" s="180" t="s">
        <v>43</v>
      </c>
      <c r="O119" s="66"/>
      <c r="P119" s="181">
        <f>O119*H119</f>
        <v>0</v>
      </c>
      <c r="Q119" s="181">
        <v>1.3271500000000001</v>
      </c>
      <c r="R119" s="181">
        <f>Q119*H119</f>
        <v>1.32715E-2</v>
      </c>
      <c r="S119" s="181">
        <v>0</v>
      </c>
      <c r="T119" s="18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3" t="s">
        <v>226</v>
      </c>
      <c r="AT119" s="183" t="s">
        <v>222</v>
      </c>
      <c r="AU119" s="183" t="s">
        <v>84</v>
      </c>
      <c r="AY119" s="19" t="s">
        <v>220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9" t="s">
        <v>227</v>
      </c>
      <c r="BK119" s="184">
        <f>ROUND(I119*H119,1)</f>
        <v>0</v>
      </c>
      <c r="BL119" s="19" t="s">
        <v>226</v>
      </c>
      <c r="BM119" s="183" t="s">
        <v>240</v>
      </c>
    </row>
    <row r="120" spans="1:65" s="2" customFormat="1" ht="19.5">
      <c r="A120" s="36"/>
      <c r="B120" s="37"/>
      <c r="C120" s="38"/>
      <c r="D120" s="185" t="s">
        <v>229</v>
      </c>
      <c r="E120" s="38"/>
      <c r="F120" s="186" t="s">
        <v>241</v>
      </c>
      <c r="G120" s="38"/>
      <c r="H120" s="38"/>
      <c r="I120" s="187"/>
      <c r="J120" s="38"/>
      <c r="K120" s="38"/>
      <c r="L120" s="41"/>
      <c r="M120" s="188"/>
      <c r="N120" s="18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229</v>
      </c>
      <c r="AU120" s="19" t="s">
        <v>84</v>
      </c>
    </row>
    <row r="121" spans="1:65" s="2" customFormat="1" ht="11.25">
      <c r="A121" s="36"/>
      <c r="B121" s="37"/>
      <c r="C121" s="38"/>
      <c r="D121" s="190" t="s">
        <v>231</v>
      </c>
      <c r="E121" s="38"/>
      <c r="F121" s="191" t="s">
        <v>242</v>
      </c>
      <c r="G121" s="38"/>
      <c r="H121" s="38"/>
      <c r="I121" s="187"/>
      <c r="J121" s="38"/>
      <c r="K121" s="38"/>
      <c r="L121" s="41"/>
      <c r="M121" s="188"/>
      <c r="N121" s="18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231</v>
      </c>
      <c r="AU121" s="19" t="s">
        <v>84</v>
      </c>
    </row>
    <row r="122" spans="1:65" s="14" customFormat="1" ht="11.25">
      <c r="B122" s="203"/>
      <c r="C122" s="204"/>
      <c r="D122" s="185" t="s">
        <v>233</v>
      </c>
      <c r="E122" s="205" t="s">
        <v>19</v>
      </c>
      <c r="F122" s="206" t="s">
        <v>243</v>
      </c>
      <c r="G122" s="204"/>
      <c r="H122" s="205" t="s">
        <v>19</v>
      </c>
      <c r="I122" s="207"/>
      <c r="J122" s="204"/>
      <c r="K122" s="204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233</v>
      </c>
      <c r="AU122" s="212" t="s">
        <v>84</v>
      </c>
      <c r="AV122" s="14" t="s">
        <v>76</v>
      </c>
      <c r="AW122" s="14" t="s">
        <v>33</v>
      </c>
      <c r="AX122" s="14" t="s">
        <v>71</v>
      </c>
      <c r="AY122" s="212" t="s">
        <v>220</v>
      </c>
    </row>
    <row r="123" spans="1:65" s="13" customFormat="1" ht="11.25">
      <c r="B123" s="192"/>
      <c r="C123" s="193"/>
      <c r="D123" s="185" t="s">
        <v>233</v>
      </c>
      <c r="E123" s="194" t="s">
        <v>19</v>
      </c>
      <c r="F123" s="195" t="s">
        <v>244</v>
      </c>
      <c r="G123" s="193"/>
      <c r="H123" s="196">
        <v>0.01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233</v>
      </c>
      <c r="AU123" s="202" t="s">
        <v>84</v>
      </c>
      <c r="AV123" s="13" t="s">
        <v>227</v>
      </c>
      <c r="AW123" s="13" t="s">
        <v>33</v>
      </c>
      <c r="AX123" s="13" t="s">
        <v>76</v>
      </c>
      <c r="AY123" s="202" t="s">
        <v>220</v>
      </c>
    </row>
    <row r="124" spans="1:65" s="12" customFormat="1" ht="22.9" customHeight="1">
      <c r="B124" s="157"/>
      <c r="C124" s="158"/>
      <c r="D124" s="159" t="s">
        <v>70</v>
      </c>
      <c r="E124" s="171" t="s">
        <v>245</v>
      </c>
      <c r="F124" s="171" t="s">
        <v>246</v>
      </c>
      <c r="G124" s="158"/>
      <c r="H124" s="158"/>
      <c r="I124" s="161"/>
      <c r="J124" s="172">
        <f>BK124</f>
        <v>0</v>
      </c>
      <c r="K124" s="158"/>
      <c r="L124" s="163"/>
      <c r="M124" s="164"/>
      <c r="N124" s="165"/>
      <c r="O124" s="165"/>
      <c r="P124" s="166">
        <f>P125+P199</f>
        <v>0</v>
      </c>
      <c r="Q124" s="165"/>
      <c r="R124" s="166">
        <f>R125+R199</f>
        <v>1.2810904000000001</v>
      </c>
      <c r="S124" s="165"/>
      <c r="T124" s="167">
        <f>T125+T199</f>
        <v>3.0915000000000001E-3</v>
      </c>
      <c r="AR124" s="168" t="s">
        <v>76</v>
      </c>
      <c r="AT124" s="169" t="s">
        <v>70</v>
      </c>
      <c r="AU124" s="169" t="s">
        <v>76</v>
      </c>
      <c r="AY124" s="168" t="s">
        <v>220</v>
      </c>
      <c r="BK124" s="170">
        <f>BK125+BK199</f>
        <v>0</v>
      </c>
    </row>
    <row r="125" spans="1:65" s="12" customFormat="1" ht="20.85" customHeight="1">
      <c r="B125" s="157"/>
      <c r="C125" s="158"/>
      <c r="D125" s="159" t="s">
        <v>70</v>
      </c>
      <c r="E125" s="171" t="s">
        <v>247</v>
      </c>
      <c r="F125" s="171" t="s">
        <v>248</v>
      </c>
      <c r="G125" s="158"/>
      <c r="H125" s="158"/>
      <c r="I125" s="161"/>
      <c r="J125" s="172">
        <f>BK125</f>
        <v>0</v>
      </c>
      <c r="K125" s="158"/>
      <c r="L125" s="163"/>
      <c r="M125" s="164"/>
      <c r="N125" s="165"/>
      <c r="O125" s="165"/>
      <c r="P125" s="166">
        <f>SUM(P126:P198)</f>
        <v>0</v>
      </c>
      <c r="Q125" s="165"/>
      <c r="R125" s="166">
        <f>SUM(R126:R198)</f>
        <v>1.0500904</v>
      </c>
      <c r="S125" s="165"/>
      <c r="T125" s="167">
        <f>SUM(T126:T198)</f>
        <v>3.0915000000000001E-3</v>
      </c>
      <c r="AR125" s="168" t="s">
        <v>76</v>
      </c>
      <c r="AT125" s="169" t="s">
        <v>70</v>
      </c>
      <c r="AU125" s="169" t="s">
        <v>227</v>
      </c>
      <c r="AY125" s="168" t="s">
        <v>220</v>
      </c>
      <c r="BK125" s="170">
        <f>SUM(BK126:BK198)</f>
        <v>0</v>
      </c>
    </row>
    <row r="126" spans="1:65" s="2" customFormat="1" ht="24.2" customHeight="1">
      <c r="A126" s="36"/>
      <c r="B126" s="37"/>
      <c r="C126" s="173" t="s">
        <v>84</v>
      </c>
      <c r="D126" s="173" t="s">
        <v>222</v>
      </c>
      <c r="E126" s="174" t="s">
        <v>249</v>
      </c>
      <c r="F126" s="175" t="s">
        <v>250</v>
      </c>
      <c r="G126" s="176" t="s">
        <v>82</v>
      </c>
      <c r="H126" s="177">
        <v>46.96</v>
      </c>
      <c r="I126" s="178"/>
      <c r="J126" s="177">
        <f>ROUND(I126*H126,1)</f>
        <v>0</v>
      </c>
      <c r="K126" s="175" t="s">
        <v>225</v>
      </c>
      <c r="L126" s="41"/>
      <c r="M126" s="179" t="s">
        <v>19</v>
      </c>
      <c r="N126" s="180" t="s">
        <v>43</v>
      </c>
      <c r="O126" s="66"/>
      <c r="P126" s="181">
        <f>O126*H126</f>
        <v>0</v>
      </c>
      <c r="Q126" s="181">
        <v>2.5999999999999998E-4</v>
      </c>
      <c r="R126" s="181">
        <f>Q126*H126</f>
        <v>1.2209599999999999E-2</v>
      </c>
      <c r="S126" s="181">
        <v>0</v>
      </c>
      <c r="T126" s="18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226</v>
      </c>
      <c r="AT126" s="183" t="s">
        <v>222</v>
      </c>
      <c r="AU126" s="183" t="s">
        <v>84</v>
      </c>
      <c r="AY126" s="19" t="s">
        <v>220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9" t="s">
        <v>227</v>
      </c>
      <c r="BK126" s="184">
        <f>ROUND(I126*H126,1)</f>
        <v>0</v>
      </c>
      <c r="BL126" s="19" t="s">
        <v>226</v>
      </c>
      <c r="BM126" s="183" t="s">
        <v>251</v>
      </c>
    </row>
    <row r="127" spans="1:65" s="2" customFormat="1" ht="19.5">
      <c r="A127" s="36"/>
      <c r="B127" s="37"/>
      <c r="C127" s="38"/>
      <c r="D127" s="185" t="s">
        <v>229</v>
      </c>
      <c r="E127" s="38"/>
      <c r="F127" s="186" t="s">
        <v>252</v>
      </c>
      <c r="G127" s="38"/>
      <c r="H127" s="38"/>
      <c r="I127" s="187"/>
      <c r="J127" s="38"/>
      <c r="K127" s="38"/>
      <c r="L127" s="41"/>
      <c r="M127" s="188"/>
      <c r="N127" s="18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229</v>
      </c>
      <c r="AU127" s="19" t="s">
        <v>84</v>
      </c>
    </row>
    <row r="128" spans="1:65" s="2" customFormat="1" ht="11.25">
      <c r="A128" s="36"/>
      <c r="B128" s="37"/>
      <c r="C128" s="38"/>
      <c r="D128" s="190" t="s">
        <v>231</v>
      </c>
      <c r="E128" s="38"/>
      <c r="F128" s="191" t="s">
        <v>253</v>
      </c>
      <c r="G128" s="38"/>
      <c r="H128" s="38"/>
      <c r="I128" s="187"/>
      <c r="J128" s="38"/>
      <c r="K128" s="38"/>
      <c r="L128" s="41"/>
      <c r="M128" s="188"/>
      <c r="N128" s="18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231</v>
      </c>
      <c r="AU128" s="19" t="s">
        <v>84</v>
      </c>
    </row>
    <row r="129" spans="1:65" s="13" customFormat="1" ht="11.25">
      <c r="B129" s="192"/>
      <c r="C129" s="193"/>
      <c r="D129" s="185" t="s">
        <v>233</v>
      </c>
      <c r="E129" s="194" t="s">
        <v>19</v>
      </c>
      <c r="F129" s="195" t="s">
        <v>92</v>
      </c>
      <c r="G129" s="193"/>
      <c r="H129" s="196">
        <v>7.88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233</v>
      </c>
      <c r="AU129" s="202" t="s">
        <v>84</v>
      </c>
      <c r="AV129" s="13" t="s">
        <v>227</v>
      </c>
      <c r="AW129" s="13" t="s">
        <v>33</v>
      </c>
      <c r="AX129" s="13" t="s">
        <v>71</v>
      </c>
      <c r="AY129" s="202" t="s">
        <v>220</v>
      </c>
    </row>
    <row r="130" spans="1:65" s="13" customFormat="1" ht="11.25">
      <c r="B130" s="192"/>
      <c r="C130" s="193"/>
      <c r="D130" s="185" t="s">
        <v>233</v>
      </c>
      <c r="E130" s="194" t="s">
        <v>19</v>
      </c>
      <c r="F130" s="195" t="s">
        <v>113</v>
      </c>
      <c r="G130" s="193"/>
      <c r="H130" s="196">
        <v>5.74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233</v>
      </c>
      <c r="AU130" s="202" t="s">
        <v>84</v>
      </c>
      <c r="AV130" s="13" t="s">
        <v>227</v>
      </c>
      <c r="AW130" s="13" t="s">
        <v>33</v>
      </c>
      <c r="AX130" s="13" t="s">
        <v>71</v>
      </c>
      <c r="AY130" s="202" t="s">
        <v>220</v>
      </c>
    </row>
    <row r="131" spans="1:65" s="13" customFormat="1" ht="11.25">
      <c r="B131" s="192"/>
      <c r="C131" s="193"/>
      <c r="D131" s="185" t="s">
        <v>233</v>
      </c>
      <c r="E131" s="194" t="s">
        <v>19</v>
      </c>
      <c r="F131" s="195" t="s">
        <v>119</v>
      </c>
      <c r="G131" s="193"/>
      <c r="H131" s="196">
        <v>14.28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233</v>
      </c>
      <c r="AU131" s="202" t="s">
        <v>84</v>
      </c>
      <c r="AV131" s="13" t="s">
        <v>227</v>
      </c>
      <c r="AW131" s="13" t="s">
        <v>33</v>
      </c>
      <c r="AX131" s="13" t="s">
        <v>71</v>
      </c>
      <c r="AY131" s="202" t="s">
        <v>220</v>
      </c>
    </row>
    <row r="132" spans="1:65" s="13" customFormat="1" ht="11.25">
      <c r="B132" s="192"/>
      <c r="C132" s="193"/>
      <c r="D132" s="185" t="s">
        <v>233</v>
      </c>
      <c r="E132" s="194" t="s">
        <v>19</v>
      </c>
      <c r="F132" s="195" t="s">
        <v>131</v>
      </c>
      <c r="G132" s="193"/>
      <c r="H132" s="196">
        <v>19.059999999999999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233</v>
      </c>
      <c r="AU132" s="202" t="s">
        <v>84</v>
      </c>
      <c r="AV132" s="13" t="s">
        <v>227</v>
      </c>
      <c r="AW132" s="13" t="s">
        <v>33</v>
      </c>
      <c r="AX132" s="13" t="s">
        <v>71</v>
      </c>
      <c r="AY132" s="202" t="s">
        <v>220</v>
      </c>
    </row>
    <row r="133" spans="1:65" s="15" customFormat="1" ht="11.25">
      <c r="B133" s="213"/>
      <c r="C133" s="214"/>
      <c r="D133" s="185" t="s">
        <v>233</v>
      </c>
      <c r="E133" s="215" t="s">
        <v>19</v>
      </c>
      <c r="F133" s="216" t="s">
        <v>254</v>
      </c>
      <c r="G133" s="214"/>
      <c r="H133" s="217">
        <v>46.96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233</v>
      </c>
      <c r="AU133" s="223" t="s">
        <v>84</v>
      </c>
      <c r="AV133" s="15" t="s">
        <v>226</v>
      </c>
      <c r="AW133" s="15" t="s">
        <v>33</v>
      </c>
      <c r="AX133" s="15" t="s">
        <v>76</v>
      </c>
      <c r="AY133" s="223" t="s">
        <v>220</v>
      </c>
    </row>
    <row r="134" spans="1:65" s="2" customFormat="1" ht="24.2" customHeight="1">
      <c r="A134" s="36"/>
      <c r="B134" s="37"/>
      <c r="C134" s="173" t="s">
        <v>226</v>
      </c>
      <c r="D134" s="173" t="s">
        <v>222</v>
      </c>
      <c r="E134" s="174" t="s">
        <v>255</v>
      </c>
      <c r="F134" s="175" t="s">
        <v>256</v>
      </c>
      <c r="G134" s="176" t="s">
        <v>257</v>
      </c>
      <c r="H134" s="177">
        <v>9</v>
      </c>
      <c r="I134" s="178"/>
      <c r="J134" s="177">
        <f>ROUND(I134*H134,1)</f>
        <v>0</v>
      </c>
      <c r="K134" s="175" t="s">
        <v>225</v>
      </c>
      <c r="L134" s="41"/>
      <c r="M134" s="179" t="s">
        <v>19</v>
      </c>
      <c r="N134" s="180" t="s">
        <v>43</v>
      </c>
      <c r="O134" s="66"/>
      <c r="P134" s="181">
        <f>O134*H134</f>
        <v>0</v>
      </c>
      <c r="Q134" s="181">
        <v>3.5999999999999999E-3</v>
      </c>
      <c r="R134" s="181">
        <f>Q134*H134</f>
        <v>3.2399999999999998E-2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226</v>
      </c>
      <c r="AT134" s="183" t="s">
        <v>222</v>
      </c>
      <c r="AU134" s="183" t="s">
        <v>84</v>
      </c>
      <c r="AY134" s="19" t="s">
        <v>220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9" t="s">
        <v>227</v>
      </c>
      <c r="BK134" s="184">
        <f>ROUND(I134*H134,1)</f>
        <v>0</v>
      </c>
      <c r="BL134" s="19" t="s">
        <v>226</v>
      </c>
      <c r="BM134" s="183" t="s">
        <v>258</v>
      </c>
    </row>
    <row r="135" spans="1:65" s="2" customFormat="1" ht="19.5">
      <c r="A135" s="36"/>
      <c r="B135" s="37"/>
      <c r="C135" s="38"/>
      <c r="D135" s="185" t="s">
        <v>229</v>
      </c>
      <c r="E135" s="38"/>
      <c r="F135" s="186" t="s">
        <v>259</v>
      </c>
      <c r="G135" s="38"/>
      <c r="H135" s="38"/>
      <c r="I135" s="187"/>
      <c r="J135" s="38"/>
      <c r="K135" s="38"/>
      <c r="L135" s="41"/>
      <c r="M135" s="188"/>
      <c r="N135" s="18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229</v>
      </c>
      <c r="AU135" s="19" t="s">
        <v>84</v>
      </c>
    </row>
    <row r="136" spans="1:65" s="2" customFormat="1" ht="11.25">
      <c r="A136" s="36"/>
      <c r="B136" s="37"/>
      <c r="C136" s="38"/>
      <c r="D136" s="190" t="s">
        <v>231</v>
      </c>
      <c r="E136" s="38"/>
      <c r="F136" s="191" t="s">
        <v>260</v>
      </c>
      <c r="G136" s="38"/>
      <c r="H136" s="38"/>
      <c r="I136" s="187"/>
      <c r="J136" s="38"/>
      <c r="K136" s="38"/>
      <c r="L136" s="41"/>
      <c r="M136" s="188"/>
      <c r="N136" s="18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231</v>
      </c>
      <c r="AU136" s="19" t="s">
        <v>84</v>
      </c>
    </row>
    <row r="137" spans="1:65" s="13" customFormat="1" ht="11.25">
      <c r="B137" s="192"/>
      <c r="C137" s="193"/>
      <c r="D137" s="185" t="s">
        <v>233</v>
      </c>
      <c r="E137" s="194" t="s">
        <v>19</v>
      </c>
      <c r="F137" s="195" t="s">
        <v>261</v>
      </c>
      <c r="G137" s="193"/>
      <c r="H137" s="196">
        <v>9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233</v>
      </c>
      <c r="AU137" s="202" t="s">
        <v>84</v>
      </c>
      <c r="AV137" s="13" t="s">
        <v>227</v>
      </c>
      <c r="AW137" s="13" t="s">
        <v>33</v>
      </c>
      <c r="AX137" s="13" t="s">
        <v>76</v>
      </c>
      <c r="AY137" s="202" t="s">
        <v>220</v>
      </c>
    </row>
    <row r="138" spans="1:65" s="2" customFormat="1" ht="24.2" customHeight="1">
      <c r="A138" s="36"/>
      <c r="B138" s="37"/>
      <c r="C138" s="173" t="s">
        <v>262</v>
      </c>
      <c r="D138" s="173" t="s">
        <v>222</v>
      </c>
      <c r="E138" s="174" t="s">
        <v>263</v>
      </c>
      <c r="F138" s="175" t="s">
        <v>264</v>
      </c>
      <c r="G138" s="176" t="s">
        <v>82</v>
      </c>
      <c r="H138" s="177">
        <v>106.4</v>
      </c>
      <c r="I138" s="178"/>
      <c r="J138" s="177">
        <f>ROUND(I138*H138,1)</f>
        <v>0</v>
      </c>
      <c r="K138" s="175" t="s">
        <v>225</v>
      </c>
      <c r="L138" s="41"/>
      <c r="M138" s="179" t="s">
        <v>19</v>
      </c>
      <c r="N138" s="180" t="s">
        <v>43</v>
      </c>
      <c r="O138" s="66"/>
      <c r="P138" s="181">
        <f>O138*H138</f>
        <v>0</v>
      </c>
      <c r="Q138" s="181">
        <v>2.63E-4</v>
      </c>
      <c r="R138" s="181">
        <f>Q138*H138</f>
        <v>2.79832E-2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226</v>
      </c>
      <c r="AT138" s="183" t="s">
        <v>222</v>
      </c>
      <c r="AU138" s="183" t="s">
        <v>84</v>
      </c>
      <c r="AY138" s="19" t="s">
        <v>220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9" t="s">
        <v>227</v>
      </c>
      <c r="BK138" s="184">
        <f>ROUND(I138*H138,1)</f>
        <v>0</v>
      </c>
      <c r="BL138" s="19" t="s">
        <v>226</v>
      </c>
      <c r="BM138" s="183" t="s">
        <v>265</v>
      </c>
    </row>
    <row r="139" spans="1:65" s="2" customFormat="1" ht="19.5">
      <c r="A139" s="36"/>
      <c r="B139" s="37"/>
      <c r="C139" s="38"/>
      <c r="D139" s="185" t="s">
        <v>229</v>
      </c>
      <c r="E139" s="38"/>
      <c r="F139" s="186" t="s">
        <v>266</v>
      </c>
      <c r="G139" s="38"/>
      <c r="H139" s="38"/>
      <c r="I139" s="187"/>
      <c r="J139" s="38"/>
      <c r="K139" s="38"/>
      <c r="L139" s="41"/>
      <c r="M139" s="188"/>
      <c r="N139" s="189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229</v>
      </c>
      <c r="AU139" s="19" t="s">
        <v>84</v>
      </c>
    </row>
    <row r="140" spans="1:65" s="2" customFormat="1" ht="11.25">
      <c r="A140" s="36"/>
      <c r="B140" s="37"/>
      <c r="C140" s="38"/>
      <c r="D140" s="190" t="s">
        <v>231</v>
      </c>
      <c r="E140" s="38"/>
      <c r="F140" s="191" t="s">
        <v>267</v>
      </c>
      <c r="G140" s="38"/>
      <c r="H140" s="38"/>
      <c r="I140" s="187"/>
      <c r="J140" s="38"/>
      <c r="K140" s="38"/>
      <c r="L140" s="41"/>
      <c r="M140" s="188"/>
      <c r="N140" s="18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231</v>
      </c>
      <c r="AU140" s="19" t="s">
        <v>84</v>
      </c>
    </row>
    <row r="141" spans="1:65" s="13" customFormat="1" ht="11.25">
      <c r="B141" s="192"/>
      <c r="C141" s="193"/>
      <c r="D141" s="185" t="s">
        <v>233</v>
      </c>
      <c r="E141" s="194" t="s">
        <v>19</v>
      </c>
      <c r="F141" s="195" t="s">
        <v>89</v>
      </c>
      <c r="G141" s="193"/>
      <c r="H141" s="196">
        <v>21.68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233</v>
      </c>
      <c r="AU141" s="202" t="s">
        <v>84</v>
      </c>
      <c r="AV141" s="13" t="s">
        <v>227</v>
      </c>
      <c r="AW141" s="13" t="s">
        <v>33</v>
      </c>
      <c r="AX141" s="13" t="s">
        <v>71</v>
      </c>
      <c r="AY141" s="202" t="s">
        <v>220</v>
      </c>
    </row>
    <row r="142" spans="1:65" s="13" customFormat="1" ht="11.25">
      <c r="B142" s="192"/>
      <c r="C142" s="193"/>
      <c r="D142" s="185" t="s">
        <v>233</v>
      </c>
      <c r="E142" s="194" t="s">
        <v>19</v>
      </c>
      <c r="F142" s="195" t="s">
        <v>110</v>
      </c>
      <c r="G142" s="193"/>
      <c r="H142" s="196">
        <v>18.75</v>
      </c>
      <c r="I142" s="197"/>
      <c r="J142" s="193"/>
      <c r="K142" s="193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233</v>
      </c>
      <c r="AU142" s="202" t="s">
        <v>84</v>
      </c>
      <c r="AV142" s="13" t="s">
        <v>227</v>
      </c>
      <c r="AW142" s="13" t="s">
        <v>33</v>
      </c>
      <c r="AX142" s="13" t="s">
        <v>71</v>
      </c>
      <c r="AY142" s="202" t="s">
        <v>220</v>
      </c>
    </row>
    <row r="143" spans="1:65" s="13" customFormat="1" ht="11.25">
      <c r="B143" s="192"/>
      <c r="C143" s="193"/>
      <c r="D143" s="185" t="s">
        <v>233</v>
      </c>
      <c r="E143" s="194" t="s">
        <v>19</v>
      </c>
      <c r="F143" s="195" t="s">
        <v>116</v>
      </c>
      <c r="G143" s="193"/>
      <c r="H143" s="196">
        <v>15.93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233</v>
      </c>
      <c r="AU143" s="202" t="s">
        <v>84</v>
      </c>
      <c r="AV143" s="13" t="s">
        <v>227</v>
      </c>
      <c r="AW143" s="13" t="s">
        <v>33</v>
      </c>
      <c r="AX143" s="13" t="s">
        <v>71</v>
      </c>
      <c r="AY143" s="202" t="s">
        <v>220</v>
      </c>
    </row>
    <row r="144" spans="1:65" s="13" customFormat="1" ht="11.25">
      <c r="B144" s="192"/>
      <c r="C144" s="193"/>
      <c r="D144" s="185" t="s">
        <v>233</v>
      </c>
      <c r="E144" s="194" t="s">
        <v>19</v>
      </c>
      <c r="F144" s="195" t="s">
        <v>128</v>
      </c>
      <c r="G144" s="193"/>
      <c r="H144" s="196">
        <v>43.03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233</v>
      </c>
      <c r="AU144" s="202" t="s">
        <v>84</v>
      </c>
      <c r="AV144" s="13" t="s">
        <v>227</v>
      </c>
      <c r="AW144" s="13" t="s">
        <v>33</v>
      </c>
      <c r="AX144" s="13" t="s">
        <v>71</v>
      </c>
      <c r="AY144" s="202" t="s">
        <v>220</v>
      </c>
    </row>
    <row r="145" spans="1:65" s="13" customFormat="1" ht="11.25">
      <c r="B145" s="192"/>
      <c r="C145" s="193"/>
      <c r="D145" s="185" t="s">
        <v>233</v>
      </c>
      <c r="E145" s="194" t="s">
        <v>19</v>
      </c>
      <c r="F145" s="195" t="s">
        <v>140</v>
      </c>
      <c r="G145" s="193"/>
      <c r="H145" s="196">
        <v>2.92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233</v>
      </c>
      <c r="AU145" s="202" t="s">
        <v>84</v>
      </c>
      <c r="AV145" s="13" t="s">
        <v>227</v>
      </c>
      <c r="AW145" s="13" t="s">
        <v>33</v>
      </c>
      <c r="AX145" s="13" t="s">
        <v>71</v>
      </c>
      <c r="AY145" s="202" t="s">
        <v>220</v>
      </c>
    </row>
    <row r="146" spans="1:65" s="13" customFormat="1" ht="11.25">
      <c r="B146" s="192"/>
      <c r="C146" s="193"/>
      <c r="D146" s="185" t="s">
        <v>233</v>
      </c>
      <c r="E146" s="194" t="s">
        <v>19</v>
      </c>
      <c r="F146" s="195" t="s">
        <v>137</v>
      </c>
      <c r="G146" s="193"/>
      <c r="H146" s="196">
        <v>4.09</v>
      </c>
      <c r="I146" s="197"/>
      <c r="J146" s="193"/>
      <c r="K146" s="193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233</v>
      </c>
      <c r="AU146" s="202" t="s">
        <v>84</v>
      </c>
      <c r="AV146" s="13" t="s">
        <v>227</v>
      </c>
      <c r="AW146" s="13" t="s">
        <v>33</v>
      </c>
      <c r="AX146" s="13" t="s">
        <v>71</v>
      </c>
      <c r="AY146" s="202" t="s">
        <v>220</v>
      </c>
    </row>
    <row r="147" spans="1:65" s="2" customFormat="1" ht="21.75" customHeight="1">
      <c r="A147" s="36"/>
      <c r="B147" s="37"/>
      <c r="C147" s="173" t="s">
        <v>245</v>
      </c>
      <c r="D147" s="173" t="s">
        <v>222</v>
      </c>
      <c r="E147" s="174" t="s">
        <v>268</v>
      </c>
      <c r="F147" s="175" t="s">
        <v>269</v>
      </c>
      <c r="G147" s="176" t="s">
        <v>82</v>
      </c>
      <c r="H147" s="177">
        <v>106.4</v>
      </c>
      <c r="I147" s="178"/>
      <c r="J147" s="177">
        <f>ROUND(I147*H147,1)</f>
        <v>0</v>
      </c>
      <c r="K147" s="175" t="s">
        <v>225</v>
      </c>
      <c r="L147" s="41"/>
      <c r="M147" s="179" t="s">
        <v>19</v>
      </c>
      <c r="N147" s="180" t="s">
        <v>43</v>
      </c>
      <c r="O147" s="66"/>
      <c r="P147" s="181">
        <f>O147*H147</f>
        <v>0</v>
      </c>
      <c r="Q147" s="181">
        <v>4.3839999999999999E-3</v>
      </c>
      <c r="R147" s="181">
        <f>Q147*H147</f>
        <v>0.46645760000000003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226</v>
      </c>
      <c r="AT147" s="183" t="s">
        <v>222</v>
      </c>
      <c r="AU147" s="183" t="s">
        <v>84</v>
      </c>
      <c r="AY147" s="19" t="s">
        <v>220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9" t="s">
        <v>227</v>
      </c>
      <c r="BK147" s="184">
        <f>ROUND(I147*H147,1)</f>
        <v>0</v>
      </c>
      <c r="BL147" s="19" t="s">
        <v>226</v>
      </c>
      <c r="BM147" s="183" t="s">
        <v>270</v>
      </c>
    </row>
    <row r="148" spans="1:65" s="2" customFormat="1" ht="19.5">
      <c r="A148" s="36"/>
      <c r="B148" s="37"/>
      <c r="C148" s="38"/>
      <c r="D148" s="185" t="s">
        <v>229</v>
      </c>
      <c r="E148" s="38"/>
      <c r="F148" s="186" t="s">
        <v>271</v>
      </c>
      <c r="G148" s="38"/>
      <c r="H148" s="38"/>
      <c r="I148" s="187"/>
      <c r="J148" s="38"/>
      <c r="K148" s="38"/>
      <c r="L148" s="41"/>
      <c r="M148" s="188"/>
      <c r="N148" s="189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229</v>
      </c>
      <c r="AU148" s="19" t="s">
        <v>84</v>
      </c>
    </row>
    <row r="149" spans="1:65" s="2" customFormat="1" ht="11.25">
      <c r="A149" s="36"/>
      <c r="B149" s="37"/>
      <c r="C149" s="38"/>
      <c r="D149" s="190" t="s">
        <v>231</v>
      </c>
      <c r="E149" s="38"/>
      <c r="F149" s="191" t="s">
        <v>272</v>
      </c>
      <c r="G149" s="38"/>
      <c r="H149" s="38"/>
      <c r="I149" s="187"/>
      <c r="J149" s="38"/>
      <c r="K149" s="38"/>
      <c r="L149" s="41"/>
      <c r="M149" s="188"/>
      <c r="N149" s="189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231</v>
      </c>
      <c r="AU149" s="19" t="s">
        <v>84</v>
      </c>
    </row>
    <row r="150" spans="1:65" s="13" customFormat="1" ht="11.25">
      <c r="B150" s="192"/>
      <c r="C150" s="193"/>
      <c r="D150" s="185" t="s">
        <v>233</v>
      </c>
      <c r="E150" s="194" t="s">
        <v>19</v>
      </c>
      <c r="F150" s="195" t="s">
        <v>89</v>
      </c>
      <c r="G150" s="193"/>
      <c r="H150" s="196">
        <v>21.68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233</v>
      </c>
      <c r="AU150" s="202" t="s">
        <v>84</v>
      </c>
      <c r="AV150" s="13" t="s">
        <v>227</v>
      </c>
      <c r="AW150" s="13" t="s">
        <v>33</v>
      </c>
      <c r="AX150" s="13" t="s">
        <v>71</v>
      </c>
      <c r="AY150" s="202" t="s">
        <v>220</v>
      </c>
    </row>
    <row r="151" spans="1:65" s="13" customFormat="1" ht="11.25">
      <c r="B151" s="192"/>
      <c r="C151" s="193"/>
      <c r="D151" s="185" t="s">
        <v>233</v>
      </c>
      <c r="E151" s="194" t="s">
        <v>19</v>
      </c>
      <c r="F151" s="195" t="s">
        <v>110</v>
      </c>
      <c r="G151" s="193"/>
      <c r="H151" s="196">
        <v>18.75</v>
      </c>
      <c r="I151" s="197"/>
      <c r="J151" s="193"/>
      <c r="K151" s="193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233</v>
      </c>
      <c r="AU151" s="202" t="s">
        <v>84</v>
      </c>
      <c r="AV151" s="13" t="s">
        <v>227</v>
      </c>
      <c r="AW151" s="13" t="s">
        <v>33</v>
      </c>
      <c r="AX151" s="13" t="s">
        <v>71</v>
      </c>
      <c r="AY151" s="202" t="s">
        <v>220</v>
      </c>
    </row>
    <row r="152" spans="1:65" s="13" customFormat="1" ht="11.25">
      <c r="B152" s="192"/>
      <c r="C152" s="193"/>
      <c r="D152" s="185" t="s">
        <v>233</v>
      </c>
      <c r="E152" s="194" t="s">
        <v>19</v>
      </c>
      <c r="F152" s="195" t="s">
        <v>116</v>
      </c>
      <c r="G152" s="193"/>
      <c r="H152" s="196">
        <v>15.93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233</v>
      </c>
      <c r="AU152" s="202" t="s">
        <v>84</v>
      </c>
      <c r="AV152" s="13" t="s">
        <v>227</v>
      </c>
      <c r="AW152" s="13" t="s">
        <v>33</v>
      </c>
      <c r="AX152" s="13" t="s">
        <v>71</v>
      </c>
      <c r="AY152" s="202" t="s">
        <v>220</v>
      </c>
    </row>
    <row r="153" spans="1:65" s="13" customFormat="1" ht="11.25">
      <c r="B153" s="192"/>
      <c r="C153" s="193"/>
      <c r="D153" s="185" t="s">
        <v>233</v>
      </c>
      <c r="E153" s="194" t="s">
        <v>19</v>
      </c>
      <c r="F153" s="195" t="s">
        <v>128</v>
      </c>
      <c r="G153" s="193"/>
      <c r="H153" s="196">
        <v>43.03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233</v>
      </c>
      <c r="AU153" s="202" t="s">
        <v>84</v>
      </c>
      <c r="AV153" s="13" t="s">
        <v>227</v>
      </c>
      <c r="AW153" s="13" t="s">
        <v>33</v>
      </c>
      <c r="AX153" s="13" t="s">
        <v>71</v>
      </c>
      <c r="AY153" s="202" t="s">
        <v>220</v>
      </c>
    </row>
    <row r="154" spans="1:65" s="13" customFormat="1" ht="11.25">
      <c r="B154" s="192"/>
      <c r="C154" s="193"/>
      <c r="D154" s="185" t="s">
        <v>233</v>
      </c>
      <c r="E154" s="194" t="s">
        <v>19</v>
      </c>
      <c r="F154" s="195" t="s">
        <v>140</v>
      </c>
      <c r="G154" s="193"/>
      <c r="H154" s="196">
        <v>2.92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233</v>
      </c>
      <c r="AU154" s="202" t="s">
        <v>84</v>
      </c>
      <c r="AV154" s="13" t="s">
        <v>227</v>
      </c>
      <c r="AW154" s="13" t="s">
        <v>33</v>
      </c>
      <c r="AX154" s="13" t="s">
        <v>71</v>
      </c>
      <c r="AY154" s="202" t="s">
        <v>220</v>
      </c>
    </row>
    <row r="155" spans="1:65" s="13" customFormat="1" ht="11.25">
      <c r="B155" s="192"/>
      <c r="C155" s="193"/>
      <c r="D155" s="185" t="s">
        <v>233</v>
      </c>
      <c r="E155" s="194" t="s">
        <v>19</v>
      </c>
      <c r="F155" s="195" t="s">
        <v>137</v>
      </c>
      <c r="G155" s="193"/>
      <c r="H155" s="196">
        <v>4.09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233</v>
      </c>
      <c r="AU155" s="202" t="s">
        <v>84</v>
      </c>
      <c r="AV155" s="13" t="s">
        <v>227</v>
      </c>
      <c r="AW155" s="13" t="s">
        <v>33</v>
      </c>
      <c r="AX155" s="13" t="s">
        <v>71</v>
      </c>
      <c r="AY155" s="202" t="s">
        <v>220</v>
      </c>
    </row>
    <row r="156" spans="1:65" s="15" customFormat="1" ht="11.25">
      <c r="B156" s="213"/>
      <c r="C156" s="214"/>
      <c r="D156" s="185" t="s">
        <v>233</v>
      </c>
      <c r="E156" s="215" t="s">
        <v>19</v>
      </c>
      <c r="F156" s="216" t="s">
        <v>254</v>
      </c>
      <c r="G156" s="214"/>
      <c r="H156" s="217">
        <v>106.4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233</v>
      </c>
      <c r="AU156" s="223" t="s">
        <v>84</v>
      </c>
      <c r="AV156" s="15" t="s">
        <v>226</v>
      </c>
      <c r="AW156" s="15" t="s">
        <v>33</v>
      </c>
      <c r="AX156" s="15" t="s">
        <v>76</v>
      </c>
      <c r="AY156" s="223" t="s">
        <v>220</v>
      </c>
    </row>
    <row r="157" spans="1:65" s="2" customFormat="1" ht="21.75" customHeight="1">
      <c r="A157" s="36"/>
      <c r="B157" s="37"/>
      <c r="C157" s="173" t="s">
        <v>273</v>
      </c>
      <c r="D157" s="173" t="s">
        <v>222</v>
      </c>
      <c r="E157" s="174" t="s">
        <v>274</v>
      </c>
      <c r="F157" s="175" t="s">
        <v>275</v>
      </c>
      <c r="G157" s="176" t="s">
        <v>82</v>
      </c>
      <c r="H157" s="177">
        <v>46.96</v>
      </c>
      <c r="I157" s="178"/>
      <c r="J157" s="177">
        <f>ROUND(I157*H157,1)</f>
        <v>0</v>
      </c>
      <c r="K157" s="175" t="s">
        <v>225</v>
      </c>
      <c r="L157" s="41"/>
      <c r="M157" s="179" t="s">
        <v>19</v>
      </c>
      <c r="N157" s="180" t="s">
        <v>43</v>
      </c>
      <c r="O157" s="66"/>
      <c r="P157" s="181">
        <f>O157*H157</f>
        <v>0</v>
      </c>
      <c r="Q157" s="181">
        <v>3.5000000000000001E-3</v>
      </c>
      <c r="R157" s="181">
        <f>Q157*H157</f>
        <v>0.16436000000000001</v>
      </c>
      <c r="S157" s="181">
        <v>0</v>
      </c>
      <c r="T157" s="18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3" t="s">
        <v>226</v>
      </c>
      <c r="AT157" s="183" t="s">
        <v>222</v>
      </c>
      <c r="AU157" s="183" t="s">
        <v>84</v>
      </c>
      <c r="AY157" s="19" t="s">
        <v>220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9" t="s">
        <v>227</v>
      </c>
      <c r="BK157" s="184">
        <f>ROUND(I157*H157,1)</f>
        <v>0</v>
      </c>
      <c r="BL157" s="19" t="s">
        <v>226</v>
      </c>
      <c r="BM157" s="183" t="s">
        <v>276</v>
      </c>
    </row>
    <row r="158" spans="1:65" s="2" customFormat="1" ht="19.5">
      <c r="A158" s="36"/>
      <c r="B158" s="37"/>
      <c r="C158" s="38"/>
      <c r="D158" s="185" t="s">
        <v>229</v>
      </c>
      <c r="E158" s="38"/>
      <c r="F158" s="186" t="s">
        <v>277</v>
      </c>
      <c r="G158" s="38"/>
      <c r="H158" s="38"/>
      <c r="I158" s="187"/>
      <c r="J158" s="38"/>
      <c r="K158" s="38"/>
      <c r="L158" s="41"/>
      <c r="M158" s="188"/>
      <c r="N158" s="18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229</v>
      </c>
      <c r="AU158" s="19" t="s">
        <v>84</v>
      </c>
    </row>
    <row r="159" spans="1:65" s="2" customFormat="1" ht="11.25">
      <c r="A159" s="36"/>
      <c r="B159" s="37"/>
      <c r="C159" s="38"/>
      <c r="D159" s="190" t="s">
        <v>231</v>
      </c>
      <c r="E159" s="38"/>
      <c r="F159" s="191" t="s">
        <v>278</v>
      </c>
      <c r="G159" s="38"/>
      <c r="H159" s="38"/>
      <c r="I159" s="187"/>
      <c r="J159" s="38"/>
      <c r="K159" s="38"/>
      <c r="L159" s="41"/>
      <c r="M159" s="188"/>
      <c r="N159" s="189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231</v>
      </c>
      <c r="AU159" s="19" t="s">
        <v>84</v>
      </c>
    </row>
    <row r="160" spans="1:65" s="13" customFormat="1" ht="11.25">
      <c r="B160" s="192"/>
      <c r="C160" s="193"/>
      <c r="D160" s="185" t="s">
        <v>233</v>
      </c>
      <c r="E160" s="194" t="s">
        <v>19</v>
      </c>
      <c r="F160" s="195" t="s">
        <v>92</v>
      </c>
      <c r="G160" s="193"/>
      <c r="H160" s="196">
        <v>7.88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233</v>
      </c>
      <c r="AU160" s="202" t="s">
        <v>84</v>
      </c>
      <c r="AV160" s="13" t="s">
        <v>227</v>
      </c>
      <c r="AW160" s="13" t="s">
        <v>33</v>
      </c>
      <c r="AX160" s="13" t="s">
        <v>71</v>
      </c>
      <c r="AY160" s="202" t="s">
        <v>220</v>
      </c>
    </row>
    <row r="161" spans="1:65" s="13" customFormat="1" ht="11.25">
      <c r="B161" s="192"/>
      <c r="C161" s="193"/>
      <c r="D161" s="185" t="s">
        <v>233</v>
      </c>
      <c r="E161" s="194" t="s">
        <v>19</v>
      </c>
      <c r="F161" s="195" t="s">
        <v>113</v>
      </c>
      <c r="G161" s="193"/>
      <c r="H161" s="196">
        <v>5.74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233</v>
      </c>
      <c r="AU161" s="202" t="s">
        <v>84</v>
      </c>
      <c r="AV161" s="13" t="s">
        <v>227</v>
      </c>
      <c r="AW161" s="13" t="s">
        <v>33</v>
      </c>
      <c r="AX161" s="13" t="s">
        <v>71</v>
      </c>
      <c r="AY161" s="202" t="s">
        <v>220</v>
      </c>
    </row>
    <row r="162" spans="1:65" s="13" customFormat="1" ht="11.25">
      <c r="B162" s="192"/>
      <c r="C162" s="193"/>
      <c r="D162" s="185" t="s">
        <v>233</v>
      </c>
      <c r="E162" s="194" t="s">
        <v>19</v>
      </c>
      <c r="F162" s="195" t="s">
        <v>119</v>
      </c>
      <c r="G162" s="193"/>
      <c r="H162" s="196">
        <v>14.28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233</v>
      </c>
      <c r="AU162" s="202" t="s">
        <v>84</v>
      </c>
      <c r="AV162" s="13" t="s">
        <v>227</v>
      </c>
      <c r="AW162" s="13" t="s">
        <v>33</v>
      </c>
      <c r="AX162" s="13" t="s">
        <v>71</v>
      </c>
      <c r="AY162" s="202" t="s">
        <v>220</v>
      </c>
    </row>
    <row r="163" spans="1:65" s="13" customFormat="1" ht="11.25">
      <c r="B163" s="192"/>
      <c r="C163" s="193"/>
      <c r="D163" s="185" t="s">
        <v>233</v>
      </c>
      <c r="E163" s="194" t="s">
        <v>19</v>
      </c>
      <c r="F163" s="195" t="s">
        <v>131</v>
      </c>
      <c r="G163" s="193"/>
      <c r="H163" s="196">
        <v>19.059999999999999</v>
      </c>
      <c r="I163" s="197"/>
      <c r="J163" s="193"/>
      <c r="K163" s="193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233</v>
      </c>
      <c r="AU163" s="202" t="s">
        <v>84</v>
      </c>
      <c r="AV163" s="13" t="s">
        <v>227</v>
      </c>
      <c r="AW163" s="13" t="s">
        <v>33</v>
      </c>
      <c r="AX163" s="13" t="s">
        <v>71</v>
      </c>
      <c r="AY163" s="202" t="s">
        <v>220</v>
      </c>
    </row>
    <row r="164" spans="1:65" s="15" customFormat="1" ht="11.25">
      <c r="B164" s="213"/>
      <c r="C164" s="214"/>
      <c r="D164" s="185" t="s">
        <v>233</v>
      </c>
      <c r="E164" s="215" t="s">
        <v>19</v>
      </c>
      <c r="F164" s="216" t="s">
        <v>254</v>
      </c>
      <c r="G164" s="214"/>
      <c r="H164" s="217">
        <v>46.96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233</v>
      </c>
      <c r="AU164" s="223" t="s">
        <v>84</v>
      </c>
      <c r="AV164" s="15" t="s">
        <v>226</v>
      </c>
      <c r="AW164" s="15" t="s">
        <v>33</v>
      </c>
      <c r="AX164" s="15" t="s">
        <v>76</v>
      </c>
      <c r="AY164" s="223" t="s">
        <v>220</v>
      </c>
    </row>
    <row r="165" spans="1:65" s="2" customFormat="1" ht="16.5" customHeight="1">
      <c r="A165" s="36"/>
      <c r="B165" s="37"/>
      <c r="C165" s="173" t="s">
        <v>279</v>
      </c>
      <c r="D165" s="173" t="s">
        <v>222</v>
      </c>
      <c r="E165" s="174" t="s">
        <v>280</v>
      </c>
      <c r="F165" s="175" t="s">
        <v>281</v>
      </c>
      <c r="G165" s="176" t="s">
        <v>82</v>
      </c>
      <c r="H165" s="177">
        <v>98.9</v>
      </c>
      <c r="I165" s="178"/>
      <c r="J165" s="177">
        <f>ROUND(I165*H165,1)</f>
        <v>0</v>
      </c>
      <c r="K165" s="175" t="s">
        <v>225</v>
      </c>
      <c r="L165" s="41"/>
      <c r="M165" s="179" t="s">
        <v>19</v>
      </c>
      <c r="N165" s="180" t="s">
        <v>43</v>
      </c>
      <c r="O165" s="66"/>
      <c r="P165" s="181">
        <f>O165*H165</f>
        <v>0</v>
      </c>
      <c r="Q165" s="181">
        <v>3.5000000000000001E-3</v>
      </c>
      <c r="R165" s="181">
        <f>Q165*H165</f>
        <v>0.34615000000000001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226</v>
      </c>
      <c r="AT165" s="183" t="s">
        <v>222</v>
      </c>
      <c r="AU165" s="183" t="s">
        <v>84</v>
      </c>
      <c r="AY165" s="19" t="s">
        <v>220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9" t="s">
        <v>227</v>
      </c>
      <c r="BK165" s="184">
        <f>ROUND(I165*H165,1)</f>
        <v>0</v>
      </c>
      <c r="BL165" s="19" t="s">
        <v>226</v>
      </c>
      <c r="BM165" s="183" t="s">
        <v>282</v>
      </c>
    </row>
    <row r="166" spans="1:65" s="2" customFormat="1" ht="19.5">
      <c r="A166" s="36"/>
      <c r="B166" s="37"/>
      <c r="C166" s="38"/>
      <c r="D166" s="185" t="s">
        <v>229</v>
      </c>
      <c r="E166" s="38"/>
      <c r="F166" s="186" t="s">
        <v>283</v>
      </c>
      <c r="G166" s="38"/>
      <c r="H166" s="38"/>
      <c r="I166" s="187"/>
      <c r="J166" s="38"/>
      <c r="K166" s="38"/>
      <c r="L166" s="41"/>
      <c r="M166" s="188"/>
      <c r="N166" s="189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229</v>
      </c>
      <c r="AU166" s="19" t="s">
        <v>84</v>
      </c>
    </row>
    <row r="167" spans="1:65" s="2" customFormat="1" ht="11.25">
      <c r="A167" s="36"/>
      <c r="B167" s="37"/>
      <c r="C167" s="38"/>
      <c r="D167" s="190" t="s">
        <v>231</v>
      </c>
      <c r="E167" s="38"/>
      <c r="F167" s="191" t="s">
        <v>284</v>
      </c>
      <c r="G167" s="38"/>
      <c r="H167" s="38"/>
      <c r="I167" s="187"/>
      <c r="J167" s="38"/>
      <c r="K167" s="38"/>
      <c r="L167" s="41"/>
      <c r="M167" s="188"/>
      <c r="N167" s="189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231</v>
      </c>
      <c r="AU167" s="19" t="s">
        <v>84</v>
      </c>
    </row>
    <row r="168" spans="1:65" s="13" customFormat="1" ht="11.25">
      <c r="B168" s="192"/>
      <c r="C168" s="193"/>
      <c r="D168" s="185" t="s">
        <v>233</v>
      </c>
      <c r="E168" s="194" t="s">
        <v>19</v>
      </c>
      <c r="F168" s="195" t="s">
        <v>89</v>
      </c>
      <c r="G168" s="193"/>
      <c r="H168" s="196">
        <v>21.68</v>
      </c>
      <c r="I168" s="197"/>
      <c r="J168" s="193"/>
      <c r="K168" s="193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233</v>
      </c>
      <c r="AU168" s="202" t="s">
        <v>84</v>
      </c>
      <c r="AV168" s="13" t="s">
        <v>227</v>
      </c>
      <c r="AW168" s="13" t="s">
        <v>33</v>
      </c>
      <c r="AX168" s="13" t="s">
        <v>71</v>
      </c>
      <c r="AY168" s="202" t="s">
        <v>220</v>
      </c>
    </row>
    <row r="169" spans="1:65" s="13" customFormat="1" ht="11.25">
      <c r="B169" s="192"/>
      <c r="C169" s="193"/>
      <c r="D169" s="185" t="s">
        <v>233</v>
      </c>
      <c r="E169" s="194" t="s">
        <v>19</v>
      </c>
      <c r="F169" s="195" t="s">
        <v>110</v>
      </c>
      <c r="G169" s="193"/>
      <c r="H169" s="196">
        <v>18.75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233</v>
      </c>
      <c r="AU169" s="202" t="s">
        <v>84</v>
      </c>
      <c r="AV169" s="13" t="s">
        <v>227</v>
      </c>
      <c r="AW169" s="13" t="s">
        <v>33</v>
      </c>
      <c r="AX169" s="13" t="s">
        <v>71</v>
      </c>
      <c r="AY169" s="202" t="s">
        <v>220</v>
      </c>
    </row>
    <row r="170" spans="1:65" s="13" customFormat="1" ht="11.25">
      <c r="B170" s="192"/>
      <c r="C170" s="193"/>
      <c r="D170" s="185" t="s">
        <v>233</v>
      </c>
      <c r="E170" s="194" t="s">
        <v>19</v>
      </c>
      <c r="F170" s="195" t="s">
        <v>116</v>
      </c>
      <c r="G170" s="193"/>
      <c r="H170" s="196">
        <v>15.93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233</v>
      </c>
      <c r="AU170" s="202" t="s">
        <v>84</v>
      </c>
      <c r="AV170" s="13" t="s">
        <v>227</v>
      </c>
      <c r="AW170" s="13" t="s">
        <v>33</v>
      </c>
      <c r="AX170" s="13" t="s">
        <v>71</v>
      </c>
      <c r="AY170" s="202" t="s">
        <v>220</v>
      </c>
    </row>
    <row r="171" spans="1:65" s="13" customFormat="1" ht="11.25">
      <c r="B171" s="192"/>
      <c r="C171" s="193"/>
      <c r="D171" s="185" t="s">
        <v>233</v>
      </c>
      <c r="E171" s="194" t="s">
        <v>19</v>
      </c>
      <c r="F171" s="195" t="s">
        <v>128</v>
      </c>
      <c r="G171" s="193"/>
      <c r="H171" s="196">
        <v>43.03</v>
      </c>
      <c r="I171" s="197"/>
      <c r="J171" s="193"/>
      <c r="K171" s="193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233</v>
      </c>
      <c r="AU171" s="202" t="s">
        <v>84</v>
      </c>
      <c r="AV171" s="13" t="s">
        <v>227</v>
      </c>
      <c r="AW171" s="13" t="s">
        <v>33</v>
      </c>
      <c r="AX171" s="13" t="s">
        <v>71</v>
      </c>
      <c r="AY171" s="202" t="s">
        <v>220</v>
      </c>
    </row>
    <row r="172" spans="1:65" s="13" customFormat="1" ht="11.25">
      <c r="B172" s="192"/>
      <c r="C172" s="193"/>
      <c r="D172" s="185" t="s">
        <v>233</v>
      </c>
      <c r="E172" s="194" t="s">
        <v>19</v>
      </c>
      <c r="F172" s="195" t="s">
        <v>137</v>
      </c>
      <c r="G172" s="193"/>
      <c r="H172" s="196">
        <v>4.09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233</v>
      </c>
      <c r="AU172" s="202" t="s">
        <v>84</v>
      </c>
      <c r="AV172" s="13" t="s">
        <v>227</v>
      </c>
      <c r="AW172" s="13" t="s">
        <v>33</v>
      </c>
      <c r="AX172" s="13" t="s">
        <v>71</v>
      </c>
      <c r="AY172" s="202" t="s">
        <v>220</v>
      </c>
    </row>
    <row r="173" spans="1:65" s="14" customFormat="1" ht="11.25">
      <c r="B173" s="203"/>
      <c r="C173" s="204"/>
      <c r="D173" s="185" t="s">
        <v>233</v>
      </c>
      <c r="E173" s="205" t="s">
        <v>19</v>
      </c>
      <c r="F173" s="206" t="s">
        <v>285</v>
      </c>
      <c r="G173" s="204"/>
      <c r="H173" s="205" t="s">
        <v>19</v>
      </c>
      <c r="I173" s="207"/>
      <c r="J173" s="204"/>
      <c r="K173" s="204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233</v>
      </c>
      <c r="AU173" s="212" t="s">
        <v>84</v>
      </c>
      <c r="AV173" s="14" t="s">
        <v>76</v>
      </c>
      <c r="AW173" s="14" t="s">
        <v>33</v>
      </c>
      <c r="AX173" s="14" t="s">
        <v>71</v>
      </c>
      <c r="AY173" s="212" t="s">
        <v>220</v>
      </c>
    </row>
    <row r="174" spans="1:65" s="13" customFormat="1" ht="11.25">
      <c r="B174" s="192"/>
      <c r="C174" s="193"/>
      <c r="D174" s="185" t="s">
        <v>233</v>
      </c>
      <c r="E174" s="194" t="s">
        <v>19</v>
      </c>
      <c r="F174" s="195" t="s">
        <v>286</v>
      </c>
      <c r="G174" s="193"/>
      <c r="H174" s="196">
        <v>-4.58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233</v>
      </c>
      <c r="AU174" s="202" t="s">
        <v>84</v>
      </c>
      <c r="AV174" s="13" t="s">
        <v>227</v>
      </c>
      <c r="AW174" s="13" t="s">
        <v>33</v>
      </c>
      <c r="AX174" s="13" t="s">
        <v>71</v>
      </c>
      <c r="AY174" s="202" t="s">
        <v>220</v>
      </c>
    </row>
    <row r="175" spans="1:65" s="2" customFormat="1" ht="16.5" customHeight="1">
      <c r="A175" s="36"/>
      <c r="B175" s="37"/>
      <c r="C175" s="173" t="s">
        <v>261</v>
      </c>
      <c r="D175" s="173" t="s">
        <v>222</v>
      </c>
      <c r="E175" s="174" t="s">
        <v>287</v>
      </c>
      <c r="F175" s="175" t="s">
        <v>288</v>
      </c>
      <c r="G175" s="176" t="s">
        <v>82</v>
      </c>
      <c r="H175" s="177">
        <v>50</v>
      </c>
      <c r="I175" s="178"/>
      <c r="J175" s="177">
        <f>ROUND(I175*H175,1)</f>
        <v>0</v>
      </c>
      <c r="K175" s="175" t="s">
        <v>225</v>
      </c>
      <c r="L175" s="41"/>
      <c r="M175" s="179" t="s">
        <v>19</v>
      </c>
      <c r="N175" s="180" t="s">
        <v>43</v>
      </c>
      <c r="O175" s="66"/>
      <c r="P175" s="181">
        <f>O175*H175</f>
        <v>0</v>
      </c>
      <c r="Q175" s="181">
        <v>0</v>
      </c>
      <c r="R175" s="181">
        <f>Q175*H175</f>
        <v>0</v>
      </c>
      <c r="S175" s="181">
        <v>6.0000000000000002E-5</v>
      </c>
      <c r="T175" s="182">
        <f>S175*H175</f>
        <v>3.0000000000000001E-3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3" t="s">
        <v>226</v>
      </c>
      <c r="AT175" s="183" t="s">
        <v>222</v>
      </c>
      <c r="AU175" s="183" t="s">
        <v>84</v>
      </c>
      <c r="AY175" s="19" t="s">
        <v>220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9" t="s">
        <v>227</v>
      </c>
      <c r="BK175" s="184">
        <f>ROUND(I175*H175,1)</f>
        <v>0</v>
      </c>
      <c r="BL175" s="19" t="s">
        <v>226</v>
      </c>
      <c r="BM175" s="183" t="s">
        <v>289</v>
      </c>
    </row>
    <row r="176" spans="1:65" s="2" customFormat="1" ht="19.5">
      <c r="A176" s="36"/>
      <c r="B176" s="37"/>
      <c r="C176" s="38"/>
      <c r="D176" s="185" t="s">
        <v>229</v>
      </c>
      <c r="E176" s="38"/>
      <c r="F176" s="186" t="s">
        <v>290</v>
      </c>
      <c r="G176" s="38"/>
      <c r="H176" s="38"/>
      <c r="I176" s="187"/>
      <c r="J176" s="38"/>
      <c r="K176" s="38"/>
      <c r="L176" s="41"/>
      <c r="M176" s="188"/>
      <c r="N176" s="189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229</v>
      </c>
      <c r="AU176" s="19" t="s">
        <v>84</v>
      </c>
    </row>
    <row r="177" spans="1:65" s="2" customFormat="1" ht="11.25">
      <c r="A177" s="36"/>
      <c r="B177" s="37"/>
      <c r="C177" s="38"/>
      <c r="D177" s="190" t="s">
        <v>231</v>
      </c>
      <c r="E177" s="38"/>
      <c r="F177" s="191" t="s">
        <v>291</v>
      </c>
      <c r="G177" s="38"/>
      <c r="H177" s="38"/>
      <c r="I177" s="187"/>
      <c r="J177" s="38"/>
      <c r="K177" s="38"/>
      <c r="L177" s="41"/>
      <c r="M177" s="188"/>
      <c r="N177" s="189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231</v>
      </c>
      <c r="AU177" s="19" t="s">
        <v>84</v>
      </c>
    </row>
    <row r="178" spans="1:65" s="13" customFormat="1" ht="11.25">
      <c r="B178" s="192"/>
      <c r="C178" s="193"/>
      <c r="D178" s="185" t="s">
        <v>233</v>
      </c>
      <c r="E178" s="194" t="s">
        <v>19</v>
      </c>
      <c r="F178" s="195" t="s">
        <v>92</v>
      </c>
      <c r="G178" s="193"/>
      <c r="H178" s="196">
        <v>7.88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233</v>
      </c>
      <c r="AU178" s="202" t="s">
        <v>84</v>
      </c>
      <c r="AV178" s="13" t="s">
        <v>227</v>
      </c>
      <c r="AW178" s="13" t="s">
        <v>33</v>
      </c>
      <c r="AX178" s="13" t="s">
        <v>71</v>
      </c>
      <c r="AY178" s="202" t="s">
        <v>220</v>
      </c>
    </row>
    <row r="179" spans="1:65" s="13" customFormat="1" ht="11.25">
      <c r="B179" s="192"/>
      <c r="C179" s="193"/>
      <c r="D179" s="185" t="s">
        <v>233</v>
      </c>
      <c r="E179" s="194" t="s">
        <v>19</v>
      </c>
      <c r="F179" s="195" t="s">
        <v>113</v>
      </c>
      <c r="G179" s="193"/>
      <c r="H179" s="196">
        <v>5.74</v>
      </c>
      <c r="I179" s="197"/>
      <c r="J179" s="193"/>
      <c r="K179" s="193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233</v>
      </c>
      <c r="AU179" s="202" t="s">
        <v>84</v>
      </c>
      <c r="AV179" s="13" t="s">
        <v>227</v>
      </c>
      <c r="AW179" s="13" t="s">
        <v>33</v>
      </c>
      <c r="AX179" s="13" t="s">
        <v>71</v>
      </c>
      <c r="AY179" s="202" t="s">
        <v>220</v>
      </c>
    </row>
    <row r="180" spans="1:65" s="13" customFormat="1" ht="11.25">
      <c r="B180" s="192"/>
      <c r="C180" s="193"/>
      <c r="D180" s="185" t="s">
        <v>233</v>
      </c>
      <c r="E180" s="194" t="s">
        <v>19</v>
      </c>
      <c r="F180" s="195" t="s">
        <v>119</v>
      </c>
      <c r="G180" s="193"/>
      <c r="H180" s="196">
        <v>14.28</v>
      </c>
      <c r="I180" s="197"/>
      <c r="J180" s="193"/>
      <c r="K180" s="193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233</v>
      </c>
      <c r="AU180" s="202" t="s">
        <v>84</v>
      </c>
      <c r="AV180" s="13" t="s">
        <v>227</v>
      </c>
      <c r="AW180" s="13" t="s">
        <v>33</v>
      </c>
      <c r="AX180" s="13" t="s">
        <v>71</v>
      </c>
      <c r="AY180" s="202" t="s">
        <v>220</v>
      </c>
    </row>
    <row r="181" spans="1:65" s="13" customFormat="1" ht="11.25">
      <c r="B181" s="192"/>
      <c r="C181" s="193"/>
      <c r="D181" s="185" t="s">
        <v>233</v>
      </c>
      <c r="E181" s="194" t="s">
        <v>19</v>
      </c>
      <c r="F181" s="195" t="s">
        <v>131</v>
      </c>
      <c r="G181" s="193"/>
      <c r="H181" s="196">
        <v>19.059999999999999</v>
      </c>
      <c r="I181" s="197"/>
      <c r="J181" s="193"/>
      <c r="K181" s="193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233</v>
      </c>
      <c r="AU181" s="202" t="s">
        <v>84</v>
      </c>
      <c r="AV181" s="13" t="s">
        <v>227</v>
      </c>
      <c r="AW181" s="13" t="s">
        <v>33</v>
      </c>
      <c r="AX181" s="13" t="s">
        <v>71</v>
      </c>
      <c r="AY181" s="202" t="s">
        <v>220</v>
      </c>
    </row>
    <row r="182" spans="1:65" s="13" customFormat="1" ht="11.25">
      <c r="B182" s="192"/>
      <c r="C182" s="193"/>
      <c r="D182" s="185" t="s">
        <v>233</v>
      </c>
      <c r="E182" s="194" t="s">
        <v>19</v>
      </c>
      <c r="F182" s="195" t="s">
        <v>107</v>
      </c>
      <c r="G182" s="193"/>
      <c r="H182" s="196">
        <v>2.1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233</v>
      </c>
      <c r="AU182" s="202" t="s">
        <v>84</v>
      </c>
      <c r="AV182" s="13" t="s">
        <v>227</v>
      </c>
      <c r="AW182" s="13" t="s">
        <v>33</v>
      </c>
      <c r="AX182" s="13" t="s">
        <v>71</v>
      </c>
      <c r="AY182" s="202" t="s">
        <v>220</v>
      </c>
    </row>
    <row r="183" spans="1:65" s="13" customFormat="1" ht="11.25">
      <c r="B183" s="192"/>
      <c r="C183" s="193"/>
      <c r="D183" s="185" t="s">
        <v>233</v>
      </c>
      <c r="E183" s="194" t="s">
        <v>19</v>
      </c>
      <c r="F183" s="195" t="s">
        <v>154</v>
      </c>
      <c r="G183" s="193"/>
      <c r="H183" s="196">
        <v>0.94</v>
      </c>
      <c r="I183" s="197"/>
      <c r="J183" s="193"/>
      <c r="K183" s="193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233</v>
      </c>
      <c r="AU183" s="202" t="s">
        <v>84</v>
      </c>
      <c r="AV183" s="13" t="s">
        <v>227</v>
      </c>
      <c r="AW183" s="13" t="s">
        <v>33</v>
      </c>
      <c r="AX183" s="13" t="s">
        <v>71</v>
      </c>
      <c r="AY183" s="202" t="s">
        <v>220</v>
      </c>
    </row>
    <row r="184" spans="1:65" s="15" customFormat="1" ht="11.25">
      <c r="B184" s="213"/>
      <c r="C184" s="214"/>
      <c r="D184" s="185" t="s">
        <v>233</v>
      </c>
      <c r="E184" s="215" t="s">
        <v>19</v>
      </c>
      <c r="F184" s="216" t="s">
        <v>254</v>
      </c>
      <c r="G184" s="214"/>
      <c r="H184" s="217">
        <v>50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233</v>
      </c>
      <c r="AU184" s="223" t="s">
        <v>84</v>
      </c>
      <c r="AV184" s="15" t="s">
        <v>226</v>
      </c>
      <c r="AW184" s="15" t="s">
        <v>33</v>
      </c>
      <c r="AX184" s="15" t="s">
        <v>76</v>
      </c>
      <c r="AY184" s="223" t="s">
        <v>220</v>
      </c>
    </row>
    <row r="185" spans="1:65" s="2" customFormat="1" ht="24.2" customHeight="1">
      <c r="A185" s="36"/>
      <c r="B185" s="37"/>
      <c r="C185" s="173" t="s">
        <v>292</v>
      </c>
      <c r="D185" s="173" t="s">
        <v>222</v>
      </c>
      <c r="E185" s="174" t="s">
        <v>293</v>
      </c>
      <c r="F185" s="175" t="s">
        <v>294</v>
      </c>
      <c r="G185" s="176" t="s">
        <v>295</v>
      </c>
      <c r="H185" s="177">
        <v>5.3</v>
      </c>
      <c r="I185" s="178"/>
      <c r="J185" s="177">
        <f>ROUND(I185*H185,1)</f>
        <v>0</v>
      </c>
      <c r="K185" s="175" t="s">
        <v>225</v>
      </c>
      <c r="L185" s="41"/>
      <c r="M185" s="179" t="s">
        <v>19</v>
      </c>
      <c r="N185" s="180" t="s">
        <v>43</v>
      </c>
      <c r="O185" s="66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3" t="s">
        <v>226</v>
      </c>
      <c r="AT185" s="183" t="s">
        <v>222</v>
      </c>
      <c r="AU185" s="183" t="s">
        <v>84</v>
      </c>
      <c r="AY185" s="19" t="s">
        <v>220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9" t="s">
        <v>227</v>
      </c>
      <c r="BK185" s="184">
        <f>ROUND(I185*H185,1)</f>
        <v>0</v>
      </c>
      <c r="BL185" s="19" t="s">
        <v>226</v>
      </c>
      <c r="BM185" s="183" t="s">
        <v>296</v>
      </c>
    </row>
    <row r="186" spans="1:65" s="2" customFormat="1" ht="29.25">
      <c r="A186" s="36"/>
      <c r="B186" s="37"/>
      <c r="C186" s="38"/>
      <c r="D186" s="185" t="s">
        <v>229</v>
      </c>
      <c r="E186" s="38"/>
      <c r="F186" s="186" t="s">
        <v>297</v>
      </c>
      <c r="G186" s="38"/>
      <c r="H186" s="38"/>
      <c r="I186" s="187"/>
      <c r="J186" s="38"/>
      <c r="K186" s="38"/>
      <c r="L186" s="41"/>
      <c r="M186" s="188"/>
      <c r="N186" s="189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229</v>
      </c>
      <c r="AU186" s="19" t="s">
        <v>84</v>
      </c>
    </row>
    <row r="187" spans="1:65" s="2" customFormat="1" ht="11.25">
      <c r="A187" s="36"/>
      <c r="B187" s="37"/>
      <c r="C187" s="38"/>
      <c r="D187" s="190" t="s">
        <v>231</v>
      </c>
      <c r="E187" s="38"/>
      <c r="F187" s="191" t="s">
        <v>298</v>
      </c>
      <c r="G187" s="38"/>
      <c r="H187" s="38"/>
      <c r="I187" s="187"/>
      <c r="J187" s="38"/>
      <c r="K187" s="38"/>
      <c r="L187" s="41"/>
      <c r="M187" s="188"/>
      <c r="N187" s="189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231</v>
      </c>
      <c r="AU187" s="19" t="s">
        <v>84</v>
      </c>
    </row>
    <row r="188" spans="1:65" s="14" customFormat="1" ht="11.25">
      <c r="B188" s="203"/>
      <c r="C188" s="204"/>
      <c r="D188" s="185" t="s">
        <v>233</v>
      </c>
      <c r="E188" s="205" t="s">
        <v>19</v>
      </c>
      <c r="F188" s="206" t="s">
        <v>299</v>
      </c>
      <c r="G188" s="204"/>
      <c r="H188" s="205" t="s">
        <v>19</v>
      </c>
      <c r="I188" s="207"/>
      <c r="J188" s="204"/>
      <c r="K188" s="204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233</v>
      </c>
      <c r="AU188" s="212" t="s">
        <v>84</v>
      </c>
      <c r="AV188" s="14" t="s">
        <v>76</v>
      </c>
      <c r="AW188" s="14" t="s">
        <v>33</v>
      </c>
      <c r="AX188" s="14" t="s">
        <v>71</v>
      </c>
      <c r="AY188" s="212" t="s">
        <v>220</v>
      </c>
    </row>
    <row r="189" spans="1:65" s="13" customFormat="1" ht="11.25">
      <c r="B189" s="192"/>
      <c r="C189" s="193"/>
      <c r="D189" s="185" t="s">
        <v>233</v>
      </c>
      <c r="E189" s="194" t="s">
        <v>19</v>
      </c>
      <c r="F189" s="195" t="s">
        <v>300</v>
      </c>
      <c r="G189" s="193"/>
      <c r="H189" s="196">
        <v>5.3</v>
      </c>
      <c r="I189" s="197"/>
      <c r="J189" s="193"/>
      <c r="K189" s="193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233</v>
      </c>
      <c r="AU189" s="202" t="s">
        <v>84</v>
      </c>
      <c r="AV189" s="13" t="s">
        <v>227</v>
      </c>
      <c r="AW189" s="13" t="s">
        <v>33</v>
      </c>
      <c r="AX189" s="13" t="s">
        <v>76</v>
      </c>
      <c r="AY189" s="202" t="s">
        <v>220</v>
      </c>
    </row>
    <row r="190" spans="1:65" s="2" customFormat="1" ht="21.75" customHeight="1">
      <c r="A190" s="36"/>
      <c r="B190" s="37"/>
      <c r="C190" s="224" t="s">
        <v>301</v>
      </c>
      <c r="D190" s="224" t="s">
        <v>302</v>
      </c>
      <c r="E190" s="225" t="s">
        <v>303</v>
      </c>
      <c r="F190" s="226" t="s">
        <v>304</v>
      </c>
      <c r="G190" s="227" t="s">
        <v>295</v>
      </c>
      <c r="H190" s="228">
        <v>5.3</v>
      </c>
      <c r="I190" s="229"/>
      <c r="J190" s="228">
        <f>ROUND(I190*H190,1)</f>
        <v>0</v>
      </c>
      <c r="K190" s="226" t="s">
        <v>225</v>
      </c>
      <c r="L190" s="230"/>
      <c r="M190" s="231" t="s">
        <v>19</v>
      </c>
      <c r="N190" s="232" t="s">
        <v>43</v>
      </c>
      <c r="O190" s="66"/>
      <c r="P190" s="181">
        <f>O190*H190</f>
        <v>0</v>
      </c>
      <c r="Q190" s="181">
        <v>1E-4</v>
      </c>
      <c r="R190" s="181">
        <f>Q190*H190</f>
        <v>5.2999999999999998E-4</v>
      </c>
      <c r="S190" s="181">
        <v>0</v>
      </c>
      <c r="T190" s="18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3" t="s">
        <v>279</v>
      </c>
      <c r="AT190" s="183" t="s">
        <v>302</v>
      </c>
      <c r="AU190" s="183" t="s">
        <v>84</v>
      </c>
      <c r="AY190" s="19" t="s">
        <v>220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9" t="s">
        <v>227</v>
      </c>
      <c r="BK190" s="184">
        <f>ROUND(I190*H190,1)</f>
        <v>0</v>
      </c>
      <c r="BL190" s="19" t="s">
        <v>226</v>
      </c>
      <c r="BM190" s="183" t="s">
        <v>305</v>
      </c>
    </row>
    <row r="191" spans="1:65" s="2" customFormat="1" ht="11.25">
      <c r="A191" s="36"/>
      <c r="B191" s="37"/>
      <c r="C191" s="38"/>
      <c r="D191" s="185" t="s">
        <v>229</v>
      </c>
      <c r="E191" s="38"/>
      <c r="F191" s="186" t="s">
        <v>304</v>
      </c>
      <c r="G191" s="38"/>
      <c r="H191" s="38"/>
      <c r="I191" s="187"/>
      <c r="J191" s="38"/>
      <c r="K191" s="38"/>
      <c r="L191" s="41"/>
      <c r="M191" s="188"/>
      <c r="N191" s="189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229</v>
      </c>
      <c r="AU191" s="19" t="s">
        <v>84</v>
      </c>
    </row>
    <row r="192" spans="1:65" s="14" customFormat="1" ht="11.25">
      <c r="B192" s="203"/>
      <c r="C192" s="204"/>
      <c r="D192" s="185" t="s">
        <v>233</v>
      </c>
      <c r="E192" s="205" t="s">
        <v>19</v>
      </c>
      <c r="F192" s="206" t="s">
        <v>299</v>
      </c>
      <c r="G192" s="204"/>
      <c r="H192" s="205" t="s">
        <v>19</v>
      </c>
      <c r="I192" s="207"/>
      <c r="J192" s="204"/>
      <c r="K192" s="204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233</v>
      </c>
      <c r="AU192" s="212" t="s">
        <v>84</v>
      </c>
      <c r="AV192" s="14" t="s">
        <v>76</v>
      </c>
      <c r="AW192" s="14" t="s">
        <v>33</v>
      </c>
      <c r="AX192" s="14" t="s">
        <v>71</v>
      </c>
      <c r="AY192" s="212" t="s">
        <v>220</v>
      </c>
    </row>
    <row r="193" spans="1:65" s="13" customFormat="1" ht="11.25">
      <c r="B193" s="192"/>
      <c r="C193" s="193"/>
      <c r="D193" s="185" t="s">
        <v>233</v>
      </c>
      <c r="E193" s="194" t="s">
        <v>19</v>
      </c>
      <c r="F193" s="195" t="s">
        <v>300</v>
      </c>
      <c r="G193" s="193"/>
      <c r="H193" s="196">
        <v>5.3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233</v>
      </c>
      <c r="AU193" s="202" t="s">
        <v>84</v>
      </c>
      <c r="AV193" s="13" t="s">
        <v>227</v>
      </c>
      <c r="AW193" s="13" t="s">
        <v>33</v>
      </c>
      <c r="AX193" s="13" t="s">
        <v>76</v>
      </c>
      <c r="AY193" s="202" t="s">
        <v>220</v>
      </c>
    </row>
    <row r="194" spans="1:65" s="2" customFormat="1" ht="24.2" customHeight="1">
      <c r="A194" s="36"/>
      <c r="B194" s="37"/>
      <c r="C194" s="173" t="s">
        <v>8</v>
      </c>
      <c r="D194" s="173" t="s">
        <v>222</v>
      </c>
      <c r="E194" s="174" t="s">
        <v>306</v>
      </c>
      <c r="F194" s="175" t="s">
        <v>307</v>
      </c>
      <c r="G194" s="176" t="s">
        <v>82</v>
      </c>
      <c r="H194" s="177">
        <v>9.15</v>
      </c>
      <c r="I194" s="178"/>
      <c r="J194" s="177">
        <f>ROUND(I194*H194,1)</f>
        <v>0</v>
      </c>
      <c r="K194" s="175" t="s">
        <v>225</v>
      </c>
      <c r="L194" s="41"/>
      <c r="M194" s="179" t="s">
        <v>19</v>
      </c>
      <c r="N194" s="180" t="s">
        <v>43</v>
      </c>
      <c r="O194" s="66"/>
      <c r="P194" s="181">
        <f>O194*H194</f>
        <v>0</v>
      </c>
      <c r="Q194" s="181">
        <v>0</v>
      </c>
      <c r="R194" s="181">
        <f>Q194*H194</f>
        <v>0</v>
      </c>
      <c r="S194" s="181">
        <v>1.0000000000000001E-5</v>
      </c>
      <c r="T194" s="182">
        <f>S194*H194</f>
        <v>9.1500000000000015E-5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3" t="s">
        <v>226</v>
      </c>
      <c r="AT194" s="183" t="s">
        <v>222</v>
      </c>
      <c r="AU194" s="183" t="s">
        <v>84</v>
      </c>
      <c r="AY194" s="19" t="s">
        <v>220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9" t="s">
        <v>227</v>
      </c>
      <c r="BK194" s="184">
        <f>ROUND(I194*H194,1)</f>
        <v>0</v>
      </c>
      <c r="BL194" s="19" t="s">
        <v>226</v>
      </c>
      <c r="BM194" s="183" t="s">
        <v>308</v>
      </c>
    </row>
    <row r="195" spans="1:65" s="2" customFormat="1" ht="19.5">
      <c r="A195" s="36"/>
      <c r="B195" s="37"/>
      <c r="C195" s="38"/>
      <c r="D195" s="185" t="s">
        <v>229</v>
      </c>
      <c r="E195" s="38"/>
      <c r="F195" s="186" t="s">
        <v>309</v>
      </c>
      <c r="G195" s="38"/>
      <c r="H195" s="38"/>
      <c r="I195" s="187"/>
      <c r="J195" s="38"/>
      <c r="K195" s="38"/>
      <c r="L195" s="41"/>
      <c r="M195" s="188"/>
      <c r="N195" s="189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229</v>
      </c>
      <c r="AU195" s="19" t="s">
        <v>84</v>
      </c>
    </row>
    <row r="196" spans="1:65" s="2" customFormat="1" ht="11.25">
      <c r="A196" s="36"/>
      <c r="B196" s="37"/>
      <c r="C196" s="38"/>
      <c r="D196" s="190" t="s">
        <v>231</v>
      </c>
      <c r="E196" s="38"/>
      <c r="F196" s="191" t="s">
        <v>310</v>
      </c>
      <c r="G196" s="38"/>
      <c r="H196" s="38"/>
      <c r="I196" s="187"/>
      <c r="J196" s="38"/>
      <c r="K196" s="38"/>
      <c r="L196" s="41"/>
      <c r="M196" s="188"/>
      <c r="N196" s="18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231</v>
      </c>
      <c r="AU196" s="19" t="s">
        <v>84</v>
      </c>
    </row>
    <row r="197" spans="1:65" s="14" customFormat="1" ht="11.25">
      <c r="B197" s="203"/>
      <c r="C197" s="204"/>
      <c r="D197" s="185" t="s">
        <v>233</v>
      </c>
      <c r="E197" s="205" t="s">
        <v>19</v>
      </c>
      <c r="F197" s="206" t="s">
        <v>311</v>
      </c>
      <c r="G197" s="204"/>
      <c r="H197" s="205" t="s">
        <v>19</v>
      </c>
      <c r="I197" s="207"/>
      <c r="J197" s="204"/>
      <c r="K197" s="204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233</v>
      </c>
      <c r="AU197" s="212" t="s">
        <v>84</v>
      </c>
      <c r="AV197" s="14" t="s">
        <v>76</v>
      </c>
      <c r="AW197" s="14" t="s">
        <v>33</v>
      </c>
      <c r="AX197" s="14" t="s">
        <v>71</v>
      </c>
      <c r="AY197" s="212" t="s">
        <v>220</v>
      </c>
    </row>
    <row r="198" spans="1:65" s="13" customFormat="1" ht="11.25">
      <c r="B198" s="192"/>
      <c r="C198" s="193"/>
      <c r="D198" s="185" t="s">
        <v>233</v>
      </c>
      <c r="E198" s="194" t="s">
        <v>19</v>
      </c>
      <c r="F198" s="195" t="s">
        <v>134</v>
      </c>
      <c r="G198" s="193"/>
      <c r="H198" s="196">
        <v>9.15</v>
      </c>
      <c r="I198" s="197"/>
      <c r="J198" s="193"/>
      <c r="K198" s="193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233</v>
      </c>
      <c r="AU198" s="202" t="s">
        <v>84</v>
      </c>
      <c r="AV198" s="13" t="s">
        <v>227</v>
      </c>
      <c r="AW198" s="13" t="s">
        <v>33</v>
      </c>
      <c r="AX198" s="13" t="s">
        <v>76</v>
      </c>
      <c r="AY198" s="202" t="s">
        <v>220</v>
      </c>
    </row>
    <row r="199" spans="1:65" s="12" customFormat="1" ht="20.85" customHeight="1">
      <c r="B199" s="157"/>
      <c r="C199" s="158"/>
      <c r="D199" s="159" t="s">
        <v>70</v>
      </c>
      <c r="E199" s="171" t="s">
        <v>312</v>
      </c>
      <c r="F199" s="171" t="s">
        <v>313</v>
      </c>
      <c r="G199" s="158"/>
      <c r="H199" s="158"/>
      <c r="I199" s="161"/>
      <c r="J199" s="172">
        <f>BK199</f>
        <v>0</v>
      </c>
      <c r="K199" s="158"/>
      <c r="L199" s="163"/>
      <c r="M199" s="164"/>
      <c r="N199" s="165"/>
      <c r="O199" s="165"/>
      <c r="P199" s="166">
        <f>SUM(P200:P203)</f>
        <v>0</v>
      </c>
      <c r="Q199" s="165"/>
      <c r="R199" s="166">
        <f>SUM(R200:R203)</f>
        <v>0.23100000000000001</v>
      </c>
      <c r="S199" s="165"/>
      <c r="T199" s="167">
        <f>SUM(T200:T203)</f>
        <v>0</v>
      </c>
      <c r="AR199" s="168" t="s">
        <v>76</v>
      </c>
      <c r="AT199" s="169" t="s">
        <v>70</v>
      </c>
      <c r="AU199" s="169" t="s">
        <v>227</v>
      </c>
      <c r="AY199" s="168" t="s">
        <v>220</v>
      </c>
      <c r="BK199" s="170">
        <f>SUM(BK200:BK203)</f>
        <v>0</v>
      </c>
    </row>
    <row r="200" spans="1:65" s="2" customFormat="1" ht="24.2" customHeight="1">
      <c r="A200" s="36"/>
      <c r="B200" s="37"/>
      <c r="C200" s="173" t="s">
        <v>314</v>
      </c>
      <c r="D200" s="173" t="s">
        <v>222</v>
      </c>
      <c r="E200" s="174" t="s">
        <v>315</v>
      </c>
      <c r="F200" s="175" t="s">
        <v>316</v>
      </c>
      <c r="G200" s="176" t="s">
        <v>82</v>
      </c>
      <c r="H200" s="177">
        <v>2.1</v>
      </c>
      <c r="I200" s="178"/>
      <c r="J200" s="177">
        <f>ROUND(I200*H200,1)</f>
        <v>0</v>
      </c>
      <c r="K200" s="175" t="s">
        <v>225</v>
      </c>
      <c r="L200" s="41"/>
      <c r="M200" s="179" t="s">
        <v>19</v>
      </c>
      <c r="N200" s="180" t="s">
        <v>43</v>
      </c>
      <c r="O200" s="66"/>
      <c r="P200" s="181">
        <f>O200*H200</f>
        <v>0</v>
      </c>
      <c r="Q200" s="181">
        <v>0.11</v>
      </c>
      <c r="R200" s="181">
        <f>Q200*H200</f>
        <v>0.23100000000000001</v>
      </c>
      <c r="S200" s="181">
        <v>0</v>
      </c>
      <c r="T200" s="18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3" t="s">
        <v>226</v>
      </c>
      <c r="AT200" s="183" t="s">
        <v>222</v>
      </c>
      <c r="AU200" s="183" t="s">
        <v>84</v>
      </c>
      <c r="AY200" s="19" t="s">
        <v>220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9" t="s">
        <v>227</v>
      </c>
      <c r="BK200" s="184">
        <f>ROUND(I200*H200,1)</f>
        <v>0</v>
      </c>
      <c r="BL200" s="19" t="s">
        <v>226</v>
      </c>
      <c r="BM200" s="183" t="s">
        <v>317</v>
      </c>
    </row>
    <row r="201" spans="1:65" s="2" customFormat="1" ht="11.25">
      <c r="A201" s="36"/>
      <c r="B201" s="37"/>
      <c r="C201" s="38"/>
      <c r="D201" s="185" t="s">
        <v>229</v>
      </c>
      <c r="E201" s="38"/>
      <c r="F201" s="186" t="s">
        <v>318</v>
      </c>
      <c r="G201" s="38"/>
      <c r="H201" s="38"/>
      <c r="I201" s="187"/>
      <c r="J201" s="38"/>
      <c r="K201" s="38"/>
      <c r="L201" s="41"/>
      <c r="M201" s="188"/>
      <c r="N201" s="189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229</v>
      </c>
      <c r="AU201" s="19" t="s">
        <v>84</v>
      </c>
    </row>
    <row r="202" spans="1:65" s="2" customFormat="1" ht="11.25">
      <c r="A202" s="36"/>
      <c r="B202" s="37"/>
      <c r="C202" s="38"/>
      <c r="D202" s="190" t="s">
        <v>231</v>
      </c>
      <c r="E202" s="38"/>
      <c r="F202" s="191" t="s">
        <v>319</v>
      </c>
      <c r="G202" s="38"/>
      <c r="H202" s="38"/>
      <c r="I202" s="187"/>
      <c r="J202" s="38"/>
      <c r="K202" s="38"/>
      <c r="L202" s="41"/>
      <c r="M202" s="188"/>
      <c r="N202" s="189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231</v>
      </c>
      <c r="AU202" s="19" t="s">
        <v>84</v>
      </c>
    </row>
    <row r="203" spans="1:65" s="13" customFormat="1" ht="11.25">
      <c r="B203" s="192"/>
      <c r="C203" s="193"/>
      <c r="D203" s="185" t="s">
        <v>233</v>
      </c>
      <c r="E203" s="194" t="s">
        <v>19</v>
      </c>
      <c r="F203" s="195" t="s">
        <v>107</v>
      </c>
      <c r="G203" s="193"/>
      <c r="H203" s="196">
        <v>2.1</v>
      </c>
      <c r="I203" s="197"/>
      <c r="J203" s="193"/>
      <c r="K203" s="193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233</v>
      </c>
      <c r="AU203" s="202" t="s">
        <v>84</v>
      </c>
      <c r="AV203" s="13" t="s">
        <v>227</v>
      </c>
      <c r="AW203" s="13" t="s">
        <v>33</v>
      </c>
      <c r="AX203" s="13" t="s">
        <v>76</v>
      </c>
      <c r="AY203" s="202" t="s">
        <v>220</v>
      </c>
    </row>
    <row r="204" spans="1:65" s="12" customFormat="1" ht="22.9" customHeight="1">
      <c r="B204" s="157"/>
      <c r="C204" s="158"/>
      <c r="D204" s="159" t="s">
        <v>70</v>
      </c>
      <c r="E204" s="171" t="s">
        <v>261</v>
      </c>
      <c r="F204" s="171" t="s">
        <v>320</v>
      </c>
      <c r="G204" s="158"/>
      <c r="H204" s="158"/>
      <c r="I204" s="161"/>
      <c r="J204" s="172">
        <f>BK204</f>
        <v>0</v>
      </c>
      <c r="K204" s="158"/>
      <c r="L204" s="163"/>
      <c r="M204" s="164"/>
      <c r="N204" s="165"/>
      <c r="O204" s="165"/>
      <c r="P204" s="166">
        <f>P205+P216+P231+P246+P256+P262+P285</f>
        <v>0</v>
      </c>
      <c r="Q204" s="165"/>
      <c r="R204" s="166">
        <f>R205+R216+R231+R246+R256+R262+R285</f>
        <v>8.2500000000000004E-3</v>
      </c>
      <c r="S204" s="165"/>
      <c r="T204" s="167">
        <f>T205+T216+T231+T246+T256+T262+T285</f>
        <v>1.6415599999999999</v>
      </c>
      <c r="AR204" s="168" t="s">
        <v>76</v>
      </c>
      <c r="AT204" s="169" t="s">
        <v>70</v>
      </c>
      <c r="AU204" s="169" t="s">
        <v>76</v>
      </c>
      <c r="AY204" s="168" t="s">
        <v>220</v>
      </c>
      <c r="BK204" s="170">
        <f>BK205+BK216+BK231+BK246+BK256+BK262+BK285</f>
        <v>0</v>
      </c>
    </row>
    <row r="205" spans="1:65" s="12" customFormat="1" ht="20.85" customHeight="1">
      <c r="B205" s="157"/>
      <c r="C205" s="158"/>
      <c r="D205" s="159" t="s">
        <v>70</v>
      </c>
      <c r="E205" s="171" t="s">
        <v>321</v>
      </c>
      <c r="F205" s="171" t="s">
        <v>322</v>
      </c>
      <c r="G205" s="158"/>
      <c r="H205" s="158"/>
      <c r="I205" s="161"/>
      <c r="J205" s="172">
        <f>BK205</f>
        <v>0</v>
      </c>
      <c r="K205" s="158"/>
      <c r="L205" s="163"/>
      <c r="M205" s="164"/>
      <c r="N205" s="165"/>
      <c r="O205" s="165"/>
      <c r="P205" s="166">
        <f>SUM(P206:P215)</f>
        <v>0</v>
      </c>
      <c r="Q205" s="165"/>
      <c r="R205" s="166">
        <f>SUM(R206:R215)</f>
        <v>6.4999999999999997E-3</v>
      </c>
      <c r="S205" s="165"/>
      <c r="T205" s="167">
        <f>SUM(T206:T215)</f>
        <v>0</v>
      </c>
      <c r="AR205" s="168" t="s">
        <v>76</v>
      </c>
      <c r="AT205" s="169" t="s">
        <v>70</v>
      </c>
      <c r="AU205" s="169" t="s">
        <v>227</v>
      </c>
      <c r="AY205" s="168" t="s">
        <v>220</v>
      </c>
      <c r="BK205" s="170">
        <f>SUM(BK206:BK215)</f>
        <v>0</v>
      </c>
    </row>
    <row r="206" spans="1:65" s="2" customFormat="1" ht="33" customHeight="1">
      <c r="A206" s="36"/>
      <c r="B206" s="37"/>
      <c r="C206" s="173" t="s">
        <v>323</v>
      </c>
      <c r="D206" s="173" t="s">
        <v>222</v>
      </c>
      <c r="E206" s="174" t="s">
        <v>324</v>
      </c>
      <c r="F206" s="175" t="s">
        <v>325</v>
      </c>
      <c r="G206" s="176" t="s">
        <v>82</v>
      </c>
      <c r="H206" s="177">
        <v>50</v>
      </c>
      <c r="I206" s="178"/>
      <c r="J206" s="177">
        <f>ROUND(I206*H206,1)</f>
        <v>0</v>
      </c>
      <c r="K206" s="175" t="s">
        <v>225</v>
      </c>
      <c r="L206" s="41"/>
      <c r="M206" s="179" t="s">
        <v>19</v>
      </c>
      <c r="N206" s="180" t="s">
        <v>43</v>
      </c>
      <c r="O206" s="66"/>
      <c r="P206" s="181">
        <f>O206*H206</f>
        <v>0</v>
      </c>
      <c r="Q206" s="181">
        <v>1.2999999999999999E-4</v>
      </c>
      <c r="R206" s="181">
        <f>Q206*H206</f>
        <v>6.4999999999999997E-3</v>
      </c>
      <c r="S206" s="181">
        <v>0</v>
      </c>
      <c r="T206" s="182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3" t="s">
        <v>226</v>
      </c>
      <c r="AT206" s="183" t="s">
        <v>222</v>
      </c>
      <c r="AU206" s="183" t="s">
        <v>84</v>
      </c>
      <c r="AY206" s="19" t="s">
        <v>220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9" t="s">
        <v>227</v>
      </c>
      <c r="BK206" s="184">
        <f>ROUND(I206*H206,1)</f>
        <v>0</v>
      </c>
      <c r="BL206" s="19" t="s">
        <v>226</v>
      </c>
      <c r="BM206" s="183" t="s">
        <v>326</v>
      </c>
    </row>
    <row r="207" spans="1:65" s="2" customFormat="1" ht="19.5">
      <c r="A207" s="36"/>
      <c r="B207" s="37"/>
      <c r="C207" s="38"/>
      <c r="D207" s="185" t="s">
        <v>229</v>
      </c>
      <c r="E207" s="38"/>
      <c r="F207" s="186" t="s">
        <v>327</v>
      </c>
      <c r="G207" s="38"/>
      <c r="H207" s="38"/>
      <c r="I207" s="187"/>
      <c r="J207" s="38"/>
      <c r="K207" s="38"/>
      <c r="L207" s="41"/>
      <c r="M207" s="188"/>
      <c r="N207" s="189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229</v>
      </c>
      <c r="AU207" s="19" t="s">
        <v>84</v>
      </c>
    </row>
    <row r="208" spans="1:65" s="2" customFormat="1" ht="11.25">
      <c r="A208" s="36"/>
      <c r="B208" s="37"/>
      <c r="C208" s="38"/>
      <c r="D208" s="190" t="s">
        <v>231</v>
      </c>
      <c r="E208" s="38"/>
      <c r="F208" s="191" t="s">
        <v>328</v>
      </c>
      <c r="G208" s="38"/>
      <c r="H208" s="38"/>
      <c r="I208" s="187"/>
      <c r="J208" s="38"/>
      <c r="K208" s="38"/>
      <c r="L208" s="41"/>
      <c r="M208" s="188"/>
      <c r="N208" s="189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231</v>
      </c>
      <c r="AU208" s="19" t="s">
        <v>84</v>
      </c>
    </row>
    <row r="209" spans="1:65" s="13" customFormat="1" ht="11.25">
      <c r="B209" s="192"/>
      <c r="C209" s="193"/>
      <c r="D209" s="185" t="s">
        <v>233</v>
      </c>
      <c r="E209" s="194" t="s">
        <v>19</v>
      </c>
      <c r="F209" s="195" t="s">
        <v>92</v>
      </c>
      <c r="G209" s="193"/>
      <c r="H209" s="196">
        <v>7.88</v>
      </c>
      <c r="I209" s="197"/>
      <c r="J209" s="193"/>
      <c r="K209" s="193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233</v>
      </c>
      <c r="AU209" s="202" t="s">
        <v>84</v>
      </c>
      <c r="AV209" s="13" t="s">
        <v>227</v>
      </c>
      <c r="AW209" s="13" t="s">
        <v>33</v>
      </c>
      <c r="AX209" s="13" t="s">
        <v>71</v>
      </c>
      <c r="AY209" s="202" t="s">
        <v>220</v>
      </c>
    </row>
    <row r="210" spans="1:65" s="13" customFormat="1" ht="11.25">
      <c r="B210" s="192"/>
      <c r="C210" s="193"/>
      <c r="D210" s="185" t="s">
        <v>233</v>
      </c>
      <c r="E210" s="194" t="s">
        <v>19</v>
      </c>
      <c r="F210" s="195" t="s">
        <v>113</v>
      </c>
      <c r="G210" s="193"/>
      <c r="H210" s="196">
        <v>5.74</v>
      </c>
      <c r="I210" s="197"/>
      <c r="J210" s="193"/>
      <c r="K210" s="193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233</v>
      </c>
      <c r="AU210" s="202" t="s">
        <v>84</v>
      </c>
      <c r="AV210" s="13" t="s">
        <v>227</v>
      </c>
      <c r="AW210" s="13" t="s">
        <v>33</v>
      </c>
      <c r="AX210" s="13" t="s">
        <v>71</v>
      </c>
      <c r="AY210" s="202" t="s">
        <v>220</v>
      </c>
    </row>
    <row r="211" spans="1:65" s="13" customFormat="1" ht="11.25">
      <c r="B211" s="192"/>
      <c r="C211" s="193"/>
      <c r="D211" s="185" t="s">
        <v>233</v>
      </c>
      <c r="E211" s="194" t="s">
        <v>19</v>
      </c>
      <c r="F211" s="195" t="s">
        <v>119</v>
      </c>
      <c r="G211" s="193"/>
      <c r="H211" s="196">
        <v>14.28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233</v>
      </c>
      <c r="AU211" s="202" t="s">
        <v>84</v>
      </c>
      <c r="AV211" s="13" t="s">
        <v>227</v>
      </c>
      <c r="AW211" s="13" t="s">
        <v>33</v>
      </c>
      <c r="AX211" s="13" t="s">
        <v>71</v>
      </c>
      <c r="AY211" s="202" t="s">
        <v>220</v>
      </c>
    </row>
    <row r="212" spans="1:65" s="13" customFormat="1" ht="11.25">
      <c r="B212" s="192"/>
      <c r="C212" s="193"/>
      <c r="D212" s="185" t="s">
        <v>233</v>
      </c>
      <c r="E212" s="194" t="s">
        <v>19</v>
      </c>
      <c r="F212" s="195" t="s">
        <v>131</v>
      </c>
      <c r="G212" s="193"/>
      <c r="H212" s="196">
        <v>19.059999999999999</v>
      </c>
      <c r="I212" s="197"/>
      <c r="J212" s="193"/>
      <c r="K212" s="193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233</v>
      </c>
      <c r="AU212" s="202" t="s">
        <v>84</v>
      </c>
      <c r="AV212" s="13" t="s">
        <v>227</v>
      </c>
      <c r="AW212" s="13" t="s">
        <v>33</v>
      </c>
      <c r="AX212" s="13" t="s">
        <v>71</v>
      </c>
      <c r="AY212" s="202" t="s">
        <v>220</v>
      </c>
    </row>
    <row r="213" spans="1:65" s="13" customFormat="1" ht="11.25">
      <c r="B213" s="192"/>
      <c r="C213" s="193"/>
      <c r="D213" s="185" t="s">
        <v>233</v>
      </c>
      <c r="E213" s="194" t="s">
        <v>19</v>
      </c>
      <c r="F213" s="195" t="s">
        <v>107</v>
      </c>
      <c r="G213" s="193"/>
      <c r="H213" s="196">
        <v>2.1</v>
      </c>
      <c r="I213" s="197"/>
      <c r="J213" s="193"/>
      <c r="K213" s="193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233</v>
      </c>
      <c r="AU213" s="202" t="s">
        <v>84</v>
      </c>
      <c r="AV213" s="13" t="s">
        <v>227</v>
      </c>
      <c r="AW213" s="13" t="s">
        <v>33</v>
      </c>
      <c r="AX213" s="13" t="s">
        <v>71</v>
      </c>
      <c r="AY213" s="202" t="s">
        <v>220</v>
      </c>
    </row>
    <row r="214" spans="1:65" s="13" customFormat="1" ht="11.25">
      <c r="B214" s="192"/>
      <c r="C214" s="193"/>
      <c r="D214" s="185" t="s">
        <v>233</v>
      </c>
      <c r="E214" s="194" t="s">
        <v>19</v>
      </c>
      <c r="F214" s="195" t="s">
        <v>154</v>
      </c>
      <c r="G214" s="193"/>
      <c r="H214" s="196">
        <v>0.94</v>
      </c>
      <c r="I214" s="197"/>
      <c r="J214" s="193"/>
      <c r="K214" s="193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233</v>
      </c>
      <c r="AU214" s="202" t="s">
        <v>84</v>
      </c>
      <c r="AV214" s="13" t="s">
        <v>227</v>
      </c>
      <c r="AW214" s="13" t="s">
        <v>33</v>
      </c>
      <c r="AX214" s="13" t="s">
        <v>71</v>
      </c>
      <c r="AY214" s="202" t="s">
        <v>220</v>
      </c>
    </row>
    <row r="215" spans="1:65" s="15" customFormat="1" ht="11.25">
      <c r="B215" s="213"/>
      <c r="C215" s="214"/>
      <c r="D215" s="185" t="s">
        <v>233</v>
      </c>
      <c r="E215" s="215" t="s">
        <v>19</v>
      </c>
      <c r="F215" s="216" t="s">
        <v>254</v>
      </c>
      <c r="G215" s="214"/>
      <c r="H215" s="217">
        <v>50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233</v>
      </c>
      <c r="AU215" s="223" t="s">
        <v>84</v>
      </c>
      <c r="AV215" s="15" t="s">
        <v>226</v>
      </c>
      <c r="AW215" s="15" t="s">
        <v>33</v>
      </c>
      <c r="AX215" s="15" t="s">
        <v>76</v>
      </c>
      <c r="AY215" s="223" t="s">
        <v>220</v>
      </c>
    </row>
    <row r="216" spans="1:65" s="12" customFormat="1" ht="20.85" customHeight="1">
      <c r="B216" s="157"/>
      <c r="C216" s="158"/>
      <c r="D216" s="159" t="s">
        <v>70</v>
      </c>
      <c r="E216" s="171" t="s">
        <v>329</v>
      </c>
      <c r="F216" s="171" t="s">
        <v>330</v>
      </c>
      <c r="G216" s="158"/>
      <c r="H216" s="158"/>
      <c r="I216" s="161"/>
      <c r="J216" s="172">
        <f>BK216</f>
        <v>0</v>
      </c>
      <c r="K216" s="158"/>
      <c r="L216" s="163"/>
      <c r="M216" s="164"/>
      <c r="N216" s="165"/>
      <c r="O216" s="165"/>
      <c r="P216" s="166">
        <f>SUM(P217:P230)</f>
        <v>0</v>
      </c>
      <c r="Q216" s="165"/>
      <c r="R216" s="166">
        <f>SUM(R217:R230)</f>
        <v>1.7499999999999998E-3</v>
      </c>
      <c r="S216" s="165"/>
      <c r="T216" s="167">
        <f>SUM(T217:T230)</f>
        <v>0</v>
      </c>
      <c r="AR216" s="168" t="s">
        <v>76</v>
      </c>
      <c r="AT216" s="169" t="s">
        <v>70</v>
      </c>
      <c r="AU216" s="169" t="s">
        <v>227</v>
      </c>
      <c r="AY216" s="168" t="s">
        <v>220</v>
      </c>
      <c r="BK216" s="170">
        <f>SUM(BK217:BK230)</f>
        <v>0</v>
      </c>
    </row>
    <row r="217" spans="1:65" s="2" customFormat="1" ht="24.2" customHeight="1">
      <c r="A217" s="36"/>
      <c r="B217" s="37"/>
      <c r="C217" s="173" t="s">
        <v>331</v>
      </c>
      <c r="D217" s="173" t="s">
        <v>222</v>
      </c>
      <c r="E217" s="174" t="s">
        <v>332</v>
      </c>
      <c r="F217" s="175" t="s">
        <v>333</v>
      </c>
      <c r="G217" s="176" t="s">
        <v>82</v>
      </c>
      <c r="H217" s="177">
        <v>50</v>
      </c>
      <c r="I217" s="178"/>
      <c r="J217" s="177">
        <f>ROUND(I217*H217,1)</f>
        <v>0</v>
      </c>
      <c r="K217" s="175" t="s">
        <v>225</v>
      </c>
      <c r="L217" s="41"/>
      <c r="M217" s="179" t="s">
        <v>19</v>
      </c>
      <c r="N217" s="180" t="s">
        <v>43</v>
      </c>
      <c r="O217" s="66"/>
      <c r="P217" s="181">
        <f>O217*H217</f>
        <v>0</v>
      </c>
      <c r="Q217" s="181">
        <v>3.4999999999999997E-5</v>
      </c>
      <c r="R217" s="181">
        <f>Q217*H217</f>
        <v>1.7499999999999998E-3</v>
      </c>
      <c r="S217" s="181">
        <v>0</v>
      </c>
      <c r="T217" s="18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3" t="s">
        <v>226</v>
      </c>
      <c r="AT217" s="183" t="s">
        <v>222</v>
      </c>
      <c r="AU217" s="183" t="s">
        <v>84</v>
      </c>
      <c r="AY217" s="19" t="s">
        <v>220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9" t="s">
        <v>227</v>
      </c>
      <c r="BK217" s="184">
        <f>ROUND(I217*H217,1)</f>
        <v>0</v>
      </c>
      <c r="BL217" s="19" t="s">
        <v>226</v>
      </c>
      <c r="BM217" s="183" t="s">
        <v>334</v>
      </c>
    </row>
    <row r="218" spans="1:65" s="2" customFormat="1" ht="19.5">
      <c r="A218" s="36"/>
      <c r="B218" s="37"/>
      <c r="C218" s="38"/>
      <c r="D218" s="185" t="s">
        <v>229</v>
      </c>
      <c r="E218" s="38"/>
      <c r="F218" s="186" t="s">
        <v>335</v>
      </c>
      <c r="G218" s="38"/>
      <c r="H218" s="38"/>
      <c r="I218" s="187"/>
      <c r="J218" s="38"/>
      <c r="K218" s="38"/>
      <c r="L218" s="41"/>
      <c r="M218" s="188"/>
      <c r="N218" s="189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229</v>
      </c>
      <c r="AU218" s="19" t="s">
        <v>84</v>
      </c>
    </row>
    <row r="219" spans="1:65" s="2" customFormat="1" ht="11.25">
      <c r="A219" s="36"/>
      <c r="B219" s="37"/>
      <c r="C219" s="38"/>
      <c r="D219" s="190" t="s">
        <v>231</v>
      </c>
      <c r="E219" s="38"/>
      <c r="F219" s="191" t="s">
        <v>336</v>
      </c>
      <c r="G219" s="38"/>
      <c r="H219" s="38"/>
      <c r="I219" s="187"/>
      <c r="J219" s="38"/>
      <c r="K219" s="38"/>
      <c r="L219" s="41"/>
      <c r="M219" s="188"/>
      <c r="N219" s="189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231</v>
      </c>
      <c r="AU219" s="19" t="s">
        <v>84</v>
      </c>
    </row>
    <row r="220" spans="1:65" s="13" customFormat="1" ht="11.25">
      <c r="B220" s="192"/>
      <c r="C220" s="193"/>
      <c r="D220" s="185" t="s">
        <v>233</v>
      </c>
      <c r="E220" s="194" t="s">
        <v>19</v>
      </c>
      <c r="F220" s="195" t="s">
        <v>92</v>
      </c>
      <c r="G220" s="193"/>
      <c r="H220" s="196">
        <v>7.88</v>
      </c>
      <c r="I220" s="197"/>
      <c r="J220" s="193"/>
      <c r="K220" s="193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233</v>
      </c>
      <c r="AU220" s="202" t="s">
        <v>84</v>
      </c>
      <c r="AV220" s="13" t="s">
        <v>227</v>
      </c>
      <c r="AW220" s="13" t="s">
        <v>33</v>
      </c>
      <c r="AX220" s="13" t="s">
        <v>71</v>
      </c>
      <c r="AY220" s="202" t="s">
        <v>220</v>
      </c>
    </row>
    <row r="221" spans="1:65" s="13" customFormat="1" ht="11.25">
      <c r="B221" s="192"/>
      <c r="C221" s="193"/>
      <c r="D221" s="185" t="s">
        <v>233</v>
      </c>
      <c r="E221" s="194" t="s">
        <v>19</v>
      </c>
      <c r="F221" s="195" t="s">
        <v>113</v>
      </c>
      <c r="G221" s="193"/>
      <c r="H221" s="196">
        <v>5.74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233</v>
      </c>
      <c r="AU221" s="202" t="s">
        <v>84</v>
      </c>
      <c r="AV221" s="13" t="s">
        <v>227</v>
      </c>
      <c r="AW221" s="13" t="s">
        <v>33</v>
      </c>
      <c r="AX221" s="13" t="s">
        <v>71</v>
      </c>
      <c r="AY221" s="202" t="s">
        <v>220</v>
      </c>
    </row>
    <row r="222" spans="1:65" s="13" customFormat="1" ht="11.25">
      <c r="B222" s="192"/>
      <c r="C222" s="193"/>
      <c r="D222" s="185" t="s">
        <v>233</v>
      </c>
      <c r="E222" s="194" t="s">
        <v>19</v>
      </c>
      <c r="F222" s="195" t="s">
        <v>119</v>
      </c>
      <c r="G222" s="193"/>
      <c r="H222" s="196">
        <v>14.28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233</v>
      </c>
      <c r="AU222" s="202" t="s">
        <v>84</v>
      </c>
      <c r="AV222" s="13" t="s">
        <v>227</v>
      </c>
      <c r="AW222" s="13" t="s">
        <v>33</v>
      </c>
      <c r="AX222" s="13" t="s">
        <v>71</v>
      </c>
      <c r="AY222" s="202" t="s">
        <v>220</v>
      </c>
    </row>
    <row r="223" spans="1:65" s="13" customFormat="1" ht="11.25">
      <c r="B223" s="192"/>
      <c r="C223" s="193"/>
      <c r="D223" s="185" t="s">
        <v>233</v>
      </c>
      <c r="E223" s="194" t="s">
        <v>19</v>
      </c>
      <c r="F223" s="195" t="s">
        <v>131</v>
      </c>
      <c r="G223" s="193"/>
      <c r="H223" s="196">
        <v>19.059999999999999</v>
      </c>
      <c r="I223" s="197"/>
      <c r="J223" s="193"/>
      <c r="K223" s="193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233</v>
      </c>
      <c r="AU223" s="202" t="s">
        <v>84</v>
      </c>
      <c r="AV223" s="13" t="s">
        <v>227</v>
      </c>
      <c r="AW223" s="13" t="s">
        <v>33</v>
      </c>
      <c r="AX223" s="13" t="s">
        <v>71</v>
      </c>
      <c r="AY223" s="202" t="s">
        <v>220</v>
      </c>
    </row>
    <row r="224" spans="1:65" s="13" customFormat="1" ht="11.25">
      <c r="B224" s="192"/>
      <c r="C224" s="193"/>
      <c r="D224" s="185" t="s">
        <v>233</v>
      </c>
      <c r="E224" s="194" t="s">
        <v>19</v>
      </c>
      <c r="F224" s="195" t="s">
        <v>107</v>
      </c>
      <c r="G224" s="193"/>
      <c r="H224" s="196">
        <v>2.1</v>
      </c>
      <c r="I224" s="197"/>
      <c r="J224" s="193"/>
      <c r="K224" s="193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233</v>
      </c>
      <c r="AU224" s="202" t="s">
        <v>84</v>
      </c>
      <c r="AV224" s="13" t="s">
        <v>227</v>
      </c>
      <c r="AW224" s="13" t="s">
        <v>33</v>
      </c>
      <c r="AX224" s="13" t="s">
        <v>71</v>
      </c>
      <c r="AY224" s="202" t="s">
        <v>220</v>
      </c>
    </row>
    <row r="225" spans="1:65" s="13" customFormat="1" ht="11.25">
      <c r="B225" s="192"/>
      <c r="C225" s="193"/>
      <c r="D225" s="185" t="s">
        <v>233</v>
      </c>
      <c r="E225" s="194" t="s">
        <v>19</v>
      </c>
      <c r="F225" s="195" t="s">
        <v>154</v>
      </c>
      <c r="G225" s="193"/>
      <c r="H225" s="196">
        <v>0.94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233</v>
      </c>
      <c r="AU225" s="202" t="s">
        <v>84</v>
      </c>
      <c r="AV225" s="13" t="s">
        <v>227</v>
      </c>
      <c r="AW225" s="13" t="s">
        <v>33</v>
      </c>
      <c r="AX225" s="13" t="s">
        <v>71</v>
      </c>
      <c r="AY225" s="202" t="s">
        <v>220</v>
      </c>
    </row>
    <row r="226" spans="1:65" s="15" customFormat="1" ht="11.25">
      <c r="B226" s="213"/>
      <c r="C226" s="214"/>
      <c r="D226" s="185" t="s">
        <v>233</v>
      </c>
      <c r="E226" s="215" t="s">
        <v>19</v>
      </c>
      <c r="F226" s="216" t="s">
        <v>254</v>
      </c>
      <c r="G226" s="214"/>
      <c r="H226" s="217">
        <v>50</v>
      </c>
      <c r="I226" s="218"/>
      <c r="J226" s="214"/>
      <c r="K226" s="214"/>
      <c r="L226" s="219"/>
      <c r="M226" s="220"/>
      <c r="N226" s="221"/>
      <c r="O226" s="221"/>
      <c r="P226" s="221"/>
      <c r="Q226" s="221"/>
      <c r="R226" s="221"/>
      <c r="S226" s="221"/>
      <c r="T226" s="222"/>
      <c r="AT226" s="223" t="s">
        <v>233</v>
      </c>
      <c r="AU226" s="223" t="s">
        <v>84</v>
      </c>
      <c r="AV226" s="15" t="s">
        <v>226</v>
      </c>
      <c r="AW226" s="15" t="s">
        <v>33</v>
      </c>
      <c r="AX226" s="15" t="s">
        <v>76</v>
      </c>
      <c r="AY226" s="223" t="s">
        <v>220</v>
      </c>
    </row>
    <row r="227" spans="1:65" s="2" customFormat="1" ht="16.5" customHeight="1">
      <c r="A227" s="36"/>
      <c r="B227" s="37"/>
      <c r="C227" s="173" t="s">
        <v>337</v>
      </c>
      <c r="D227" s="173" t="s">
        <v>222</v>
      </c>
      <c r="E227" s="174" t="s">
        <v>338</v>
      </c>
      <c r="F227" s="175" t="s">
        <v>339</v>
      </c>
      <c r="G227" s="176" t="s">
        <v>82</v>
      </c>
      <c r="H227" s="177">
        <v>99.96</v>
      </c>
      <c r="I227" s="178"/>
      <c r="J227" s="177">
        <f>ROUND(I227*H227,1)</f>
        <v>0</v>
      </c>
      <c r="K227" s="175" t="s">
        <v>225</v>
      </c>
      <c r="L227" s="41"/>
      <c r="M227" s="179" t="s">
        <v>19</v>
      </c>
      <c r="N227" s="180" t="s">
        <v>43</v>
      </c>
      <c r="O227" s="66"/>
      <c r="P227" s="181">
        <f>O227*H227</f>
        <v>0</v>
      </c>
      <c r="Q227" s="181">
        <v>0</v>
      </c>
      <c r="R227" s="181">
        <f>Q227*H227</f>
        <v>0</v>
      </c>
      <c r="S227" s="181">
        <v>0</v>
      </c>
      <c r="T227" s="18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3" t="s">
        <v>226</v>
      </c>
      <c r="AT227" s="183" t="s">
        <v>222</v>
      </c>
      <c r="AU227" s="183" t="s">
        <v>84</v>
      </c>
      <c r="AY227" s="19" t="s">
        <v>220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9" t="s">
        <v>227</v>
      </c>
      <c r="BK227" s="184">
        <f>ROUND(I227*H227,1)</f>
        <v>0</v>
      </c>
      <c r="BL227" s="19" t="s">
        <v>226</v>
      </c>
      <c r="BM227" s="183" t="s">
        <v>340</v>
      </c>
    </row>
    <row r="228" spans="1:65" s="2" customFormat="1" ht="19.5">
      <c r="A228" s="36"/>
      <c r="B228" s="37"/>
      <c r="C228" s="38"/>
      <c r="D228" s="185" t="s">
        <v>229</v>
      </c>
      <c r="E228" s="38"/>
      <c r="F228" s="186" t="s">
        <v>341</v>
      </c>
      <c r="G228" s="38"/>
      <c r="H228" s="38"/>
      <c r="I228" s="187"/>
      <c r="J228" s="38"/>
      <c r="K228" s="38"/>
      <c r="L228" s="41"/>
      <c r="M228" s="188"/>
      <c r="N228" s="189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229</v>
      </c>
      <c r="AU228" s="19" t="s">
        <v>84</v>
      </c>
    </row>
    <row r="229" spans="1:65" s="2" customFormat="1" ht="11.25">
      <c r="A229" s="36"/>
      <c r="B229" s="37"/>
      <c r="C229" s="38"/>
      <c r="D229" s="190" t="s">
        <v>231</v>
      </c>
      <c r="E229" s="38"/>
      <c r="F229" s="191" t="s">
        <v>342</v>
      </c>
      <c r="G229" s="38"/>
      <c r="H229" s="38"/>
      <c r="I229" s="187"/>
      <c r="J229" s="38"/>
      <c r="K229" s="38"/>
      <c r="L229" s="41"/>
      <c r="M229" s="188"/>
      <c r="N229" s="189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231</v>
      </c>
      <c r="AU229" s="19" t="s">
        <v>84</v>
      </c>
    </row>
    <row r="230" spans="1:65" s="13" customFormat="1" ht="11.25">
      <c r="B230" s="192"/>
      <c r="C230" s="193"/>
      <c r="D230" s="185" t="s">
        <v>233</v>
      </c>
      <c r="E230" s="194" t="s">
        <v>19</v>
      </c>
      <c r="F230" s="195" t="s">
        <v>343</v>
      </c>
      <c r="G230" s="193"/>
      <c r="H230" s="196">
        <v>99.96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233</v>
      </c>
      <c r="AU230" s="202" t="s">
        <v>84</v>
      </c>
      <c r="AV230" s="13" t="s">
        <v>227</v>
      </c>
      <c r="AW230" s="13" t="s">
        <v>33</v>
      </c>
      <c r="AX230" s="13" t="s">
        <v>76</v>
      </c>
      <c r="AY230" s="202" t="s">
        <v>220</v>
      </c>
    </row>
    <row r="231" spans="1:65" s="12" customFormat="1" ht="20.85" customHeight="1">
      <c r="B231" s="157"/>
      <c r="C231" s="158"/>
      <c r="D231" s="159" t="s">
        <v>70</v>
      </c>
      <c r="E231" s="171" t="s">
        <v>344</v>
      </c>
      <c r="F231" s="171" t="s">
        <v>345</v>
      </c>
      <c r="G231" s="158"/>
      <c r="H231" s="158"/>
      <c r="I231" s="161"/>
      <c r="J231" s="172">
        <f>BK231</f>
        <v>0</v>
      </c>
      <c r="K231" s="158"/>
      <c r="L231" s="163"/>
      <c r="M231" s="164"/>
      <c r="N231" s="165"/>
      <c r="O231" s="165"/>
      <c r="P231" s="166">
        <f>SUM(P232:P245)</f>
        <v>0</v>
      </c>
      <c r="Q231" s="165"/>
      <c r="R231" s="166">
        <f>SUM(R232:R245)</f>
        <v>0</v>
      </c>
      <c r="S231" s="165"/>
      <c r="T231" s="167">
        <f>SUM(T232:T245)</f>
        <v>1.62256</v>
      </c>
      <c r="AR231" s="168" t="s">
        <v>76</v>
      </c>
      <c r="AT231" s="169" t="s">
        <v>70</v>
      </c>
      <c r="AU231" s="169" t="s">
        <v>227</v>
      </c>
      <c r="AY231" s="168" t="s">
        <v>220</v>
      </c>
      <c r="BK231" s="170">
        <f>SUM(BK232:BK245)</f>
        <v>0</v>
      </c>
    </row>
    <row r="232" spans="1:65" s="2" customFormat="1" ht="24.2" customHeight="1">
      <c r="A232" s="36"/>
      <c r="B232" s="37"/>
      <c r="C232" s="173" t="s">
        <v>346</v>
      </c>
      <c r="D232" s="173" t="s">
        <v>222</v>
      </c>
      <c r="E232" s="174" t="s">
        <v>347</v>
      </c>
      <c r="F232" s="175" t="s">
        <v>348</v>
      </c>
      <c r="G232" s="176" t="s">
        <v>82</v>
      </c>
      <c r="H232" s="177">
        <v>16.690000000000001</v>
      </c>
      <c r="I232" s="178"/>
      <c r="J232" s="177">
        <f>ROUND(I232*H232,1)</f>
        <v>0</v>
      </c>
      <c r="K232" s="175" t="s">
        <v>225</v>
      </c>
      <c r="L232" s="41"/>
      <c r="M232" s="179" t="s">
        <v>19</v>
      </c>
      <c r="N232" s="180" t="s">
        <v>43</v>
      </c>
      <c r="O232" s="66"/>
      <c r="P232" s="181">
        <f>O232*H232</f>
        <v>0</v>
      </c>
      <c r="Q232" s="181">
        <v>0</v>
      </c>
      <c r="R232" s="181">
        <f>Q232*H232</f>
        <v>0</v>
      </c>
      <c r="S232" s="181">
        <v>0.04</v>
      </c>
      <c r="T232" s="182">
        <f>S232*H232</f>
        <v>0.66760000000000008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3" t="s">
        <v>226</v>
      </c>
      <c r="AT232" s="183" t="s">
        <v>222</v>
      </c>
      <c r="AU232" s="183" t="s">
        <v>84</v>
      </c>
      <c r="AY232" s="19" t="s">
        <v>220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9" t="s">
        <v>227</v>
      </c>
      <c r="BK232" s="184">
        <f>ROUND(I232*H232,1)</f>
        <v>0</v>
      </c>
      <c r="BL232" s="19" t="s">
        <v>226</v>
      </c>
      <c r="BM232" s="183" t="s">
        <v>349</v>
      </c>
    </row>
    <row r="233" spans="1:65" s="2" customFormat="1" ht="19.5">
      <c r="A233" s="36"/>
      <c r="B233" s="37"/>
      <c r="C233" s="38"/>
      <c r="D233" s="185" t="s">
        <v>229</v>
      </c>
      <c r="E233" s="38"/>
      <c r="F233" s="186" t="s">
        <v>350</v>
      </c>
      <c r="G233" s="38"/>
      <c r="H233" s="38"/>
      <c r="I233" s="187"/>
      <c r="J233" s="38"/>
      <c r="K233" s="38"/>
      <c r="L233" s="41"/>
      <c r="M233" s="188"/>
      <c r="N233" s="189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229</v>
      </c>
      <c r="AU233" s="19" t="s">
        <v>84</v>
      </c>
    </row>
    <row r="234" spans="1:65" s="2" customFormat="1" ht="11.25">
      <c r="A234" s="36"/>
      <c r="B234" s="37"/>
      <c r="C234" s="38"/>
      <c r="D234" s="190" t="s">
        <v>231</v>
      </c>
      <c r="E234" s="38"/>
      <c r="F234" s="191" t="s">
        <v>351</v>
      </c>
      <c r="G234" s="38"/>
      <c r="H234" s="38"/>
      <c r="I234" s="187"/>
      <c r="J234" s="38"/>
      <c r="K234" s="38"/>
      <c r="L234" s="41"/>
      <c r="M234" s="188"/>
      <c r="N234" s="189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231</v>
      </c>
      <c r="AU234" s="19" t="s">
        <v>84</v>
      </c>
    </row>
    <row r="235" spans="1:65" s="13" customFormat="1" ht="11.25">
      <c r="B235" s="192"/>
      <c r="C235" s="193"/>
      <c r="D235" s="185" t="s">
        <v>233</v>
      </c>
      <c r="E235" s="194" t="s">
        <v>19</v>
      </c>
      <c r="F235" s="195" t="s">
        <v>103</v>
      </c>
      <c r="G235" s="193"/>
      <c r="H235" s="196">
        <v>16.690000000000001</v>
      </c>
      <c r="I235" s="197"/>
      <c r="J235" s="193"/>
      <c r="K235" s="193"/>
      <c r="L235" s="198"/>
      <c r="M235" s="199"/>
      <c r="N235" s="200"/>
      <c r="O235" s="200"/>
      <c r="P235" s="200"/>
      <c r="Q235" s="200"/>
      <c r="R235" s="200"/>
      <c r="S235" s="200"/>
      <c r="T235" s="201"/>
      <c r="AT235" s="202" t="s">
        <v>233</v>
      </c>
      <c r="AU235" s="202" t="s">
        <v>84</v>
      </c>
      <c r="AV235" s="13" t="s">
        <v>227</v>
      </c>
      <c r="AW235" s="13" t="s">
        <v>33</v>
      </c>
      <c r="AX235" s="13" t="s">
        <v>76</v>
      </c>
      <c r="AY235" s="202" t="s">
        <v>220</v>
      </c>
    </row>
    <row r="236" spans="1:65" s="2" customFormat="1" ht="24.2" customHeight="1">
      <c r="A236" s="36"/>
      <c r="B236" s="37"/>
      <c r="C236" s="173" t="s">
        <v>352</v>
      </c>
      <c r="D236" s="173" t="s">
        <v>222</v>
      </c>
      <c r="E236" s="174" t="s">
        <v>353</v>
      </c>
      <c r="F236" s="175" t="s">
        <v>354</v>
      </c>
      <c r="G236" s="176" t="s">
        <v>82</v>
      </c>
      <c r="H236" s="177">
        <v>3.04</v>
      </c>
      <c r="I236" s="178"/>
      <c r="J236" s="177">
        <f>ROUND(I236*H236,1)</f>
        <v>0</v>
      </c>
      <c r="K236" s="175" t="s">
        <v>225</v>
      </c>
      <c r="L236" s="41"/>
      <c r="M236" s="179" t="s">
        <v>19</v>
      </c>
      <c r="N236" s="180" t="s">
        <v>43</v>
      </c>
      <c r="O236" s="66"/>
      <c r="P236" s="181">
        <f>O236*H236</f>
        <v>0</v>
      </c>
      <c r="Q236" s="181">
        <v>0</v>
      </c>
      <c r="R236" s="181">
        <f>Q236*H236</f>
        <v>0</v>
      </c>
      <c r="S236" s="181">
        <v>0.09</v>
      </c>
      <c r="T236" s="182">
        <f>S236*H236</f>
        <v>0.27360000000000001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3" t="s">
        <v>226</v>
      </c>
      <c r="AT236" s="183" t="s">
        <v>222</v>
      </c>
      <c r="AU236" s="183" t="s">
        <v>84</v>
      </c>
      <c r="AY236" s="19" t="s">
        <v>220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19" t="s">
        <v>227</v>
      </c>
      <c r="BK236" s="184">
        <f>ROUND(I236*H236,1)</f>
        <v>0</v>
      </c>
      <c r="BL236" s="19" t="s">
        <v>226</v>
      </c>
      <c r="BM236" s="183" t="s">
        <v>355</v>
      </c>
    </row>
    <row r="237" spans="1:65" s="2" customFormat="1" ht="19.5">
      <c r="A237" s="36"/>
      <c r="B237" s="37"/>
      <c r="C237" s="38"/>
      <c r="D237" s="185" t="s">
        <v>229</v>
      </c>
      <c r="E237" s="38"/>
      <c r="F237" s="186" t="s">
        <v>356</v>
      </c>
      <c r="G237" s="38"/>
      <c r="H237" s="38"/>
      <c r="I237" s="187"/>
      <c r="J237" s="38"/>
      <c r="K237" s="38"/>
      <c r="L237" s="41"/>
      <c r="M237" s="188"/>
      <c r="N237" s="189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229</v>
      </c>
      <c r="AU237" s="19" t="s">
        <v>84</v>
      </c>
    </row>
    <row r="238" spans="1:65" s="2" customFormat="1" ht="11.25">
      <c r="A238" s="36"/>
      <c r="B238" s="37"/>
      <c r="C238" s="38"/>
      <c r="D238" s="190" t="s">
        <v>231</v>
      </c>
      <c r="E238" s="38"/>
      <c r="F238" s="191" t="s">
        <v>357</v>
      </c>
      <c r="G238" s="38"/>
      <c r="H238" s="38"/>
      <c r="I238" s="187"/>
      <c r="J238" s="38"/>
      <c r="K238" s="38"/>
      <c r="L238" s="41"/>
      <c r="M238" s="188"/>
      <c r="N238" s="189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231</v>
      </c>
      <c r="AU238" s="19" t="s">
        <v>84</v>
      </c>
    </row>
    <row r="239" spans="1:65" s="13" customFormat="1" ht="11.25">
      <c r="B239" s="192"/>
      <c r="C239" s="193"/>
      <c r="D239" s="185" t="s">
        <v>233</v>
      </c>
      <c r="E239" s="194" t="s">
        <v>19</v>
      </c>
      <c r="F239" s="195" t="s">
        <v>107</v>
      </c>
      <c r="G239" s="193"/>
      <c r="H239" s="196">
        <v>2.1</v>
      </c>
      <c r="I239" s="197"/>
      <c r="J239" s="193"/>
      <c r="K239" s="193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233</v>
      </c>
      <c r="AU239" s="202" t="s">
        <v>84</v>
      </c>
      <c r="AV239" s="13" t="s">
        <v>227</v>
      </c>
      <c r="AW239" s="13" t="s">
        <v>33</v>
      </c>
      <c r="AX239" s="13" t="s">
        <v>71</v>
      </c>
      <c r="AY239" s="202" t="s">
        <v>220</v>
      </c>
    </row>
    <row r="240" spans="1:65" s="13" customFormat="1" ht="11.25">
      <c r="B240" s="192"/>
      <c r="C240" s="193"/>
      <c r="D240" s="185" t="s">
        <v>233</v>
      </c>
      <c r="E240" s="194" t="s">
        <v>19</v>
      </c>
      <c r="F240" s="195" t="s">
        <v>154</v>
      </c>
      <c r="G240" s="193"/>
      <c r="H240" s="196">
        <v>0.94</v>
      </c>
      <c r="I240" s="197"/>
      <c r="J240" s="193"/>
      <c r="K240" s="193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233</v>
      </c>
      <c r="AU240" s="202" t="s">
        <v>84</v>
      </c>
      <c r="AV240" s="13" t="s">
        <v>227</v>
      </c>
      <c r="AW240" s="13" t="s">
        <v>33</v>
      </c>
      <c r="AX240" s="13" t="s">
        <v>71</v>
      </c>
      <c r="AY240" s="202" t="s">
        <v>220</v>
      </c>
    </row>
    <row r="241" spans="1:65" s="15" customFormat="1" ht="11.25">
      <c r="B241" s="213"/>
      <c r="C241" s="214"/>
      <c r="D241" s="185" t="s">
        <v>233</v>
      </c>
      <c r="E241" s="215" t="s">
        <v>19</v>
      </c>
      <c r="F241" s="216" t="s">
        <v>254</v>
      </c>
      <c r="G241" s="214"/>
      <c r="H241" s="217">
        <v>3.04</v>
      </c>
      <c r="I241" s="218"/>
      <c r="J241" s="214"/>
      <c r="K241" s="214"/>
      <c r="L241" s="219"/>
      <c r="M241" s="220"/>
      <c r="N241" s="221"/>
      <c r="O241" s="221"/>
      <c r="P241" s="221"/>
      <c r="Q241" s="221"/>
      <c r="R241" s="221"/>
      <c r="S241" s="221"/>
      <c r="T241" s="222"/>
      <c r="AT241" s="223" t="s">
        <v>233</v>
      </c>
      <c r="AU241" s="223" t="s">
        <v>84</v>
      </c>
      <c r="AV241" s="15" t="s">
        <v>226</v>
      </c>
      <c r="AW241" s="15" t="s">
        <v>33</v>
      </c>
      <c r="AX241" s="15" t="s">
        <v>76</v>
      </c>
      <c r="AY241" s="223" t="s">
        <v>220</v>
      </c>
    </row>
    <row r="242" spans="1:65" s="2" customFormat="1" ht="24.2" customHeight="1">
      <c r="A242" s="36"/>
      <c r="B242" s="37"/>
      <c r="C242" s="173" t="s">
        <v>358</v>
      </c>
      <c r="D242" s="173" t="s">
        <v>222</v>
      </c>
      <c r="E242" s="174" t="s">
        <v>359</v>
      </c>
      <c r="F242" s="175" t="s">
        <v>360</v>
      </c>
      <c r="G242" s="176" t="s">
        <v>82</v>
      </c>
      <c r="H242" s="177">
        <v>10.02</v>
      </c>
      <c r="I242" s="178"/>
      <c r="J242" s="177">
        <f>ROUND(I242*H242,1)</f>
        <v>0</v>
      </c>
      <c r="K242" s="175" t="s">
        <v>225</v>
      </c>
      <c r="L242" s="41"/>
      <c r="M242" s="179" t="s">
        <v>19</v>
      </c>
      <c r="N242" s="180" t="s">
        <v>43</v>
      </c>
      <c r="O242" s="66"/>
      <c r="P242" s="181">
        <f>O242*H242</f>
        <v>0</v>
      </c>
      <c r="Q242" s="181">
        <v>0</v>
      </c>
      <c r="R242" s="181">
        <f>Q242*H242</f>
        <v>0</v>
      </c>
      <c r="S242" s="181">
        <v>6.8000000000000005E-2</v>
      </c>
      <c r="T242" s="182">
        <f>S242*H242</f>
        <v>0.68135999999999997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3" t="s">
        <v>226</v>
      </c>
      <c r="AT242" s="183" t="s">
        <v>222</v>
      </c>
      <c r="AU242" s="183" t="s">
        <v>84</v>
      </c>
      <c r="AY242" s="19" t="s">
        <v>220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19" t="s">
        <v>227</v>
      </c>
      <c r="BK242" s="184">
        <f>ROUND(I242*H242,1)</f>
        <v>0</v>
      </c>
      <c r="BL242" s="19" t="s">
        <v>226</v>
      </c>
      <c r="BM242" s="183" t="s">
        <v>361</v>
      </c>
    </row>
    <row r="243" spans="1:65" s="2" customFormat="1" ht="29.25">
      <c r="A243" s="36"/>
      <c r="B243" s="37"/>
      <c r="C243" s="38"/>
      <c r="D243" s="185" t="s">
        <v>229</v>
      </c>
      <c r="E243" s="38"/>
      <c r="F243" s="186" t="s">
        <v>362</v>
      </c>
      <c r="G243" s="38"/>
      <c r="H243" s="38"/>
      <c r="I243" s="187"/>
      <c r="J243" s="38"/>
      <c r="K243" s="38"/>
      <c r="L243" s="41"/>
      <c r="M243" s="188"/>
      <c r="N243" s="189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229</v>
      </c>
      <c r="AU243" s="19" t="s">
        <v>84</v>
      </c>
    </row>
    <row r="244" spans="1:65" s="2" customFormat="1" ht="11.25">
      <c r="A244" s="36"/>
      <c r="B244" s="37"/>
      <c r="C244" s="38"/>
      <c r="D244" s="190" t="s">
        <v>231</v>
      </c>
      <c r="E244" s="38"/>
      <c r="F244" s="191" t="s">
        <v>363</v>
      </c>
      <c r="G244" s="38"/>
      <c r="H244" s="38"/>
      <c r="I244" s="187"/>
      <c r="J244" s="38"/>
      <c r="K244" s="38"/>
      <c r="L244" s="41"/>
      <c r="M244" s="188"/>
      <c r="N244" s="189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231</v>
      </c>
      <c r="AU244" s="19" t="s">
        <v>84</v>
      </c>
    </row>
    <row r="245" spans="1:65" s="13" customFormat="1" ht="11.25">
      <c r="B245" s="192"/>
      <c r="C245" s="193"/>
      <c r="D245" s="185" t="s">
        <v>233</v>
      </c>
      <c r="E245" s="194" t="s">
        <v>19</v>
      </c>
      <c r="F245" s="195" t="s">
        <v>80</v>
      </c>
      <c r="G245" s="193"/>
      <c r="H245" s="196">
        <v>10.02</v>
      </c>
      <c r="I245" s="197"/>
      <c r="J245" s="193"/>
      <c r="K245" s="193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233</v>
      </c>
      <c r="AU245" s="202" t="s">
        <v>84</v>
      </c>
      <c r="AV245" s="13" t="s">
        <v>227</v>
      </c>
      <c r="AW245" s="13" t="s">
        <v>33</v>
      </c>
      <c r="AX245" s="13" t="s">
        <v>76</v>
      </c>
      <c r="AY245" s="202" t="s">
        <v>220</v>
      </c>
    </row>
    <row r="246" spans="1:65" s="12" customFormat="1" ht="20.85" customHeight="1">
      <c r="B246" s="157"/>
      <c r="C246" s="158"/>
      <c r="D246" s="159" t="s">
        <v>70</v>
      </c>
      <c r="E246" s="171" t="s">
        <v>364</v>
      </c>
      <c r="F246" s="171" t="s">
        <v>365</v>
      </c>
      <c r="G246" s="158"/>
      <c r="H246" s="158"/>
      <c r="I246" s="161"/>
      <c r="J246" s="172">
        <f>BK246</f>
        <v>0</v>
      </c>
      <c r="K246" s="158"/>
      <c r="L246" s="163"/>
      <c r="M246" s="164"/>
      <c r="N246" s="165"/>
      <c r="O246" s="165"/>
      <c r="P246" s="166">
        <f>SUM(P247:P255)</f>
        <v>0</v>
      </c>
      <c r="Q246" s="165"/>
      <c r="R246" s="166">
        <f>SUM(R247:R255)</f>
        <v>0</v>
      </c>
      <c r="S246" s="165"/>
      <c r="T246" s="167">
        <f>SUM(T247:T255)</f>
        <v>1.9000000000000003E-2</v>
      </c>
      <c r="AR246" s="168" t="s">
        <v>76</v>
      </c>
      <c r="AT246" s="169" t="s">
        <v>70</v>
      </c>
      <c r="AU246" s="169" t="s">
        <v>227</v>
      </c>
      <c r="AY246" s="168" t="s">
        <v>220</v>
      </c>
      <c r="BK246" s="170">
        <f>SUM(BK247:BK255)</f>
        <v>0</v>
      </c>
    </row>
    <row r="247" spans="1:65" s="2" customFormat="1" ht="24.2" customHeight="1">
      <c r="A247" s="36"/>
      <c r="B247" s="37"/>
      <c r="C247" s="173" t="s">
        <v>366</v>
      </c>
      <c r="D247" s="173" t="s">
        <v>222</v>
      </c>
      <c r="E247" s="174" t="s">
        <v>367</v>
      </c>
      <c r="F247" s="175" t="s">
        <v>368</v>
      </c>
      <c r="G247" s="176" t="s">
        <v>257</v>
      </c>
      <c r="H247" s="177">
        <v>10</v>
      </c>
      <c r="I247" s="178"/>
      <c r="J247" s="177">
        <f>ROUND(I247*H247,1)</f>
        <v>0</v>
      </c>
      <c r="K247" s="175" t="s">
        <v>225</v>
      </c>
      <c r="L247" s="41"/>
      <c r="M247" s="179" t="s">
        <v>19</v>
      </c>
      <c r="N247" s="180" t="s">
        <v>43</v>
      </c>
      <c r="O247" s="66"/>
      <c r="P247" s="181">
        <f>O247*H247</f>
        <v>0</v>
      </c>
      <c r="Q247" s="181">
        <v>0</v>
      </c>
      <c r="R247" s="181">
        <f>Q247*H247</f>
        <v>0</v>
      </c>
      <c r="S247" s="181">
        <v>1E-3</v>
      </c>
      <c r="T247" s="182">
        <f>S247*H247</f>
        <v>0.01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3" t="s">
        <v>226</v>
      </c>
      <c r="AT247" s="183" t="s">
        <v>222</v>
      </c>
      <c r="AU247" s="183" t="s">
        <v>84</v>
      </c>
      <c r="AY247" s="19" t="s">
        <v>220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9" t="s">
        <v>227</v>
      </c>
      <c r="BK247" s="184">
        <f>ROUND(I247*H247,1)</f>
        <v>0</v>
      </c>
      <c r="BL247" s="19" t="s">
        <v>226</v>
      </c>
      <c r="BM247" s="183" t="s">
        <v>369</v>
      </c>
    </row>
    <row r="248" spans="1:65" s="2" customFormat="1" ht="19.5">
      <c r="A248" s="36"/>
      <c r="B248" s="37"/>
      <c r="C248" s="38"/>
      <c r="D248" s="185" t="s">
        <v>229</v>
      </c>
      <c r="E248" s="38"/>
      <c r="F248" s="186" t="s">
        <v>370</v>
      </c>
      <c r="G248" s="38"/>
      <c r="H248" s="38"/>
      <c r="I248" s="187"/>
      <c r="J248" s="38"/>
      <c r="K248" s="38"/>
      <c r="L248" s="41"/>
      <c r="M248" s="188"/>
      <c r="N248" s="189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229</v>
      </c>
      <c r="AU248" s="19" t="s">
        <v>84</v>
      </c>
    </row>
    <row r="249" spans="1:65" s="2" customFormat="1" ht="11.25">
      <c r="A249" s="36"/>
      <c r="B249" s="37"/>
      <c r="C249" s="38"/>
      <c r="D249" s="190" t="s">
        <v>231</v>
      </c>
      <c r="E249" s="38"/>
      <c r="F249" s="191" t="s">
        <v>371</v>
      </c>
      <c r="G249" s="38"/>
      <c r="H249" s="38"/>
      <c r="I249" s="187"/>
      <c r="J249" s="38"/>
      <c r="K249" s="38"/>
      <c r="L249" s="41"/>
      <c r="M249" s="188"/>
      <c r="N249" s="189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231</v>
      </c>
      <c r="AU249" s="19" t="s">
        <v>84</v>
      </c>
    </row>
    <row r="250" spans="1:65" s="13" customFormat="1" ht="11.25">
      <c r="B250" s="192"/>
      <c r="C250" s="193"/>
      <c r="D250" s="185" t="s">
        <v>233</v>
      </c>
      <c r="E250" s="194" t="s">
        <v>19</v>
      </c>
      <c r="F250" s="195" t="s">
        <v>292</v>
      </c>
      <c r="G250" s="193"/>
      <c r="H250" s="196">
        <v>10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233</v>
      </c>
      <c r="AU250" s="202" t="s">
        <v>84</v>
      </c>
      <c r="AV250" s="13" t="s">
        <v>227</v>
      </c>
      <c r="AW250" s="13" t="s">
        <v>33</v>
      </c>
      <c r="AX250" s="13" t="s">
        <v>76</v>
      </c>
      <c r="AY250" s="202" t="s">
        <v>220</v>
      </c>
    </row>
    <row r="251" spans="1:65" s="2" customFormat="1" ht="24.2" customHeight="1">
      <c r="A251" s="36"/>
      <c r="B251" s="37"/>
      <c r="C251" s="173" t="s">
        <v>7</v>
      </c>
      <c r="D251" s="173" t="s">
        <v>222</v>
      </c>
      <c r="E251" s="174" t="s">
        <v>372</v>
      </c>
      <c r="F251" s="175" t="s">
        <v>373</v>
      </c>
      <c r="G251" s="176" t="s">
        <v>257</v>
      </c>
      <c r="H251" s="177">
        <v>9</v>
      </c>
      <c r="I251" s="178"/>
      <c r="J251" s="177">
        <f>ROUND(I251*H251,1)</f>
        <v>0</v>
      </c>
      <c r="K251" s="175" t="s">
        <v>225</v>
      </c>
      <c r="L251" s="41"/>
      <c r="M251" s="179" t="s">
        <v>19</v>
      </c>
      <c r="N251" s="180" t="s">
        <v>43</v>
      </c>
      <c r="O251" s="66"/>
      <c r="P251" s="181">
        <f>O251*H251</f>
        <v>0</v>
      </c>
      <c r="Q251" s="181">
        <v>0</v>
      </c>
      <c r="R251" s="181">
        <f>Q251*H251</f>
        <v>0</v>
      </c>
      <c r="S251" s="181">
        <v>1E-3</v>
      </c>
      <c r="T251" s="182">
        <f>S251*H251</f>
        <v>9.0000000000000011E-3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3" t="s">
        <v>226</v>
      </c>
      <c r="AT251" s="183" t="s">
        <v>222</v>
      </c>
      <c r="AU251" s="183" t="s">
        <v>84</v>
      </c>
      <c r="AY251" s="19" t="s">
        <v>220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9" t="s">
        <v>227</v>
      </c>
      <c r="BK251" s="184">
        <f>ROUND(I251*H251,1)</f>
        <v>0</v>
      </c>
      <c r="BL251" s="19" t="s">
        <v>226</v>
      </c>
      <c r="BM251" s="183" t="s">
        <v>374</v>
      </c>
    </row>
    <row r="252" spans="1:65" s="2" customFormat="1" ht="29.25">
      <c r="A252" s="36"/>
      <c r="B252" s="37"/>
      <c r="C252" s="38"/>
      <c r="D252" s="185" t="s">
        <v>229</v>
      </c>
      <c r="E252" s="38"/>
      <c r="F252" s="186" t="s">
        <v>375</v>
      </c>
      <c r="G252" s="38"/>
      <c r="H252" s="38"/>
      <c r="I252" s="187"/>
      <c r="J252" s="38"/>
      <c r="K252" s="38"/>
      <c r="L252" s="41"/>
      <c r="M252" s="188"/>
      <c r="N252" s="189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229</v>
      </c>
      <c r="AU252" s="19" t="s">
        <v>84</v>
      </c>
    </row>
    <row r="253" spans="1:65" s="2" customFormat="1" ht="11.25">
      <c r="A253" s="36"/>
      <c r="B253" s="37"/>
      <c r="C253" s="38"/>
      <c r="D253" s="190" t="s">
        <v>231</v>
      </c>
      <c r="E253" s="38"/>
      <c r="F253" s="191" t="s">
        <v>376</v>
      </c>
      <c r="G253" s="38"/>
      <c r="H253" s="38"/>
      <c r="I253" s="187"/>
      <c r="J253" s="38"/>
      <c r="K253" s="38"/>
      <c r="L253" s="41"/>
      <c r="M253" s="188"/>
      <c r="N253" s="189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231</v>
      </c>
      <c r="AU253" s="19" t="s">
        <v>84</v>
      </c>
    </row>
    <row r="254" spans="1:65" s="14" customFormat="1" ht="11.25">
      <c r="B254" s="203"/>
      <c r="C254" s="204"/>
      <c r="D254" s="185" t="s">
        <v>233</v>
      </c>
      <c r="E254" s="205" t="s">
        <v>19</v>
      </c>
      <c r="F254" s="206" t="s">
        <v>377</v>
      </c>
      <c r="G254" s="204"/>
      <c r="H254" s="205" t="s">
        <v>19</v>
      </c>
      <c r="I254" s="207"/>
      <c r="J254" s="204"/>
      <c r="K254" s="204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233</v>
      </c>
      <c r="AU254" s="212" t="s">
        <v>84</v>
      </c>
      <c r="AV254" s="14" t="s">
        <v>76</v>
      </c>
      <c r="AW254" s="14" t="s">
        <v>33</v>
      </c>
      <c r="AX254" s="14" t="s">
        <v>71</v>
      </c>
      <c r="AY254" s="212" t="s">
        <v>220</v>
      </c>
    </row>
    <row r="255" spans="1:65" s="13" customFormat="1" ht="11.25">
      <c r="B255" s="192"/>
      <c r="C255" s="193"/>
      <c r="D255" s="185" t="s">
        <v>233</v>
      </c>
      <c r="E255" s="194" t="s">
        <v>19</v>
      </c>
      <c r="F255" s="195" t="s">
        <v>378</v>
      </c>
      <c r="G255" s="193"/>
      <c r="H255" s="196">
        <v>9</v>
      </c>
      <c r="I255" s="197"/>
      <c r="J255" s="193"/>
      <c r="K255" s="193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233</v>
      </c>
      <c r="AU255" s="202" t="s">
        <v>84</v>
      </c>
      <c r="AV255" s="13" t="s">
        <v>227</v>
      </c>
      <c r="AW255" s="13" t="s">
        <v>33</v>
      </c>
      <c r="AX255" s="13" t="s">
        <v>71</v>
      </c>
      <c r="AY255" s="202" t="s">
        <v>220</v>
      </c>
    </row>
    <row r="256" spans="1:65" s="12" customFormat="1" ht="20.85" customHeight="1">
      <c r="B256" s="157"/>
      <c r="C256" s="158"/>
      <c r="D256" s="159" t="s">
        <v>70</v>
      </c>
      <c r="E256" s="171" t="s">
        <v>379</v>
      </c>
      <c r="F256" s="171" t="s">
        <v>380</v>
      </c>
      <c r="G256" s="158"/>
      <c r="H256" s="158"/>
      <c r="I256" s="161"/>
      <c r="J256" s="172">
        <f>BK256</f>
        <v>0</v>
      </c>
      <c r="K256" s="158"/>
      <c r="L256" s="163"/>
      <c r="M256" s="164"/>
      <c r="N256" s="165"/>
      <c r="O256" s="165"/>
      <c r="P256" s="166">
        <f>SUM(P257:P261)</f>
        <v>0</v>
      </c>
      <c r="Q256" s="165"/>
      <c r="R256" s="166">
        <f>SUM(R257:R261)</f>
        <v>0</v>
      </c>
      <c r="S256" s="165"/>
      <c r="T256" s="167">
        <f>SUM(T257:T261)</f>
        <v>0</v>
      </c>
      <c r="AR256" s="168" t="s">
        <v>76</v>
      </c>
      <c r="AT256" s="169" t="s">
        <v>70</v>
      </c>
      <c r="AU256" s="169" t="s">
        <v>227</v>
      </c>
      <c r="AY256" s="168" t="s">
        <v>220</v>
      </c>
      <c r="BK256" s="170">
        <f>SUM(BK257:BK261)</f>
        <v>0</v>
      </c>
    </row>
    <row r="257" spans="1:65" s="2" customFormat="1" ht="24.2" customHeight="1">
      <c r="A257" s="36"/>
      <c r="B257" s="37"/>
      <c r="C257" s="173" t="s">
        <v>381</v>
      </c>
      <c r="D257" s="173" t="s">
        <v>222</v>
      </c>
      <c r="E257" s="174" t="s">
        <v>382</v>
      </c>
      <c r="F257" s="175" t="s">
        <v>383</v>
      </c>
      <c r="G257" s="176" t="s">
        <v>82</v>
      </c>
      <c r="H257" s="177">
        <v>1.88</v>
      </c>
      <c r="I257" s="178"/>
      <c r="J257" s="177">
        <f>ROUND(I257*H257,1)</f>
        <v>0</v>
      </c>
      <c r="K257" s="175" t="s">
        <v>225</v>
      </c>
      <c r="L257" s="41"/>
      <c r="M257" s="179" t="s">
        <v>19</v>
      </c>
      <c r="N257" s="180" t="s">
        <v>43</v>
      </c>
      <c r="O257" s="66"/>
      <c r="P257" s="181">
        <f>O257*H257</f>
        <v>0</v>
      </c>
      <c r="Q257" s="181">
        <v>0</v>
      </c>
      <c r="R257" s="181">
        <f>Q257*H257</f>
        <v>0</v>
      </c>
      <c r="S257" s="181">
        <v>0</v>
      </c>
      <c r="T257" s="182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3" t="s">
        <v>226</v>
      </c>
      <c r="AT257" s="183" t="s">
        <v>222</v>
      </c>
      <c r="AU257" s="183" t="s">
        <v>84</v>
      </c>
      <c r="AY257" s="19" t="s">
        <v>220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9" t="s">
        <v>227</v>
      </c>
      <c r="BK257" s="184">
        <f>ROUND(I257*H257,1)</f>
        <v>0</v>
      </c>
      <c r="BL257" s="19" t="s">
        <v>226</v>
      </c>
      <c r="BM257" s="183" t="s">
        <v>384</v>
      </c>
    </row>
    <row r="258" spans="1:65" s="2" customFormat="1" ht="19.5">
      <c r="A258" s="36"/>
      <c r="B258" s="37"/>
      <c r="C258" s="38"/>
      <c r="D258" s="185" t="s">
        <v>229</v>
      </c>
      <c r="E258" s="38"/>
      <c r="F258" s="186" t="s">
        <v>385</v>
      </c>
      <c r="G258" s="38"/>
      <c r="H258" s="38"/>
      <c r="I258" s="187"/>
      <c r="J258" s="38"/>
      <c r="K258" s="38"/>
      <c r="L258" s="41"/>
      <c r="M258" s="188"/>
      <c r="N258" s="189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229</v>
      </c>
      <c r="AU258" s="19" t="s">
        <v>84</v>
      </c>
    </row>
    <row r="259" spans="1:65" s="2" customFormat="1" ht="11.25">
      <c r="A259" s="36"/>
      <c r="B259" s="37"/>
      <c r="C259" s="38"/>
      <c r="D259" s="190" t="s">
        <v>231</v>
      </c>
      <c r="E259" s="38"/>
      <c r="F259" s="191" t="s">
        <v>386</v>
      </c>
      <c r="G259" s="38"/>
      <c r="H259" s="38"/>
      <c r="I259" s="187"/>
      <c r="J259" s="38"/>
      <c r="K259" s="38"/>
      <c r="L259" s="41"/>
      <c r="M259" s="188"/>
      <c r="N259" s="189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231</v>
      </c>
      <c r="AU259" s="19" t="s">
        <v>84</v>
      </c>
    </row>
    <row r="260" spans="1:65" s="13" customFormat="1" ht="11.25">
      <c r="B260" s="192"/>
      <c r="C260" s="193"/>
      <c r="D260" s="185" t="s">
        <v>233</v>
      </c>
      <c r="E260" s="194" t="s">
        <v>19</v>
      </c>
      <c r="F260" s="195" t="s">
        <v>154</v>
      </c>
      <c r="G260" s="193"/>
      <c r="H260" s="196">
        <v>0.94</v>
      </c>
      <c r="I260" s="197"/>
      <c r="J260" s="193"/>
      <c r="K260" s="193"/>
      <c r="L260" s="198"/>
      <c r="M260" s="199"/>
      <c r="N260" s="200"/>
      <c r="O260" s="200"/>
      <c r="P260" s="200"/>
      <c r="Q260" s="200"/>
      <c r="R260" s="200"/>
      <c r="S260" s="200"/>
      <c r="T260" s="201"/>
      <c r="AT260" s="202" t="s">
        <v>233</v>
      </c>
      <c r="AU260" s="202" t="s">
        <v>84</v>
      </c>
      <c r="AV260" s="13" t="s">
        <v>227</v>
      </c>
      <c r="AW260" s="13" t="s">
        <v>33</v>
      </c>
      <c r="AX260" s="13" t="s">
        <v>71</v>
      </c>
      <c r="AY260" s="202" t="s">
        <v>220</v>
      </c>
    </row>
    <row r="261" spans="1:65" s="15" customFormat="1" ht="11.25">
      <c r="B261" s="213"/>
      <c r="C261" s="214"/>
      <c r="D261" s="185" t="s">
        <v>233</v>
      </c>
      <c r="E261" s="215" t="s">
        <v>19</v>
      </c>
      <c r="F261" s="216" t="s">
        <v>254</v>
      </c>
      <c r="G261" s="214"/>
      <c r="H261" s="217">
        <v>0.94</v>
      </c>
      <c r="I261" s="218"/>
      <c r="J261" s="214"/>
      <c r="K261" s="214"/>
      <c r="L261" s="219"/>
      <c r="M261" s="220"/>
      <c r="N261" s="221"/>
      <c r="O261" s="221"/>
      <c r="P261" s="221"/>
      <c r="Q261" s="221"/>
      <c r="R261" s="221"/>
      <c r="S261" s="221"/>
      <c r="T261" s="222"/>
      <c r="AT261" s="223" t="s">
        <v>233</v>
      </c>
      <c r="AU261" s="223" t="s">
        <v>84</v>
      </c>
      <c r="AV261" s="15" t="s">
        <v>226</v>
      </c>
      <c r="AW261" s="15" t="s">
        <v>33</v>
      </c>
      <c r="AX261" s="15" t="s">
        <v>71</v>
      </c>
      <c r="AY261" s="223" t="s">
        <v>220</v>
      </c>
    </row>
    <row r="262" spans="1:65" s="12" customFormat="1" ht="20.85" customHeight="1">
      <c r="B262" s="157"/>
      <c r="C262" s="158"/>
      <c r="D262" s="159" t="s">
        <v>70</v>
      </c>
      <c r="E262" s="171" t="s">
        <v>387</v>
      </c>
      <c r="F262" s="171" t="s">
        <v>388</v>
      </c>
      <c r="G262" s="158"/>
      <c r="H262" s="158"/>
      <c r="I262" s="161"/>
      <c r="J262" s="172">
        <f>BK262</f>
        <v>0</v>
      </c>
      <c r="K262" s="158"/>
      <c r="L262" s="163"/>
      <c r="M262" s="164"/>
      <c r="N262" s="165"/>
      <c r="O262" s="165"/>
      <c r="P262" s="166">
        <f>SUM(P263:P284)</f>
        <v>0</v>
      </c>
      <c r="Q262" s="165"/>
      <c r="R262" s="166">
        <f>SUM(R263:R284)</f>
        <v>0</v>
      </c>
      <c r="S262" s="165"/>
      <c r="T262" s="167">
        <f>SUM(T263:T284)</f>
        <v>0</v>
      </c>
      <c r="AR262" s="168" t="s">
        <v>76</v>
      </c>
      <c r="AT262" s="169" t="s">
        <v>70</v>
      </c>
      <c r="AU262" s="169" t="s">
        <v>227</v>
      </c>
      <c r="AY262" s="168" t="s">
        <v>220</v>
      </c>
      <c r="BK262" s="170">
        <f>SUM(BK263:BK284)</f>
        <v>0</v>
      </c>
    </row>
    <row r="263" spans="1:65" s="2" customFormat="1" ht="16.5" customHeight="1">
      <c r="A263" s="36"/>
      <c r="B263" s="37"/>
      <c r="C263" s="173" t="s">
        <v>389</v>
      </c>
      <c r="D263" s="173" t="s">
        <v>222</v>
      </c>
      <c r="E263" s="174" t="s">
        <v>390</v>
      </c>
      <c r="F263" s="175" t="s">
        <v>391</v>
      </c>
      <c r="G263" s="176" t="s">
        <v>392</v>
      </c>
      <c r="H263" s="177">
        <v>2.69</v>
      </c>
      <c r="I263" s="178"/>
      <c r="J263" s="177">
        <f>ROUND(I263*H263,1)</f>
        <v>0</v>
      </c>
      <c r="K263" s="175" t="s">
        <v>225</v>
      </c>
      <c r="L263" s="41"/>
      <c r="M263" s="179" t="s">
        <v>19</v>
      </c>
      <c r="N263" s="180" t="s">
        <v>43</v>
      </c>
      <c r="O263" s="66"/>
      <c r="P263" s="181">
        <f>O263*H263</f>
        <v>0</v>
      </c>
      <c r="Q263" s="181">
        <v>0</v>
      </c>
      <c r="R263" s="181">
        <f>Q263*H263</f>
        <v>0</v>
      </c>
      <c r="S263" s="181">
        <v>0</v>
      </c>
      <c r="T263" s="18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3" t="s">
        <v>226</v>
      </c>
      <c r="AT263" s="183" t="s">
        <v>222</v>
      </c>
      <c r="AU263" s="183" t="s">
        <v>84</v>
      </c>
      <c r="AY263" s="19" t="s">
        <v>220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9" t="s">
        <v>227</v>
      </c>
      <c r="BK263" s="184">
        <f>ROUND(I263*H263,1)</f>
        <v>0</v>
      </c>
      <c r="BL263" s="19" t="s">
        <v>226</v>
      </c>
      <c r="BM263" s="183" t="s">
        <v>393</v>
      </c>
    </row>
    <row r="264" spans="1:65" s="2" customFormat="1" ht="11.25">
      <c r="A264" s="36"/>
      <c r="B264" s="37"/>
      <c r="C264" s="38"/>
      <c r="D264" s="185" t="s">
        <v>229</v>
      </c>
      <c r="E264" s="38"/>
      <c r="F264" s="186" t="s">
        <v>394</v>
      </c>
      <c r="G264" s="38"/>
      <c r="H264" s="38"/>
      <c r="I264" s="187"/>
      <c r="J264" s="38"/>
      <c r="K264" s="38"/>
      <c r="L264" s="41"/>
      <c r="M264" s="188"/>
      <c r="N264" s="189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229</v>
      </c>
      <c r="AU264" s="19" t="s">
        <v>84</v>
      </c>
    </row>
    <row r="265" spans="1:65" s="2" customFormat="1" ht="11.25">
      <c r="A265" s="36"/>
      <c r="B265" s="37"/>
      <c r="C265" s="38"/>
      <c r="D265" s="190" t="s">
        <v>231</v>
      </c>
      <c r="E265" s="38"/>
      <c r="F265" s="191" t="s">
        <v>395</v>
      </c>
      <c r="G265" s="38"/>
      <c r="H265" s="38"/>
      <c r="I265" s="187"/>
      <c r="J265" s="38"/>
      <c r="K265" s="38"/>
      <c r="L265" s="41"/>
      <c r="M265" s="188"/>
      <c r="N265" s="189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231</v>
      </c>
      <c r="AU265" s="19" t="s">
        <v>84</v>
      </c>
    </row>
    <row r="266" spans="1:65" s="2" customFormat="1" ht="24.2" customHeight="1">
      <c r="A266" s="36"/>
      <c r="B266" s="37"/>
      <c r="C266" s="173" t="s">
        <v>396</v>
      </c>
      <c r="D266" s="173" t="s">
        <v>222</v>
      </c>
      <c r="E266" s="174" t="s">
        <v>397</v>
      </c>
      <c r="F266" s="175" t="s">
        <v>398</v>
      </c>
      <c r="G266" s="176" t="s">
        <v>392</v>
      </c>
      <c r="H266" s="177">
        <v>2.69</v>
      </c>
      <c r="I266" s="178"/>
      <c r="J266" s="177">
        <f>ROUND(I266*H266,1)</f>
        <v>0</v>
      </c>
      <c r="K266" s="175" t="s">
        <v>225</v>
      </c>
      <c r="L266" s="41"/>
      <c r="M266" s="179" t="s">
        <v>19</v>
      </c>
      <c r="N266" s="180" t="s">
        <v>43</v>
      </c>
      <c r="O266" s="66"/>
      <c r="P266" s="181">
        <f>O266*H266</f>
        <v>0</v>
      </c>
      <c r="Q266" s="181">
        <v>0</v>
      </c>
      <c r="R266" s="181">
        <f>Q266*H266</f>
        <v>0</v>
      </c>
      <c r="S266" s="181">
        <v>0</v>
      </c>
      <c r="T266" s="18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3" t="s">
        <v>226</v>
      </c>
      <c r="AT266" s="183" t="s">
        <v>222</v>
      </c>
      <c r="AU266" s="183" t="s">
        <v>84</v>
      </c>
      <c r="AY266" s="19" t="s">
        <v>220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9" t="s">
        <v>227</v>
      </c>
      <c r="BK266" s="184">
        <f>ROUND(I266*H266,1)</f>
        <v>0</v>
      </c>
      <c r="BL266" s="19" t="s">
        <v>226</v>
      </c>
      <c r="BM266" s="183" t="s">
        <v>399</v>
      </c>
    </row>
    <row r="267" spans="1:65" s="2" customFormat="1" ht="19.5">
      <c r="A267" s="36"/>
      <c r="B267" s="37"/>
      <c r="C267" s="38"/>
      <c r="D267" s="185" t="s">
        <v>229</v>
      </c>
      <c r="E267" s="38"/>
      <c r="F267" s="186" t="s">
        <v>400</v>
      </c>
      <c r="G267" s="38"/>
      <c r="H267" s="38"/>
      <c r="I267" s="187"/>
      <c r="J267" s="38"/>
      <c r="K267" s="38"/>
      <c r="L267" s="41"/>
      <c r="M267" s="188"/>
      <c r="N267" s="189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229</v>
      </c>
      <c r="AU267" s="19" t="s">
        <v>84</v>
      </c>
    </row>
    <row r="268" spans="1:65" s="2" customFormat="1" ht="11.25">
      <c r="A268" s="36"/>
      <c r="B268" s="37"/>
      <c r="C268" s="38"/>
      <c r="D268" s="190" t="s">
        <v>231</v>
      </c>
      <c r="E268" s="38"/>
      <c r="F268" s="191" t="s">
        <v>401</v>
      </c>
      <c r="G268" s="38"/>
      <c r="H268" s="38"/>
      <c r="I268" s="187"/>
      <c r="J268" s="38"/>
      <c r="K268" s="38"/>
      <c r="L268" s="41"/>
      <c r="M268" s="188"/>
      <c r="N268" s="189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231</v>
      </c>
      <c r="AU268" s="19" t="s">
        <v>84</v>
      </c>
    </row>
    <row r="269" spans="1:65" s="2" customFormat="1" ht="33" customHeight="1">
      <c r="A269" s="36"/>
      <c r="B269" s="37"/>
      <c r="C269" s="173" t="s">
        <v>402</v>
      </c>
      <c r="D269" s="173" t="s">
        <v>222</v>
      </c>
      <c r="E269" s="174" t="s">
        <v>403</v>
      </c>
      <c r="F269" s="175" t="s">
        <v>404</v>
      </c>
      <c r="G269" s="176" t="s">
        <v>392</v>
      </c>
      <c r="H269" s="177">
        <v>5.38</v>
      </c>
      <c r="I269" s="178"/>
      <c r="J269" s="177">
        <f>ROUND(I269*H269,1)</f>
        <v>0</v>
      </c>
      <c r="K269" s="175" t="s">
        <v>225</v>
      </c>
      <c r="L269" s="41"/>
      <c r="M269" s="179" t="s">
        <v>19</v>
      </c>
      <c r="N269" s="180" t="s">
        <v>43</v>
      </c>
      <c r="O269" s="66"/>
      <c r="P269" s="181">
        <f>O269*H269</f>
        <v>0</v>
      </c>
      <c r="Q269" s="181">
        <v>0</v>
      </c>
      <c r="R269" s="181">
        <f>Q269*H269</f>
        <v>0</v>
      </c>
      <c r="S269" s="181">
        <v>0</v>
      </c>
      <c r="T269" s="18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3" t="s">
        <v>226</v>
      </c>
      <c r="AT269" s="183" t="s">
        <v>222</v>
      </c>
      <c r="AU269" s="183" t="s">
        <v>84</v>
      </c>
      <c r="AY269" s="19" t="s">
        <v>220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9" t="s">
        <v>227</v>
      </c>
      <c r="BK269" s="184">
        <f>ROUND(I269*H269,1)</f>
        <v>0</v>
      </c>
      <c r="BL269" s="19" t="s">
        <v>226</v>
      </c>
      <c r="BM269" s="183" t="s">
        <v>405</v>
      </c>
    </row>
    <row r="270" spans="1:65" s="2" customFormat="1" ht="39">
      <c r="A270" s="36"/>
      <c r="B270" s="37"/>
      <c r="C270" s="38"/>
      <c r="D270" s="185" t="s">
        <v>229</v>
      </c>
      <c r="E270" s="38"/>
      <c r="F270" s="186" t="s">
        <v>406</v>
      </c>
      <c r="G270" s="38"/>
      <c r="H270" s="38"/>
      <c r="I270" s="187"/>
      <c r="J270" s="38"/>
      <c r="K270" s="38"/>
      <c r="L270" s="41"/>
      <c r="M270" s="188"/>
      <c r="N270" s="189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229</v>
      </c>
      <c r="AU270" s="19" t="s">
        <v>84</v>
      </c>
    </row>
    <row r="271" spans="1:65" s="2" customFormat="1" ht="11.25">
      <c r="A271" s="36"/>
      <c r="B271" s="37"/>
      <c r="C271" s="38"/>
      <c r="D271" s="190" t="s">
        <v>231</v>
      </c>
      <c r="E271" s="38"/>
      <c r="F271" s="191" t="s">
        <v>407</v>
      </c>
      <c r="G271" s="38"/>
      <c r="H271" s="38"/>
      <c r="I271" s="187"/>
      <c r="J271" s="38"/>
      <c r="K271" s="38"/>
      <c r="L271" s="41"/>
      <c r="M271" s="188"/>
      <c r="N271" s="189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231</v>
      </c>
      <c r="AU271" s="19" t="s">
        <v>84</v>
      </c>
    </row>
    <row r="272" spans="1:65" s="2" customFormat="1" ht="146.25">
      <c r="A272" s="36"/>
      <c r="B272" s="37"/>
      <c r="C272" s="38"/>
      <c r="D272" s="185" t="s">
        <v>408</v>
      </c>
      <c r="E272" s="38"/>
      <c r="F272" s="233" t="s">
        <v>409</v>
      </c>
      <c r="G272" s="38"/>
      <c r="H272" s="38"/>
      <c r="I272" s="187"/>
      <c r="J272" s="38"/>
      <c r="K272" s="38"/>
      <c r="L272" s="41"/>
      <c r="M272" s="188"/>
      <c r="N272" s="189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408</v>
      </c>
      <c r="AU272" s="19" t="s">
        <v>84</v>
      </c>
    </row>
    <row r="273" spans="1:65" s="13" customFormat="1" ht="11.25">
      <c r="B273" s="192"/>
      <c r="C273" s="193"/>
      <c r="D273" s="185" t="s">
        <v>233</v>
      </c>
      <c r="E273" s="193"/>
      <c r="F273" s="195" t="s">
        <v>410</v>
      </c>
      <c r="G273" s="193"/>
      <c r="H273" s="196">
        <v>5.38</v>
      </c>
      <c r="I273" s="197"/>
      <c r="J273" s="193"/>
      <c r="K273" s="193"/>
      <c r="L273" s="198"/>
      <c r="M273" s="199"/>
      <c r="N273" s="200"/>
      <c r="O273" s="200"/>
      <c r="P273" s="200"/>
      <c r="Q273" s="200"/>
      <c r="R273" s="200"/>
      <c r="S273" s="200"/>
      <c r="T273" s="201"/>
      <c r="AT273" s="202" t="s">
        <v>233</v>
      </c>
      <c r="AU273" s="202" t="s">
        <v>84</v>
      </c>
      <c r="AV273" s="13" t="s">
        <v>227</v>
      </c>
      <c r="AW273" s="13" t="s">
        <v>4</v>
      </c>
      <c r="AX273" s="13" t="s">
        <v>76</v>
      </c>
      <c r="AY273" s="202" t="s">
        <v>220</v>
      </c>
    </row>
    <row r="274" spans="1:65" s="2" customFormat="1" ht="24.2" customHeight="1">
      <c r="A274" s="36"/>
      <c r="B274" s="37"/>
      <c r="C274" s="173" t="s">
        <v>411</v>
      </c>
      <c r="D274" s="173" t="s">
        <v>222</v>
      </c>
      <c r="E274" s="174" t="s">
        <v>412</v>
      </c>
      <c r="F274" s="175" t="s">
        <v>413</v>
      </c>
      <c r="G274" s="176" t="s">
        <v>392</v>
      </c>
      <c r="H274" s="177">
        <v>2.69</v>
      </c>
      <c r="I274" s="178"/>
      <c r="J274" s="177">
        <f>ROUND(I274*H274,1)</f>
        <v>0</v>
      </c>
      <c r="K274" s="175" t="s">
        <v>225</v>
      </c>
      <c r="L274" s="41"/>
      <c r="M274" s="179" t="s">
        <v>19</v>
      </c>
      <c r="N274" s="180" t="s">
        <v>43</v>
      </c>
      <c r="O274" s="66"/>
      <c r="P274" s="181">
        <f>O274*H274</f>
        <v>0</v>
      </c>
      <c r="Q274" s="181">
        <v>0</v>
      </c>
      <c r="R274" s="181">
        <f>Q274*H274</f>
        <v>0</v>
      </c>
      <c r="S274" s="181">
        <v>0</v>
      </c>
      <c r="T274" s="18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3" t="s">
        <v>226</v>
      </c>
      <c r="AT274" s="183" t="s">
        <v>222</v>
      </c>
      <c r="AU274" s="183" t="s">
        <v>84</v>
      </c>
      <c r="AY274" s="19" t="s">
        <v>220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9" t="s">
        <v>227</v>
      </c>
      <c r="BK274" s="184">
        <f>ROUND(I274*H274,1)</f>
        <v>0</v>
      </c>
      <c r="BL274" s="19" t="s">
        <v>226</v>
      </c>
      <c r="BM274" s="183" t="s">
        <v>414</v>
      </c>
    </row>
    <row r="275" spans="1:65" s="2" customFormat="1" ht="19.5">
      <c r="A275" s="36"/>
      <c r="B275" s="37"/>
      <c r="C275" s="38"/>
      <c r="D275" s="185" t="s">
        <v>229</v>
      </c>
      <c r="E275" s="38"/>
      <c r="F275" s="186" t="s">
        <v>415</v>
      </c>
      <c r="G275" s="38"/>
      <c r="H275" s="38"/>
      <c r="I275" s="187"/>
      <c r="J275" s="38"/>
      <c r="K275" s="38"/>
      <c r="L275" s="41"/>
      <c r="M275" s="188"/>
      <c r="N275" s="189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229</v>
      </c>
      <c r="AU275" s="19" t="s">
        <v>84</v>
      </c>
    </row>
    <row r="276" spans="1:65" s="2" customFormat="1" ht="11.25">
      <c r="A276" s="36"/>
      <c r="B276" s="37"/>
      <c r="C276" s="38"/>
      <c r="D276" s="190" t="s">
        <v>231</v>
      </c>
      <c r="E276" s="38"/>
      <c r="F276" s="191" t="s">
        <v>416</v>
      </c>
      <c r="G276" s="38"/>
      <c r="H276" s="38"/>
      <c r="I276" s="187"/>
      <c r="J276" s="38"/>
      <c r="K276" s="38"/>
      <c r="L276" s="41"/>
      <c r="M276" s="188"/>
      <c r="N276" s="189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231</v>
      </c>
      <c r="AU276" s="19" t="s">
        <v>84</v>
      </c>
    </row>
    <row r="277" spans="1:65" s="2" customFormat="1" ht="24.2" customHeight="1">
      <c r="A277" s="36"/>
      <c r="B277" s="37"/>
      <c r="C277" s="173" t="s">
        <v>417</v>
      </c>
      <c r="D277" s="173" t="s">
        <v>222</v>
      </c>
      <c r="E277" s="174" t="s">
        <v>418</v>
      </c>
      <c r="F277" s="175" t="s">
        <v>419</v>
      </c>
      <c r="G277" s="176" t="s">
        <v>392</v>
      </c>
      <c r="H277" s="177">
        <v>59.18</v>
      </c>
      <c r="I277" s="178"/>
      <c r="J277" s="177">
        <f>ROUND(I277*H277,1)</f>
        <v>0</v>
      </c>
      <c r="K277" s="175" t="s">
        <v>225</v>
      </c>
      <c r="L277" s="41"/>
      <c r="M277" s="179" t="s">
        <v>19</v>
      </c>
      <c r="N277" s="180" t="s">
        <v>43</v>
      </c>
      <c r="O277" s="66"/>
      <c r="P277" s="181">
        <f>O277*H277</f>
        <v>0</v>
      </c>
      <c r="Q277" s="181">
        <v>0</v>
      </c>
      <c r="R277" s="181">
        <f>Q277*H277</f>
        <v>0</v>
      </c>
      <c r="S277" s="181">
        <v>0</v>
      </c>
      <c r="T277" s="18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3" t="s">
        <v>226</v>
      </c>
      <c r="AT277" s="183" t="s">
        <v>222</v>
      </c>
      <c r="AU277" s="183" t="s">
        <v>84</v>
      </c>
      <c r="AY277" s="19" t="s">
        <v>220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9" t="s">
        <v>227</v>
      </c>
      <c r="BK277" s="184">
        <f>ROUND(I277*H277,1)</f>
        <v>0</v>
      </c>
      <c r="BL277" s="19" t="s">
        <v>226</v>
      </c>
      <c r="BM277" s="183" t="s">
        <v>420</v>
      </c>
    </row>
    <row r="278" spans="1:65" s="2" customFormat="1" ht="29.25">
      <c r="A278" s="36"/>
      <c r="B278" s="37"/>
      <c r="C278" s="38"/>
      <c r="D278" s="185" t="s">
        <v>229</v>
      </c>
      <c r="E278" s="38"/>
      <c r="F278" s="186" t="s">
        <v>421</v>
      </c>
      <c r="G278" s="38"/>
      <c r="H278" s="38"/>
      <c r="I278" s="187"/>
      <c r="J278" s="38"/>
      <c r="K278" s="38"/>
      <c r="L278" s="41"/>
      <c r="M278" s="188"/>
      <c r="N278" s="189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229</v>
      </c>
      <c r="AU278" s="19" t="s">
        <v>84</v>
      </c>
    </row>
    <row r="279" spans="1:65" s="2" customFormat="1" ht="11.25">
      <c r="A279" s="36"/>
      <c r="B279" s="37"/>
      <c r="C279" s="38"/>
      <c r="D279" s="190" t="s">
        <v>231</v>
      </c>
      <c r="E279" s="38"/>
      <c r="F279" s="191" t="s">
        <v>422</v>
      </c>
      <c r="G279" s="38"/>
      <c r="H279" s="38"/>
      <c r="I279" s="187"/>
      <c r="J279" s="38"/>
      <c r="K279" s="38"/>
      <c r="L279" s="41"/>
      <c r="M279" s="188"/>
      <c r="N279" s="189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231</v>
      </c>
      <c r="AU279" s="19" t="s">
        <v>84</v>
      </c>
    </row>
    <row r="280" spans="1:65" s="13" customFormat="1" ht="11.25">
      <c r="B280" s="192"/>
      <c r="C280" s="193"/>
      <c r="D280" s="185" t="s">
        <v>233</v>
      </c>
      <c r="E280" s="193"/>
      <c r="F280" s="195" t="s">
        <v>423</v>
      </c>
      <c r="G280" s="193"/>
      <c r="H280" s="196">
        <v>59.18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233</v>
      </c>
      <c r="AU280" s="202" t="s">
        <v>84</v>
      </c>
      <c r="AV280" s="13" t="s">
        <v>227</v>
      </c>
      <c r="AW280" s="13" t="s">
        <v>4</v>
      </c>
      <c r="AX280" s="13" t="s">
        <v>76</v>
      </c>
      <c r="AY280" s="202" t="s">
        <v>220</v>
      </c>
    </row>
    <row r="281" spans="1:65" s="2" customFormat="1" ht="33" customHeight="1">
      <c r="A281" s="36"/>
      <c r="B281" s="37"/>
      <c r="C281" s="173" t="s">
        <v>424</v>
      </c>
      <c r="D281" s="173" t="s">
        <v>222</v>
      </c>
      <c r="E281" s="174" t="s">
        <v>425</v>
      </c>
      <c r="F281" s="175" t="s">
        <v>426</v>
      </c>
      <c r="G281" s="176" t="s">
        <v>392</v>
      </c>
      <c r="H281" s="177">
        <v>2.62</v>
      </c>
      <c r="I281" s="178"/>
      <c r="J281" s="177">
        <f>ROUND(I281*H281,1)</f>
        <v>0</v>
      </c>
      <c r="K281" s="175" t="s">
        <v>225</v>
      </c>
      <c r="L281" s="41"/>
      <c r="M281" s="179" t="s">
        <v>19</v>
      </c>
      <c r="N281" s="180" t="s">
        <v>43</v>
      </c>
      <c r="O281" s="66"/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3" t="s">
        <v>226</v>
      </c>
      <c r="AT281" s="183" t="s">
        <v>222</v>
      </c>
      <c r="AU281" s="183" t="s">
        <v>84</v>
      </c>
      <c r="AY281" s="19" t="s">
        <v>220</v>
      </c>
      <c r="BE281" s="184">
        <f>IF(N281="základní",J281,0)</f>
        <v>0</v>
      </c>
      <c r="BF281" s="184">
        <f>IF(N281="snížená",J281,0)</f>
        <v>0</v>
      </c>
      <c r="BG281" s="184">
        <f>IF(N281="zákl. přenesená",J281,0)</f>
        <v>0</v>
      </c>
      <c r="BH281" s="184">
        <f>IF(N281="sníž. přenesená",J281,0)</f>
        <v>0</v>
      </c>
      <c r="BI281" s="184">
        <f>IF(N281="nulová",J281,0)</f>
        <v>0</v>
      </c>
      <c r="BJ281" s="19" t="s">
        <v>227</v>
      </c>
      <c r="BK281" s="184">
        <f>ROUND(I281*H281,1)</f>
        <v>0</v>
      </c>
      <c r="BL281" s="19" t="s">
        <v>226</v>
      </c>
      <c r="BM281" s="183" t="s">
        <v>427</v>
      </c>
    </row>
    <row r="282" spans="1:65" s="2" customFormat="1" ht="29.25">
      <c r="A282" s="36"/>
      <c r="B282" s="37"/>
      <c r="C282" s="38"/>
      <c r="D282" s="185" t="s">
        <v>229</v>
      </c>
      <c r="E282" s="38"/>
      <c r="F282" s="186" t="s">
        <v>428</v>
      </c>
      <c r="G282" s="38"/>
      <c r="H282" s="38"/>
      <c r="I282" s="187"/>
      <c r="J282" s="38"/>
      <c r="K282" s="38"/>
      <c r="L282" s="41"/>
      <c r="M282" s="188"/>
      <c r="N282" s="189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229</v>
      </c>
      <c r="AU282" s="19" t="s">
        <v>84</v>
      </c>
    </row>
    <row r="283" spans="1:65" s="2" customFormat="1" ht="11.25">
      <c r="A283" s="36"/>
      <c r="B283" s="37"/>
      <c r="C283" s="38"/>
      <c r="D283" s="190" t="s">
        <v>231</v>
      </c>
      <c r="E283" s="38"/>
      <c r="F283" s="191" t="s">
        <v>429</v>
      </c>
      <c r="G283" s="38"/>
      <c r="H283" s="38"/>
      <c r="I283" s="187"/>
      <c r="J283" s="38"/>
      <c r="K283" s="38"/>
      <c r="L283" s="41"/>
      <c r="M283" s="188"/>
      <c r="N283" s="189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231</v>
      </c>
      <c r="AU283" s="19" t="s">
        <v>84</v>
      </c>
    </row>
    <row r="284" spans="1:65" s="13" customFormat="1" ht="11.25">
      <c r="B284" s="192"/>
      <c r="C284" s="193"/>
      <c r="D284" s="185" t="s">
        <v>233</v>
      </c>
      <c r="E284" s="194" t="s">
        <v>19</v>
      </c>
      <c r="F284" s="195" t="s">
        <v>430</v>
      </c>
      <c r="G284" s="193"/>
      <c r="H284" s="196">
        <v>2.62</v>
      </c>
      <c r="I284" s="197"/>
      <c r="J284" s="193"/>
      <c r="K284" s="193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233</v>
      </c>
      <c r="AU284" s="202" t="s">
        <v>84</v>
      </c>
      <c r="AV284" s="13" t="s">
        <v>227</v>
      </c>
      <c r="AW284" s="13" t="s">
        <v>33</v>
      </c>
      <c r="AX284" s="13" t="s">
        <v>76</v>
      </c>
      <c r="AY284" s="202" t="s">
        <v>220</v>
      </c>
    </row>
    <row r="285" spans="1:65" s="12" customFormat="1" ht="20.85" customHeight="1">
      <c r="B285" s="157"/>
      <c r="C285" s="158"/>
      <c r="D285" s="159" t="s">
        <v>70</v>
      </c>
      <c r="E285" s="171" t="s">
        <v>431</v>
      </c>
      <c r="F285" s="171" t="s">
        <v>432</v>
      </c>
      <c r="G285" s="158"/>
      <c r="H285" s="158"/>
      <c r="I285" s="161"/>
      <c r="J285" s="172">
        <f>BK285</f>
        <v>0</v>
      </c>
      <c r="K285" s="158"/>
      <c r="L285" s="163"/>
      <c r="M285" s="164"/>
      <c r="N285" s="165"/>
      <c r="O285" s="165"/>
      <c r="P285" s="166">
        <f>SUM(P286:P288)</f>
        <v>0</v>
      </c>
      <c r="Q285" s="165"/>
      <c r="R285" s="166">
        <f>SUM(R286:R288)</f>
        <v>0</v>
      </c>
      <c r="S285" s="165"/>
      <c r="T285" s="167">
        <f>SUM(T286:T288)</f>
        <v>0</v>
      </c>
      <c r="AR285" s="168" t="s">
        <v>76</v>
      </c>
      <c r="AT285" s="169" t="s">
        <v>70</v>
      </c>
      <c r="AU285" s="169" t="s">
        <v>227</v>
      </c>
      <c r="AY285" s="168" t="s">
        <v>220</v>
      </c>
      <c r="BK285" s="170">
        <f>SUM(BK286:BK288)</f>
        <v>0</v>
      </c>
    </row>
    <row r="286" spans="1:65" s="2" customFormat="1" ht="24.2" customHeight="1">
      <c r="A286" s="36"/>
      <c r="B286" s="37"/>
      <c r="C286" s="173" t="s">
        <v>433</v>
      </c>
      <c r="D286" s="173" t="s">
        <v>222</v>
      </c>
      <c r="E286" s="174" t="s">
        <v>434</v>
      </c>
      <c r="F286" s="175" t="s">
        <v>435</v>
      </c>
      <c r="G286" s="176" t="s">
        <v>392</v>
      </c>
      <c r="H286" s="177">
        <v>1.38</v>
      </c>
      <c r="I286" s="178"/>
      <c r="J286" s="177">
        <f>ROUND(I286*H286,1)</f>
        <v>0</v>
      </c>
      <c r="K286" s="175" t="s">
        <v>225</v>
      </c>
      <c r="L286" s="41"/>
      <c r="M286" s="179" t="s">
        <v>19</v>
      </c>
      <c r="N286" s="180" t="s">
        <v>43</v>
      </c>
      <c r="O286" s="66"/>
      <c r="P286" s="181">
        <f>O286*H286</f>
        <v>0</v>
      </c>
      <c r="Q286" s="181">
        <v>0</v>
      </c>
      <c r="R286" s="181">
        <f>Q286*H286</f>
        <v>0</v>
      </c>
      <c r="S286" s="181">
        <v>0</v>
      </c>
      <c r="T286" s="18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3" t="s">
        <v>226</v>
      </c>
      <c r="AT286" s="183" t="s">
        <v>222</v>
      </c>
      <c r="AU286" s="183" t="s">
        <v>84</v>
      </c>
      <c r="AY286" s="19" t="s">
        <v>220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9" t="s">
        <v>227</v>
      </c>
      <c r="BK286" s="184">
        <f>ROUND(I286*H286,1)</f>
        <v>0</v>
      </c>
      <c r="BL286" s="19" t="s">
        <v>226</v>
      </c>
      <c r="BM286" s="183" t="s">
        <v>436</v>
      </c>
    </row>
    <row r="287" spans="1:65" s="2" customFormat="1" ht="39">
      <c r="A287" s="36"/>
      <c r="B287" s="37"/>
      <c r="C287" s="38"/>
      <c r="D287" s="185" t="s">
        <v>229</v>
      </c>
      <c r="E287" s="38"/>
      <c r="F287" s="186" t="s">
        <v>437</v>
      </c>
      <c r="G287" s="38"/>
      <c r="H287" s="38"/>
      <c r="I287" s="187"/>
      <c r="J287" s="38"/>
      <c r="K287" s="38"/>
      <c r="L287" s="41"/>
      <c r="M287" s="188"/>
      <c r="N287" s="189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229</v>
      </c>
      <c r="AU287" s="19" t="s">
        <v>84</v>
      </c>
    </row>
    <row r="288" spans="1:65" s="2" customFormat="1" ht="11.25">
      <c r="A288" s="36"/>
      <c r="B288" s="37"/>
      <c r="C288" s="38"/>
      <c r="D288" s="190" t="s">
        <v>231</v>
      </c>
      <c r="E288" s="38"/>
      <c r="F288" s="191" t="s">
        <v>438</v>
      </c>
      <c r="G288" s="38"/>
      <c r="H288" s="38"/>
      <c r="I288" s="187"/>
      <c r="J288" s="38"/>
      <c r="K288" s="38"/>
      <c r="L288" s="41"/>
      <c r="M288" s="188"/>
      <c r="N288" s="189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231</v>
      </c>
      <c r="AU288" s="19" t="s">
        <v>84</v>
      </c>
    </row>
    <row r="289" spans="1:65" s="12" customFormat="1" ht="25.9" customHeight="1">
      <c r="B289" s="157"/>
      <c r="C289" s="158"/>
      <c r="D289" s="159" t="s">
        <v>70</v>
      </c>
      <c r="E289" s="160" t="s">
        <v>439</v>
      </c>
      <c r="F289" s="160" t="s">
        <v>440</v>
      </c>
      <c r="G289" s="158"/>
      <c r="H289" s="158"/>
      <c r="I289" s="161"/>
      <c r="J289" s="162">
        <f>BK289</f>
        <v>0</v>
      </c>
      <c r="K289" s="158"/>
      <c r="L289" s="163"/>
      <c r="M289" s="164"/>
      <c r="N289" s="165"/>
      <c r="O289" s="165"/>
      <c r="P289" s="166">
        <f>P290+P367+P421+P512+P516+P538+P635+P701+P760+P779+P853+P935+P946+P1009</f>
        <v>0</v>
      </c>
      <c r="Q289" s="165"/>
      <c r="R289" s="166">
        <f>R290+R367+R421+R512+R516+R538+R635+R701+R760+R779+R853+R935+R946+R1009</f>
        <v>2.1169290008500004</v>
      </c>
      <c r="S289" s="165"/>
      <c r="T289" s="167">
        <f>T290+T367+T421+T512+T516+T538+T635+T701+T760+T779+T853+T935+T946+T1009</f>
        <v>1.0448210000000002</v>
      </c>
      <c r="AR289" s="168" t="s">
        <v>227</v>
      </c>
      <c r="AT289" s="169" t="s">
        <v>70</v>
      </c>
      <c r="AU289" s="169" t="s">
        <v>71</v>
      </c>
      <c r="AY289" s="168" t="s">
        <v>220</v>
      </c>
      <c r="BK289" s="170">
        <f>BK290+BK367+BK421+BK512+BK516+BK538+BK635+BK701+BK760+BK779+BK853+BK935+BK946+BK1009</f>
        <v>0</v>
      </c>
    </row>
    <row r="290" spans="1:65" s="12" customFormat="1" ht="22.9" customHeight="1">
      <c r="B290" s="157"/>
      <c r="C290" s="158"/>
      <c r="D290" s="159" t="s">
        <v>70</v>
      </c>
      <c r="E290" s="171" t="s">
        <v>441</v>
      </c>
      <c r="F290" s="171" t="s">
        <v>442</v>
      </c>
      <c r="G290" s="158"/>
      <c r="H290" s="158"/>
      <c r="I290" s="161"/>
      <c r="J290" s="172">
        <f>BK290</f>
        <v>0</v>
      </c>
      <c r="K290" s="158"/>
      <c r="L290" s="163"/>
      <c r="M290" s="164"/>
      <c r="N290" s="165"/>
      <c r="O290" s="165"/>
      <c r="P290" s="166">
        <f>SUM(P291:P366)</f>
        <v>0</v>
      </c>
      <c r="Q290" s="165"/>
      <c r="R290" s="166">
        <f>SUM(R291:R366)</f>
        <v>9.6707000000000008E-3</v>
      </c>
      <c r="S290" s="165"/>
      <c r="T290" s="167">
        <f>SUM(T291:T366)</f>
        <v>1.3594999999999999E-2</v>
      </c>
      <c r="AR290" s="168" t="s">
        <v>227</v>
      </c>
      <c r="AT290" s="169" t="s">
        <v>70</v>
      </c>
      <c r="AU290" s="169" t="s">
        <v>76</v>
      </c>
      <c r="AY290" s="168" t="s">
        <v>220</v>
      </c>
      <c r="BK290" s="170">
        <f>SUM(BK291:BK366)</f>
        <v>0</v>
      </c>
    </row>
    <row r="291" spans="1:65" s="2" customFormat="1" ht="16.5" customHeight="1">
      <c r="A291" s="36"/>
      <c r="B291" s="37"/>
      <c r="C291" s="173" t="s">
        <v>443</v>
      </c>
      <c r="D291" s="173" t="s">
        <v>222</v>
      </c>
      <c r="E291" s="174" t="s">
        <v>444</v>
      </c>
      <c r="F291" s="175" t="s">
        <v>445</v>
      </c>
      <c r="G291" s="176" t="s">
        <v>295</v>
      </c>
      <c r="H291" s="177">
        <v>3.05</v>
      </c>
      <c r="I291" s="178"/>
      <c r="J291" s="177">
        <f>ROUND(I291*H291,1)</f>
        <v>0</v>
      </c>
      <c r="K291" s="175" t="s">
        <v>225</v>
      </c>
      <c r="L291" s="41"/>
      <c r="M291" s="179" t="s">
        <v>19</v>
      </c>
      <c r="N291" s="180" t="s">
        <v>43</v>
      </c>
      <c r="O291" s="66"/>
      <c r="P291" s="181">
        <f>O291*H291</f>
        <v>0</v>
      </c>
      <c r="Q291" s="181">
        <v>0</v>
      </c>
      <c r="R291" s="181">
        <f>Q291*H291</f>
        <v>0</v>
      </c>
      <c r="S291" s="181">
        <v>2.0999999999999999E-3</v>
      </c>
      <c r="T291" s="182">
        <f>S291*H291</f>
        <v>6.4049999999999992E-3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3" t="s">
        <v>337</v>
      </c>
      <c r="AT291" s="183" t="s">
        <v>222</v>
      </c>
      <c r="AU291" s="183" t="s">
        <v>227</v>
      </c>
      <c r="AY291" s="19" t="s">
        <v>220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9" t="s">
        <v>227</v>
      </c>
      <c r="BK291" s="184">
        <f>ROUND(I291*H291,1)</f>
        <v>0</v>
      </c>
      <c r="BL291" s="19" t="s">
        <v>337</v>
      </c>
      <c r="BM291" s="183" t="s">
        <v>446</v>
      </c>
    </row>
    <row r="292" spans="1:65" s="2" customFormat="1" ht="19.5">
      <c r="A292" s="36"/>
      <c r="B292" s="37"/>
      <c r="C292" s="38"/>
      <c r="D292" s="185" t="s">
        <v>229</v>
      </c>
      <c r="E292" s="38"/>
      <c r="F292" s="186" t="s">
        <v>447</v>
      </c>
      <c r="G292" s="38"/>
      <c r="H292" s="38"/>
      <c r="I292" s="187"/>
      <c r="J292" s="38"/>
      <c r="K292" s="38"/>
      <c r="L292" s="41"/>
      <c r="M292" s="188"/>
      <c r="N292" s="189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229</v>
      </c>
      <c r="AU292" s="19" t="s">
        <v>227</v>
      </c>
    </row>
    <row r="293" spans="1:65" s="2" customFormat="1" ht="11.25">
      <c r="A293" s="36"/>
      <c r="B293" s="37"/>
      <c r="C293" s="38"/>
      <c r="D293" s="190" t="s">
        <v>231</v>
      </c>
      <c r="E293" s="38"/>
      <c r="F293" s="191" t="s">
        <v>448</v>
      </c>
      <c r="G293" s="38"/>
      <c r="H293" s="38"/>
      <c r="I293" s="187"/>
      <c r="J293" s="38"/>
      <c r="K293" s="38"/>
      <c r="L293" s="41"/>
      <c r="M293" s="188"/>
      <c r="N293" s="189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231</v>
      </c>
      <c r="AU293" s="19" t="s">
        <v>227</v>
      </c>
    </row>
    <row r="294" spans="1:65" s="13" customFormat="1" ht="11.25">
      <c r="B294" s="192"/>
      <c r="C294" s="193"/>
      <c r="D294" s="185" t="s">
        <v>233</v>
      </c>
      <c r="E294" s="194" t="s">
        <v>19</v>
      </c>
      <c r="F294" s="195" t="s">
        <v>449</v>
      </c>
      <c r="G294" s="193"/>
      <c r="H294" s="196">
        <v>3.05</v>
      </c>
      <c r="I294" s="197"/>
      <c r="J294" s="193"/>
      <c r="K294" s="193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233</v>
      </c>
      <c r="AU294" s="202" t="s">
        <v>227</v>
      </c>
      <c r="AV294" s="13" t="s">
        <v>227</v>
      </c>
      <c r="AW294" s="13" t="s">
        <v>33</v>
      </c>
      <c r="AX294" s="13" t="s">
        <v>76</v>
      </c>
      <c r="AY294" s="202" t="s">
        <v>220</v>
      </c>
    </row>
    <row r="295" spans="1:65" s="2" customFormat="1" ht="16.5" customHeight="1">
      <c r="A295" s="36"/>
      <c r="B295" s="37"/>
      <c r="C295" s="173" t="s">
        <v>450</v>
      </c>
      <c r="D295" s="173" t="s">
        <v>222</v>
      </c>
      <c r="E295" s="174" t="s">
        <v>451</v>
      </c>
      <c r="F295" s="175" t="s">
        <v>452</v>
      </c>
      <c r="G295" s="176" t="s">
        <v>295</v>
      </c>
      <c r="H295" s="177">
        <v>0.5</v>
      </c>
      <c r="I295" s="178"/>
      <c r="J295" s="177">
        <f>ROUND(I295*H295,1)</f>
        <v>0</v>
      </c>
      <c r="K295" s="175" t="s">
        <v>225</v>
      </c>
      <c r="L295" s="41"/>
      <c r="M295" s="179" t="s">
        <v>19</v>
      </c>
      <c r="N295" s="180" t="s">
        <v>43</v>
      </c>
      <c r="O295" s="66"/>
      <c r="P295" s="181">
        <f>O295*H295</f>
        <v>0</v>
      </c>
      <c r="Q295" s="181">
        <v>0</v>
      </c>
      <c r="R295" s="181">
        <f>Q295*H295</f>
        <v>0</v>
      </c>
      <c r="S295" s="181">
        <v>1.98E-3</v>
      </c>
      <c r="T295" s="182">
        <f>S295*H295</f>
        <v>9.8999999999999999E-4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3" t="s">
        <v>337</v>
      </c>
      <c r="AT295" s="183" t="s">
        <v>222</v>
      </c>
      <c r="AU295" s="183" t="s">
        <v>227</v>
      </c>
      <c r="AY295" s="19" t="s">
        <v>220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19" t="s">
        <v>227</v>
      </c>
      <c r="BK295" s="184">
        <f>ROUND(I295*H295,1)</f>
        <v>0</v>
      </c>
      <c r="BL295" s="19" t="s">
        <v>337</v>
      </c>
      <c r="BM295" s="183" t="s">
        <v>453</v>
      </c>
    </row>
    <row r="296" spans="1:65" s="2" customFormat="1" ht="19.5">
      <c r="A296" s="36"/>
      <c r="B296" s="37"/>
      <c r="C296" s="38"/>
      <c r="D296" s="185" t="s">
        <v>229</v>
      </c>
      <c r="E296" s="38"/>
      <c r="F296" s="186" t="s">
        <v>454</v>
      </c>
      <c r="G296" s="38"/>
      <c r="H296" s="38"/>
      <c r="I296" s="187"/>
      <c r="J296" s="38"/>
      <c r="K296" s="38"/>
      <c r="L296" s="41"/>
      <c r="M296" s="188"/>
      <c r="N296" s="189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229</v>
      </c>
      <c r="AU296" s="19" t="s">
        <v>227</v>
      </c>
    </row>
    <row r="297" spans="1:65" s="2" customFormat="1" ht="11.25">
      <c r="A297" s="36"/>
      <c r="B297" s="37"/>
      <c r="C297" s="38"/>
      <c r="D297" s="190" t="s">
        <v>231</v>
      </c>
      <c r="E297" s="38"/>
      <c r="F297" s="191" t="s">
        <v>455</v>
      </c>
      <c r="G297" s="38"/>
      <c r="H297" s="38"/>
      <c r="I297" s="187"/>
      <c r="J297" s="38"/>
      <c r="K297" s="38"/>
      <c r="L297" s="41"/>
      <c r="M297" s="188"/>
      <c r="N297" s="189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231</v>
      </c>
      <c r="AU297" s="19" t="s">
        <v>227</v>
      </c>
    </row>
    <row r="298" spans="1:65" s="13" customFormat="1" ht="11.25">
      <c r="B298" s="192"/>
      <c r="C298" s="193"/>
      <c r="D298" s="185" t="s">
        <v>233</v>
      </c>
      <c r="E298" s="194" t="s">
        <v>19</v>
      </c>
      <c r="F298" s="195" t="s">
        <v>456</v>
      </c>
      <c r="G298" s="193"/>
      <c r="H298" s="196">
        <v>0.5</v>
      </c>
      <c r="I298" s="197"/>
      <c r="J298" s="193"/>
      <c r="K298" s="193"/>
      <c r="L298" s="198"/>
      <c r="M298" s="199"/>
      <c r="N298" s="200"/>
      <c r="O298" s="200"/>
      <c r="P298" s="200"/>
      <c r="Q298" s="200"/>
      <c r="R298" s="200"/>
      <c r="S298" s="200"/>
      <c r="T298" s="201"/>
      <c r="AT298" s="202" t="s">
        <v>233</v>
      </c>
      <c r="AU298" s="202" t="s">
        <v>227</v>
      </c>
      <c r="AV298" s="13" t="s">
        <v>227</v>
      </c>
      <c r="AW298" s="13" t="s">
        <v>33</v>
      </c>
      <c r="AX298" s="13" t="s">
        <v>76</v>
      </c>
      <c r="AY298" s="202" t="s">
        <v>220</v>
      </c>
    </row>
    <row r="299" spans="1:65" s="2" customFormat="1" ht="16.5" customHeight="1">
      <c r="A299" s="36"/>
      <c r="B299" s="37"/>
      <c r="C299" s="173" t="s">
        <v>457</v>
      </c>
      <c r="D299" s="173" t="s">
        <v>222</v>
      </c>
      <c r="E299" s="174" t="s">
        <v>458</v>
      </c>
      <c r="F299" s="175" t="s">
        <v>459</v>
      </c>
      <c r="G299" s="176" t="s">
        <v>257</v>
      </c>
      <c r="H299" s="177">
        <v>1</v>
      </c>
      <c r="I299" s="178"/>
      <c r="J299" s="177">
        <f>ROUND(I299*H299,1)</f>
        <v>0</v>
      </c>
      <c r="K299" s="175" t="s">
        <v>225</v>
      </c>
      <c r="L299" s="41"/>
      <c r="M299" s="179" t="s">
        <v>19</v>
      </c>
      <c r="N299" s="180" t="s">
        <v>43</v>
      </c>
      <c r="O299" s="66"/>
      <c r="P299" s="181">
        <f>O299*H299</f>
        <v>0</v>
      </c>
      <c r="Q299" s="181">
        <v>1.0005999999999999E-3</v>
      </c>
      <c r="R299" s="181">
        <f>Q299*H299</f>
        <v>1.0005999999999999E-3</v>
      </c>
      <c r="S299" s="181">
        <v>0</v>
      </c>
      <c r="T299" s="182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3" t="s">
        <v>337</v>
      </c>
      <c r="AT299" s="183" t="s">
        <v>222</v>
      </c>
      <c r="AU299" s="183" t="s">
        <v>227</v>
      </c>
      <c r="AY299" s="19" t="s">
        <v>220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9" t="s">
        <v>227</v>
      </c>
      <c r="BK299" s="184">
        <f>ROUND(I299*H299,1)</f>
        <v>0</v>
      </c>
      <c r="BL299" s="19" t="s">
        <v>337</v>
      </c>
      <c r="BM299" s="183" t="s">
        <v>460</v>
      </c>
    </row>
    <row r="300" spans="1:65" s="2" customFormat="1" ht="19.5">
      <c r="A300" s="36"/>
      <c r="B300" s="37"/>
      <c r="C300" s="38"/>
      <c r="D300" s="185" t="s">
        <v>229</v>
      </c>
      <c r="E300" s="38"/>
      <c r="F300" s="186" t="s">
        <v>461</v>
      </c>
      <c r="G300" s="38"/>
      <c r="H300" s="38"/>
      <c r="I300" s="187"/>
      <c r="J300" s="38"/>
      <c r="K300" s="38"/>
      <c r="L300" s="41"/>
      <c r="M300" s="188"/>
      <c r="N300" s="189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229</v>
      </c>
      <c r="AU300" s="19" t="s">
        <v>227</v>
      </c>
    </row>
    <row r="301" spans="1:65" s="2" customFormat="1" ht="11.25">
      <c r="A301" s="36"/>
      <c r="B301" s="37"/>
      <c r="C301" s="38"/>
      <c r="D301" s="190" t="s">
        <v>231</v>
      </c>
      <c r="E301" s="38"/>
      <c r="F301" s="191" t="s">
        <v>462</v>
      </c>
      <c r="G301" s="38"/>
      <c r="H301" s="38"/>
      <c r="I301" s="187"/>
      <c r="J301" s="38"/>
      <c r="K301" s="38"/>
      <c r="L301" s="41"/>
      <c r="M301" s="188"/>
      <c r="N301" s="189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231</v>
      </c>
      <c r="AU301" s="19" t="s">
        <v>227</v>
      </c>
    </row>
    <row r="302" spans="1:65" s="13" customFormat="1" ht="11.25">
      <c r="B302" s="192"/>
      <c r="C302" s="193"/>
      <c r="D302" s="185" t="s">
        <v>233</v>
      </c>
      <c r="E302" s="194" t="s">
        <v>19</v>
      </c>
      <c r="F302" s="195" t="s">
        <v>76</v>
      </c>
      <c r="G302" s="193"/>
      <c r="H302" s="196">
        <v>1</v>
      </c>
      <c r="I302" s="197"/>
      <c r="J302" s="193"/>
      <c r="K302" s="193"/>
      <c r="L302" s="198"/>
      <c r="M302" s="199"/>
      <c r="N302" s="200"/>
      <c r="O302" s="200"/>
      <c r="P302" s="200"/>
      <c r="Q302" s="200"/>
      <c r="R302" s="200"/>
      <c r="S302" s="200"/>
      <c r="T302" s="201"/>
      <c r="AT302" s="202" t="s">
        <v>233</v>
      </c>
      <c r="AU302" s="202" t="s">
        <v>227</v>
      </c>
      <c r="AV302" s="13" t="s">
        <v>227</v>
      </c>
      <c r="AW302" s="13" t="s">
        <v>33</v>
      </c>
      <c r="AX302" s="13" t="s">
        <v>76</v>
      </c>
      <c r="AY302" s="202" t="s">
        <v>220</v>
      </c>
    </row>
    <row r="303" spans="1:65" s="2" customFormat="1" ht="16.5" customHeight="1">
      <c r="A303" s="36"/>
      <c r="B303" s="37"/>
      <c r="C303" s="173" t="s">
        <v>463</v>
      </c>
      <c r="D303" s="173" t="s">
        <v>222</v>
      </c>
      <c r="E303" s="174" t="s">
        <v>464</v>
      </c>
      <c r="F303" s="175" t="s">
        <v>465</v>
      </c>
      <c r="G303" s="176" t="s">
        <v>295</v>
      </c>
      <c r="H303" s="177">
        <v>1</v>
      </c>
      <c r="I303" s="178"/>
      <c r="J303" s="177">
        <f>ROUND(I303*H303,1)</f>
        <v>0</v>
      </c>
      <c r="K303" s="175" t="s">
        <v>225</v>
      </c>
      <c r="L303" s="41"/>
      <c r="M303" s="179" t="s">
        <v>19</v>
      </c>
      <c r="N303" s="180" t="s">
        <v>43</v>
      </c>
      <c r="O303" s="66"/>
      <c r="P303" s="181">
        <f>O303*H303</f>
        <v>0</v>
      </c>
      <c r="Q303" s="181">
        <v>2.0607999999999998E-3</v>
      </c>
      <c r="R303" s="181">
        <f>Q303*H303</f>
        <v>2.0607999999999998E-3</v>
      </c>
      <c r="S303" s="181">
        <v>0</v>
      </c>
      <c r="T303" s="18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3" t="s">
        <v>337</v>
      </c>
      <c r="AT303" s="183" t="s">
        <v>222</v>
      </c>
      <c r="AU303" s="183" t="s">
        <v>227</v>
      </c>
      <c r="AY303" s="19" t="s">
        <v>220</v>
      </c>
      <c r="BE303" s="184">
        <f>IF(N303="základní",J303,0)</f>
        <v>0</v>
      </c>
      <c r="BF303" s="184">
        <f>IF(N303="snížená",J303,0)</f>
        <v>0</v>
      </c>
      <c r="BG303" s="184">
        <f>IF(N303="zákl. přenesená",J303,0)</f>
        <v>0</v>
      </c>
      <c r="BH303" s="184">
        <f>IF(N303="sníž. přenesená",J303,0)</f>
        <v>0</v>
      </c>
      <c r="BI303" s="184">
        <f>IF(N303="nulová",J303,0)</f>
        <v>0</v>
      </c>
      <c r="BJ303" s="19" t="s">
        <v>227</v>
      </c>
      <c r="BK303" s="184">
        <f>ROUND(I303*H303,1)</f>
        <v>0</v>
      </c>
      <c r="BL303" s="19" t="s">
        <v>337</v>
      </c>
      <c r="BM303" s="183" t="s">
        <v>466</v>
      </c>
    </row>
    <row r="304" spans="1:65" s="2" customFormat="1" ht="11.25">
      <c r="A304" s="36"/>
      <c r="B304" s="37"/>
      <c r="C304" s="38"/>
      <c r="D304" s="185" t="s">
        <v>229</v>
      </c>
      <c r="E304" s="38"/>
      <c r="F304" s="186" t="s">
        <v>467</v>
      </c>
      <c r="G304" s="38"/>
      <c r="H304" s="38"/>
      <c r="I304" s="187"/>
      <c r="J304" s="38"/>
      <c r="K304" s="38"/>
      <c r="L304" s="41"/>
      <c r="M304" s="188"/>
      <c r="N304" s="189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229</v>
      </c>
      <c r="AU304" s="19" t="s">
        <v>227</v>
      </c>
    </row>
    <row r="305" spans="1:65" s="2" customFormat="1" ht="11.25">
      <c r="A305" s="36"/>
      <c r="B305" s="37"/>
      <c r="C305" s="38"/>
      <c r="D305" s="190" t="s">
        <v>231</v>
      </c>
      <c r="E305" s="38"/>
      <c r="F305" s="191" t="s">
        <v>468</v>
      </c>
      <c r="G305" s="38"/>
      <c r="H305" s="38"/>
      <c r="I305" s="187"/>
      <c r="J305" s="38"/>
      <c r="K305" s="38"/>
      <c r="L305" s="41"/>
      <c r="M305" s="188"/>
      <c r="N305" s="189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231</v>
      </c>
      <c r="AU305" s="19" t="s">
        <v>227</v>
      </c>
    </row>
    <row r="306" spans="1:65" s="13" customFormat="1" ht="11.25">
      <c r="B306" s="192"/>
      <c r="C306" s="193"/>
      <c r="D306" s="185" t="s">
        <v>233</v>
      </c>
      <c r="E306" s="194" t="s">
        <v>19</v>
      </c>
      <c r="F306" s="195" t="s">
        <v>76</v>
      </c>
      <c r="G306" s="193"/>
      <c r="H306" s="196">
        <v>1</v>
      </c>
      <c r="I306" s="197"/>
      <c r="J306" s="193"/>
      <c r="K306" s="193"/>
      <c r="L306" s="198"/>
      <c r="M306" s="199"/>
      <c r="N306" s="200"/>
      <c r="O306" s="200"/>
      <c r="P306" s="200"/>
      <c r="Q306" s="200"/>
      <c r="R306" s="200"/>
      <c r="S306" s="200"/>
      <c r="T306" s="201"/>
      <c r="AT306" s="202" t="s">
        <v>233</v>
      </c>
      <c r="AU306" s="202" t="s">
        <v>227</v>
      </c>
      <c r="AV306" s="13" t="s">
        <v>227</v>
      </c>
      <c r="AW306" s="13" t="s">
        <v>33</v>
      </c>
      <c r="AX306" s="13" t="s">
        <v>71</v>
      </c>
      <c r="AY306" s="202" t="s">
        <v>220</v>
      </c>
    </row>
    <row r="307" spans="1:65" s="2" customFormat="1" ht="16.5" customHeight="1">
      <c r="A307" s="36"/>
      <c r="B307" s="37"/>
      <c r="C307" s="173" t="s">
        <v>235</v>
      </c>
      <c r="D307" s="173" t="s">
        <v>222</v>
      </c>
      <c r="E307" s="174" t="s">
        <v>469</v>
      </c>
      <c r="F307" s="175" t="s">
        <v>470</v>
      </c>
      <c r="G307" s="176" t="s">
        <v>295</v>
      </c>
      <c r="H307" s="177">
        <v>4.2</v>
      </c>
      <c r="I307" s="178"/>
      <c r="J307" s="177">
        <f>ROUND(I307*H307,1)</f>
        <v>0</v>
      </c>
      <c r="K307" s="175" t="s">
        <v>225</v>
      </c>
      <c r="L307" s="41"/>
      <c r="M307" s="179" t="s">
        <v>19</v>
      </c>
      <c r="N307" s="180" t="s">
        <v>43</v>
      </c>
      <c r="O307" s="66"/>
      <c r="P307" s="181">
        <f>O307*H307</f>
        <v>0</v>
      </c>
      <c r="Q307" s="181">
        <v>4.7649999999999998E-4</v>
      </c>
      <c r="R307" s="181">
        <f>Q307*H307</f>
        <v>2.0013000000000001E-3</v>
      </c>
      <c r="S307" s="181">
        <v>0</v>
      </c>
      <c r="T307" s="182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3" t="s">
        <v>337</v>
      </c>
      <c r="AT307" s="183" t="s">
        <v>222</v>
      </c>
      <c r="AU307" s="183" t="s">
        <v>227</v>
      </c>
      <c r="AY307" s="19" t="s">
        <v>220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9" t="s">
        <v>227</v>
      </c>
      <c r="BK307" s="184">
        <f>ROUND(I307*H307,1)</f>
        <v>0</v>
      </c>
      <c r="BL307" s="19" t="s">
        <v>337</v>
      </c>
      <c r="BM307" s="183" t="s">
        <v>471</v>
      </c>
    </row>
    <row r="308" spans="1:65" s="2" customFormat="1" ht="11.25">
      <c r="A308" s="36"/>
      <c r="B308" s="37"/>
      <c r="C308" s="38"/>
      <c r="D308" s="185" t="s">
        <v>229</v>
      </c>
      <c r="E308" s="38"/>
      <c r="F308" s="186" t="s">
        <v>472</v>
      </c>
      <c r="G308" s="38"/>
      <c r="H308" s="38"/>
      <c r="I308" s="187"/>
      <c r="J308" s="38"/>
      <c r="K308" s="38"/>
      <c r="L308" s="41"/>
      <c r="M308" s="188"/>
      <c r="N308" s="189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229</v>
      </c>
      <c r="AU308" s="19" t="s">
        <v>227</v>
      </c>
    </row>
    <row r="309" spans="1:65" s="2" customFormat="1" ht="11.25">
      <c r="A309" s="36"/>
      <c r="B309" s="37"/>
      <c r="C309" s="38"/>
      <c r="D309" s="190" t="s">
        <v>231</v>
      </c>
      <c r="E309" s="38"/>
      <c r="F309" s="191" t="s">
        <v>473</v>
      </c>
      <c r="G309" s="38"/>
      <c r="H309" s="38"/>
      <c r="I309" s="187"/>
      <c r="J309" s="38"/>
      <c r="K309" s="38"/>
      <c r="L309" s="41"/>
      <c r="M309" s="188"/>
      <c r="N309" s="189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231</v>
      </c>
      <c r="AU309" s="19" t="s">
        <v>227</v>
      </c>
    </row>
    <row r="310" spans="1:65" s="13" customFormat="1" ht="11.25">
      <c r="B310" s="192"/>
      <c r="C310" s="193"/>
      <c r="D310" s="185" t="s">
        <v>233</v>
      </c>
      <c r="E310" s="194" t="s">
        <v>19</v>
      </c>
      <c r="F310" s="195" t="s">
        <v>474</v>
      </c>
      <c r="G310" s="193"/>
      <c r="H310" s="196">
        <v>4.2</v>
      </c>
      <c r="I310" s="197"/>
      <c r="J310" s="193"/>
      <c r="K310" s="193"/>
      <c r="L310" s="198"/>
      <c r="M310" s="199"/>
      <c r="N310" s="200"/>
      <c r="O310" s="200"/>
      <c r="P310" s="200"/>
      <c r="Q310" s="200"/>
      <c r="R310" s="200"/>
      <c r="S310" s="200"/>
      <c r="T310" s="201"/>
      <c r="AT310" s="202" t="s">
        <v>233</v>
      </c>
      <c r="AU310" s="202" t="s">
        <v>227</v>
      </c>
      <c r="AV310" s="13" t="s">
        <v>227</v>
      </c>
      <c r="AW310" s="13" t="s">
        <v>33</v>
      </c>
      <c r="AX310" s="13" t="s">
        <v>76</v>
      </c>
      <c r="AY310" s="202" t="s">
        <v>220</v>
      </c>
    </row>
    <row r="311" spans="1:65" s="2" customFormat="1" ht="16.5" customHeight="1">
      <c r="A311" s="36"/>
      <c r="B311" s="37"/>
      <c r="C311" s="173" t="s">
        <v>475</v>
      </c>
      <c r="D311" s="173" t="s">
        <v>222</v>
      </c>
      <c r="E311" s="174" t="s">
        <v>476</v>
      </c>
      <c r="F311" s="175" t="s">
        <v>477</v>
      </c>
      <c r="G311" s="176" t="s">
        <v>295</v>
      </c>
      <c r="H311" s="177">
        <v>2.0499999999999998</v>
      </c>
      <c r="I311" s="178"/>
      <c r="J311" s="177">
        <f>ROUND(I311*H311,1)</f>
        <v>0</v>
      </c>
      <c r="K311" s="175" t="s">
        <v>225</v>
      </c>
      <c r="L311" s="41"/>
      <c r="M311" s="179" t="s">
        <v>19</v>
      </c>
      <c r="N311" s="180" t="s">
        <v>43</v>
      </c>
      <c r="O311" s="66"/>
      <c r="P311" s="181">
        <f>O311*H311</f>
        <v>0</v>
      </c>
      <c r="Q311" s="181">
        <v>7.6000000000000004E-4</v>
      </c>
      <c r="R311" s="181">
        <f>Q311*H311</f>
        <v>1.5579999999999999E-3</v>
      </c>
      <c r="S311" s="181">
        <v>0</v>
      </c>
      <c r="T311" s="182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3" t="s">
        <v>337</v>
      </c>
      <c r="AT311" s="183" t="s">
        <v>222</v>
      </c>
      <c r="AU311" s="183" t="s">
        <v>227</v>
      </c>
      <c r="AY311" s="19" t="s">
        <v>220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9" t="s">
        <v>227</v>
      </c>
      <c r="BK311" s="184">
        <f>ROUND(I311*H311,1)</f>
        <v>0</v>
      </c>
      <c r="BL311" s="19" t="s">
        <v>337</v>
      </c>
      <c r="BM311" s="183" t="s">
        <v>478</v>
      </c>
    </row>
    <row r="312" spans="1:65" s="2" customFormat="1" ht="11.25">
      <c r="A312" s="36"/>
      <c r="B312" s="37"/>
      <c r="C312" s="38"/>
      <c r="D312" s="185" t="s">
        <v>229</v>
      </c>
      <c r="E312" s="38"/>
      <c r="F312" s="186" t="s">
        <v>479</v>
      </c>
      <c r="G312" s="38"/>
      <c r="H312" s="38"/>
      <c r="I312" s="187"/>
      <c r="J312" s="38"/>
      <c r="K312" s="38"/>
      <c r="L312" s="41"/>
      <c r="M312" s="188"/>
      <c r="N312" s="189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229</v>
      </c>
      <c r="AU312" s="19" t="s">
        <v>227</v>
      </c>
    </row>
    <row r="313" spans="1:65" s="2" customFormat="1" ht="11.25">
      <c r="A313" s="36"/>
      <c r="B313" s="37"/>
      <c r="C313" s="38"/>
      <c r="D313" s="190" t="s">
        <v>231</v>
      </c>
      <c r="E313" s="38"/>
      <c r="F313" s="191" t="s">
        <v>480</v>
      </c>
      <c r="G313" s="38"/>
      <c r="H313" s="38"/>
      <c r="I313" s="187"/>
      <c r="J313" s="38"/>
      <c r="K313" s="38"/>
      <c r="L313" s="41"/>
      <c r="M313" s="188"/>
      <c r="N313" s="189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231</v>
      </c>
      <c r="AU313" s="19" t="s">
        <v>227</v>
      </c>
    </row>
    <row r="314" spans="1:65" s="13" customFormat="1" ht="11.25">
      <c r="B314" s="192"/>
      <c r="C314" s="193"/>
      <c r="D314" s="185" t="s">
        <v>233</v>
      </c>
      <c r="E314" s="194" t="s">
        <v>19</v>
      </c>
      <c r="F314" s="195" t="s">
        <v>481</v>
      </c>
      <c r="G314" s="193"/>
      <c r="H314" s="196">
        <v>2.0499999999999998</v>
      </c>
      <c r="I314" s="197"/>
      <c r="J314" s="193"/>
      <c r="K314" s="193"/>
      <c r="L314" s="198"/>
      <c r="M314" s="199"/>
      <c r="N314" s="200"/>
      <c r="O314" s="200"/>
      <c r="P314" s="200"/>
      <c r="Q314" s="200"/>
      <c r="R314" s="200"/>
      <c r="S314" s="200"/>
      <c r="T314" s="201"/>
      <c r="AT314" s="202" t="s">
        <v>233</v>
      </c>
      <c r="AU314" s="202" t="s">
        <v>227</v>
      </c>
      <c r="AV314" s="13" t="s">
        <v>227</v>
      </c>
      <c r="AW314" s="13" t="s">
        <v>33</v>
      </c>
      <c r="AX314" s="13" t="s">
        <v>71</v>
      </c>
      <c r="AY314" s="202" t="s">
        <v>220</v>
      </c>
    </row>
    <row r="315" spans="1:65" s="2" customFormat="1" ht="16.5" customHeight="1">
      <c r="A315" s="36"/>
      <c r="B315" s="37"/>
      <c r="C315" s="173" t="s">
        <v>482</v>
      </c>
      <c r="D315" s="173" t="s">
        <v>222</v>
      </c>
      <c r="E315" s="174" t="s">
        <v>483</v>
      </c>
      <c r="F315" s="175" t="s">
        <v>484</v>
      </c>
      <c r="G315" s="176" t="s">
        <v>257</v>
      </c>
      <c r="H315" s="177">
        <v>3</v>
      </c>
      <c r="I315" s="178"/>
      <c r="J315" s="177">
        <f>ROUND(I315*H315,1)</f>
        <v>0</v>
      </c>
      <c r="K315" s="175" t="s">
        <v>225</v>
      </c>
      <c r="L315" s="41"/>
      <c r="M315" s="179" t="s">
        <v>19</v>
      </c>
      <c r="N315" s="180" t="s">
        <v>43</v>
      </c>
      <c r="O315" s="66"/>
      <c r="P315" s="181">
        <f>O315*H315</f>
        <v>0</v>
      </c>
      <c r="Q315" s="181">
        <v>0</v>
      </c>
      <c r="R315" s="181">
        <f>Q315*H315</f>
        <v>0</v>
      </c>
      <c r="S315" s="181">
        <v>0</v>
      </c>
      <c r="T315" s="182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3" t="s">
        <v>337</v>
      </c>
      <c r="AT315" s="183" t="s">
        <v>222</v>
      </c>
      <c r="AU315" s="183" t="s">
        <v>227</v>
      </c>
      <c r="AY315" s="19" t="s">
        <v>220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9" t="s">
        <v>227</v>
      </c>
      <c r="BK315" s="184">
        <f>ROUND(I315*H315,1)</f>
        <v>0</v>
      </c>
      <c r="BL315" s="19" t="s">
        <v>337</v>
      </c>
      <c r="BM315" s="183" t="s">
        <v>485</v>
      </c>
    </row>
    <row r="316" spans="1:65" s="2" customFormat="1" ht="19.5">
      <c r="A316" s="36"/>
      <c r="B316" s="37"/>
      <c r="C316" s="38"/>
      <c r="D316" s="185" t="s">
        <v>229</v>
      </c>
      <c r="E316" s="38"/>
      <c r="F316" s="186" t="s">
        <v>486</v>
      </c>
      <c r="G316" s="38"/>
      <c r="H316" s="38"/>
      <c r="I316" s="187"/>
      <c r="J316" s="38"/>
      <c r="K316" s="38"/>
      <c r="L316" s="41"/>
      <c r="M316" s="188"/>
      <c r="N316" s="189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229</v>
      </c>
      <c r="AU316" s="19" t="s">
        <v>227</v>
      </c>
    </row>
    <row r="317" spans="1:65" s="2" customFormat="1" ht="11.25">
      <c r="A317" s="36"/>
      <c r="B317" s="37"/>
      <c r="C317" s="38"/>
      <c r="D317" s="190" t="s">
        <v>231</v>
      </c>
      <c r="E317" s="38"/>
      <c r="F317" s="191" t="s">
        <v>487</v>
      </c>
      <c r="G317" s="38"/>
      <c r="H317" s="38"/>
      <c r="I317" s="187"/>
      <c r="J317" s="38"/>
      <c r="K317" s="38"/>
      <c r="L317" s="41"/>
      <c r="M317" s="188"/>
      <c r="N317" s="189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231</v>
      </c>
      <c r="AU317" s="19" t="s">
        <v>227</v>
      </c>
    </row>
    <row r="318" spans="1:65" s="13" customFormat="1" ht="11.25">
      <c r="B318" s="192"/>
      <c r="C318" s="193"/>
      <c r="D318" s="185" t="s">
        <v>233</v>
      </c>
      <c r="E318" s="194" t="s">
        <v>19</v>
      </c>
      <c r="F318" s="195" t="s">
        <v>84</v>
      </c>
      <c r="G318" s="193"/>
      <c r="H318" s="196">
        <v>3</v>
      </c>
      <c r="I318" s="197"/>
      <c r="J318" s="193"/>
      <c r="K318" s="193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233</v>
      </c>
      <c r="AU318" s="202" t="s">
        <v>227</v>
      </c>
      <c r="AV318" s="13" t="s">
        <v>227</v>
      </c>
      <c r="AW318" s="13" t="s">
        <v>33</v>
      </c>
      <c r="AX318" s="13" t="s">
        <v>71</v>
      </c>
      <c r="AY318" s="202" t="s">
        <v>220</v>
      </c>
    </row>
    <row r="319" spans="1:65" s="2" customFormat="1" ht="21.75" customHeight="1">
      <c r="A319" s="36"/>
      <c r="B319" s="37"/>
      <c r="C319" s="224" t="s">
        <v>488</v>
      </c>
      <c r="D319" s="224" t="s">
        <v>302</v>
      </c>
      <c r="E319" s="225" t="s">
        <v>489</v>
      </c>
      <c r="F319" s="226" t="s">
        <v>490</v>
      </c>
      <c r="G319" s="227" t="s">
        <v>257</v>
      </c>
      <c r="H319" s="228">
        <v>3</v>
      </c>
      <c r="I319" s="229"/>
      <c r="J319" s="228">
        <f>ROUND(I319*H319,1)</f>
        <v>0</v>
      </c>
      <c r="K319" s="226" t="s">
        <v>225</v>
      </c>
      <c r="L319" s="230"/>
      <c r="M319" s="231" t="s">
        <v>19</v>
      </c>
      <c r="N319" s="232" t="s">
        <v>43</v>
      </c>
      <c r="O319" s="66"/>
      <c r="P319" s="181">
        <f>O319*H319</f>
        <v>0</v>
      </c>
      <c r="Q319" s="181">
        <v>5.0000000000000002E-5</v>
      </c>
      <c r="R319" s="181">
        <f>Q319*H319</f>
        <v>1.5000000000000001E-4</v>
      </c>
      <c r="S319" s="181">
        <v>0</v>
      </c>
      <c r="T319" s="18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3" t="s">
        <v>457</v>
      </c>
      <c r="AT319" s="183" t="s">
        <v>302</v>
      </c>
      <c r="AU319" s="183" t="s">
        <v>227</v>
      </c>
      <c r="AY319" s="19" t="s">
        <v>220</v>
      </c>
      <c r="BE319" s="184">
        <f>IF(N319="základní",J319,0)</f>
        <v>0</v>
      </c>
      <c r="BF319" s="184">
        <f>IF(N319="snížená",J319,0)</f>
        <v>0</v>
      </c>
      <c r="BG319" s="184">
        <f>IF(N319="zákl. přenesená",J319,0)</f>
        <v>0</v>
      </c>
      <c r="BH319" s="184">
        <f>IF(N319="sníž. přenesená",J319,0)</f>
        <v>0</v>
      </c>
      <c r="BI319" s="184">
        <f>IF(N319="nulová",J319,0)</f>
        <v>0</v>
      </c>
      <c r="BJ319" s="19" t="s">
        <v>227</v>
      </c>
      <c r="BK319" s="184">
        <f>ROUND(I319*H319,1)</f>
        <v>0</v>
      </c>
      <c r="BL319" s="19" t="s">
        <v>337</v>
      </c>
      <c r="BM319" s="183" t="s">
        <v>491</v>
      </c>
    </row>
    <row r="320" spans="1:65" s="2" customFormat="1" ht="11.25">
      <c r="A320" s="36"/>
      <c r="B320" s="37"/>
      <c r="C320" s="38"/>
      <c r="D320" s="185" t="s">
        <v>229</v>
      </c>
      <c r="E320" s="38"/>
      <c r="F320" s="186" t="s">
        <v>490</v>
      </c>
      <c r="G320" s="38"/>
      <c r="H320" s="38"/>
      <c r="I320" s="187"/>
      <c r="J320" s="38"/>
      <c r="K320" s="38"/>
      <c r="L320" s="41"/>
      <c r="M320" s="188"/>
      <c r="N320" s="189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229</v>
      </c>
      <c r="AU320" s="19" t="s">
        <v>227</v>
      </c>
    </row>
    <row r="321" spans="1:65" s="13" customFormat="1" ht="11.25">
      <c r="B321" s="192"/>
      <c r="C321" s="193"/>
      <c r="D321" s="185" t="s">
        <v>233</v>
      </c>
      <c r="E321" s="194" t="s">
        <v>19</v>
      </c>
      <c r="F321" s="195" t="s">
        <v>84</v>
      </c>
      <c r="G321" s="193"/>
      <c r="H321" s="196">
        <v>3</v>
      </c>
      <c r="I321" s="197"/>
      <c r="J321" s="193"/>
      <c r="K321" s="193"/>
      <c r="L321" s="198"/>
      <c r="M321" s="199"/>
      <c r="N321" s="200"/>
      <c r="O321" s="200"/>
      <c r="P321" s="200"/>
      <c r="Q321" s="200"/>
      <c r="R321" s="200"/>
      <c r="S321" s="200"/>
      <c r="T321" s="201"/>
      <c r="AT321" s="202" t="s">
        <v>233</v>
      </c>
      <c r="AU321" s="202" t="s">
        <v>227</v>
      </c>
      <c r="AV321" s="13" t="s">
        <v>227</v>
      </c>
      <c r="AW321" s="13" t="s">
        <v>33</v>
      </c>
      <c r="AX321" s="13" t="s">
        <v>71</v>
      </c>
      <c r="AY321" s="202" t="s">
        <v>220</v>
      </c>
    </row>
    <row r="322" spans="1:65" s="2" customFormat="1" ht="16.5" customHeight="1">
      <c r="A322" s="36"/>
      <c r="B322" s="37"/>
      <c r="C322" s="173" t="s">
        <v>492</v>
      </c>
      <c r="D322" s="173" t="s">
        <v>222</v>
      </c>
      <c r="E322" s="174" t="s">
        <v>493</v>
      </c>
      <c r="F322" s="175" t="s">
        <v>494</v>
      </c>
      <c r="G322" s="176" t="s">
        <v>257</v>
      </c>
      <c r="H322" s="177">
        <v>2</v>
      </c>
      <c r="I322" s="178"/>
      <c r="J322" s="177">
        <f>ROUND(I322*H322,1)</f>
        <v>0</v>
      </c>
      <c r="K322" s="175" t="s">
        <v>225</v>
      </c>
      <c r="L322" s="41"/>
      <c r="M322" s="179" t="s">
        <v>19</v>
      </c>
      <c r="N322" s="180" t="s">
        <v>43</v>
      </c>
      <c r="O322" s="66"/>
      <c r="P322" s="181">
        <f>O322*H322</f>
        <v>0</v>
      </c>
      <c r="Q322" s="181">
        <v>0</v>
      </c>
      <c r="R322" s="181">
        <f>Q322*H322</f>
        <v>0</v>
      </c>
      <c r="S322" s="181">
        <v>0</v>
      </c>
      <c r="T322" s="182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3" t="s">
        <v>337</v>
      </c>
      <c r="AT322" s="183" t="s">
        <v>222</v>
      </c>
      <c r="AU322" s="183" t="s">
        <v>227</v>
      </c>
      <c r="AY322" s="19" t="s">
        <v>220</v>
      </c>
      <c r="BE322" s="184">
        <f>IF(N322="základní",J322,0)</f>
        <v>0</v>
      </c>
      <c r="BF322" s="184">
        <f>IF(N322="snížená",J322,0)</f>
        <v>0</v>
      </c>
      <c r="BG322" s="184">
        <f>IF(N322="zákl. přenesená",J322,0)</f>
        <v>0</v>
      </c>
      <c r="BH322" s="184">
        <f>IF(N322="sníž. přenesená",J322,0)</f>
        <v>0</v>
      </c>
      <c r="BI322" s="184">
        <f>IF(N322="nulová",J322,0)</f>
        <v>0</v>
      </c>
      <c r="BJ322" s="19" t="s">
        <v>227</v>
      </c>
      <c r="BK322" s="184">
        <f>ROUND(I322*H322,1)</f>
        <v>0</v>
      </c>
      <c r="BL322" s="19" t="s">
        <v>337</v>
      </c>
      <c r="BM322" s="183" t="s">
        <v>495</v>
      </c>
    </row>
    <row r="323" spans="1:65" s="2" customFormat="1" ht="19.5">
      <c r="A323" s="36"/>
      <c r="B323" s="37"/>
      <c r="C323" s="38"/>
      <c r="D323" s="185" t="s">
        <v>229</v>
      </c>
      <c r="E323" s="38"/>
      <c r="F323" s="186" t="s">
        <v>496</v>
      </c>
      <c r="G323" s="38"/>
      <c r="H323" s="38"/>
      <c r="I323" s="187"/>
      <c r="J323" s="38"/>
      <c r="K323" s="38"/>
      <c r="L323" s="41"/>
      <c r="M323" s="188"/>
      <c r="N323" s="189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229</v>
      </c>
      <c r="AU323" s="19" t="s">
        <v>227</v>
      </c>
    </row>
    <row r="324" spans="1:65" s="2" customFormat="1" ht="11.25">
      <c r="A324" s="36"/>
      <c r="B324" s="37"/>
      <c r="C324" s="38"/>
      <c r="D324" s="190" t="s">
        <v>231</v>
      </c>
      <c r="E324" s="38"/>
      <c r="F324" s="191" t="s">
        <v>497</v>
      </c>
      <c r="G324" s="38"/>
      <c r="H324" s="38"/>
      <c r="I324" s="187"/>
      <c r="J324" s="38"/>
      <c r="K324" s="38"/>
      <c r="L324" s="41"/>
      <c r="M324" s="188"/>
      <c r="N324" s="189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231</v>
      </c>
      <c r="AU324" s="19" t="s">
        <v>227</v>
      </c>
    </row>
    <row r="325" spans="1:65" s="2" customFormat="1" ht="58.5">
      <c r="A325" s="36"/>
      <c r="B325" s="37"/>
      <c r="C325" s="38"/>
      <c r="D325" s="185" t="s">
        <v>408</v>
      </c>
      <c r="E325" s="38"/>
      <c r="F325" s="233" t="s">
        <v>498</v>
      </c>
      <c r="G325" s="38"/>
      <c r="H325" s="38"/>
      <c r="I325" s="187"/>
      <c r="J325" s="38"/>
      <c r="K325" s="38"/>
      <c r="L325" s="41"/>
      <c r="M325" s="188"/>
      <c r="N325" s="189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408</v>
      </c>
      <c r="AU325" s="19" t="s">
        <v>227</v>
      </c>
    </row>
    <row r="326" spans="1:65" s="13" customFormat="1" ht="11.25">
      <c r="B326" s="192"/>
      <c r="C326" s="193"/>
      <c r="D326" s="185" t="s">
        <v>233</v>
      </c>
      <c r="E326" s="194" t="s">
        <v>19</v>
      </c>
      <c r="F326" s="195" t="s">
        <v>227</v>
      </c>
      <c r="G326" s="193"/>
      <c r="H326" s="196">
        <v>2</v>
      </c>
      <c r="I326" s="197"/>
      <c r="J326" s="193"/>
      <c r="K326" s="193"/>
      <c r="L326" s="198"/>
      <c r="M326" s="199"/>
      <c r="N326" s="200"/>
      <c r="O326" s="200"/>
      <c r="P326" s="200"/>
      <c r="Q326" s="200"/>
      <c r="R326" s="200"/>
      <c r="S326" s="200"/>
      <c r="T326" s="201"/>
      <c r="AT326" s="202" t="s">
        <v>233</v>
      </c>
      <c r="AU326" s="202" t="s">
        <v>227</v>
      </c>
      <c r="AV326" s="13" t="s">
        <v>227</v>
      </c>
      <c r="AW326" s="13" t="s">
        <v>33</v>
      </c>
      <c r="AX326" s="13" t="s">
        <v>71</v>
      </c>
      <c r="AY326" s="202" t="s">
        <v>220</v>
      </c>
    </row>
    <row r="327" spans="1:65" s="2" customFormat="1" ht="16.5" customHeight="1">
      <c r="A327" s="36"/>
      <c r="B327" s="37"/>
      <c r="C327" s="224" t="s">
        <v>499</v>
      </c>
      <c r="D327" s="224" t="s">
        <v>302</v>
      </c>
      <c r="E327" s="225" t="s">
        <v>500</v>
      </c>
      <c r="F327" s="226" t="s">
        <v>501</v>
      </c>
      <c r="G327" s="227" t="s">
        <v>257</v>
      </c>
      <c r="H327" s="228">
        <v>2</v>
      </c>
      <c r="I327" s="229"/>
      <c r="J327" s="228">
        <f>ROUND(I327*H327,1)</f>
        <v>0</v>
      </c>
      <c r="K327" s="226" t="s">
        <v>225</v>
      </c>
      <c r="L327" s="230"/>
      <c r="M327" s="231" t="s">
        <v>19</v>
      </c>
      <c r="N327" s="232" t="s">
        <v>43</v>
      </c>
      <c r="O327" s="66"/>
      <c r="P327" s="181">
        <f>O327*H327</f>
        <v>0</v>
      </c>
      <c r="Q327" s="181">
        <v>5.0000000000000002E-5</v>
      </c>
      <c r="R327" s="181">
        <f>Q327*H327</f>
        <v>1E-4</v>
      </c>
      <c r="S327" s="181">
        <v>0</v>
      </c>
      <c r="T327" s="182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3" t="s">
        <v>457</v>
      </c>
      <c r="AT327" s="183" t="s">
        <v>302</v>
      </c>
      <c r="AU327" s="183" t="s">
        <v>227</v>
      </c>
      <c r="AY327" s="19" t="s">
        <v>220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9" t="s">
        <v>227</v>
      </c>
      <c r="BK327" s="184">
        <f>ROUND(I327*H327,1)</f>
        <v>0</v>
      </c>
      <c r="BL327" s="19" t="s">
        <v>337</v>
      </c>
      <c r="BM327" s="183" t="s">
        <v>502</v>
      </c>
    </row>
    <row r="328" spans="1:65" s="2" customFormat="1" ht="11.25">
      <c r="A328" s="36"/>
      <c r="B328" s="37"/>
      <c r="C328" s="38"/>
      <c r="D328" s="185" t="s">
        <v>229</v>
      </c>
      <c r="E328" s="38"/>
      <c r="F328" s="186" t="s">
        <v>501</v>
      </c>
      <c r="G328" s="38"/>
      <c r="H328" s="38"/>
      <c r="I328" s="187"/>
      <c r="J328" s="38"/>
      <c r="K328" s="38"/>
      <c r="L328" s="41"/>
      <c r="M328" s="188"/>
      <c r="N328" s="189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229</v>
      </c>
      <c r="AU328" s="19" t="s">
        <v>227</v>
      </c>
    </row>
    <row r="329" spans="1:65" s="13" customFormat="1" ht="11.25">
      <c r="B329" s="192"/>
      <c r="C329" s="193"/>
      <c r="D329" s="185" t="s">
        <v>233</v>
      </c>
      <c r="E329" s="194" t="s">
        <v>19</v>
      </c>
      <c r="F329" s="195" t="s">
        <v>227</v>
      </c>
      <c r="G329" s="193"/>
      <c r="H329" s="196">
        <v>2</v>
      </c>
      <c r="I329" s="197"/>
      <c r="J329" s="193"/>
      <c r="K329" s="193"/>
      <c r="L329" s="198"/>
      <c r="M329" s="199"/>
      <c r="N329" s="200"/>
      <c r="O329" s="200"/>
      <c r="P329" s="200"/>
      <c r="Q329" s="200"/>
      <c r="R329" s="200"/>
      <c r="S329" s="200"/>
      <c r="T329" s="201"/>
      <c r="AT329" s="202" t="s">
        <v>233</v>
      </c>
      <c r="AU329" s="202" t="s">
        <v>227</v>
      </c>
      <c r="AV329" s="13" t="s">
        <v>227</v>
      </c>
      <c r="AW329" s="13" t="s">
        <v>33</v>
      </c>
      <c r="AX329" s="13" t="s">
        <v>76</v>
      </c>
      <c r="AY329" s="202" t="s">
        <v>220</v>
      </c>
    </row>
    <row r="330" spans="1:65" s="2" customFormat="1" ht="21.75" customHeight="1">
      <c r="A330" s="36"/>
      <c r="B330" s="37"/>
      <c r="C330" s="173" t="s">
        <v>503</v>
      </c>
      <c r="D330" s="173" t="s">
        <v>222</v>
      </c>
      <c r="E330" s="174" t="s">
        <v>504</v>
      </c>
      <c r="F330" s="175" t="s">
        <v>505</v>
      </c>
      <c r="G330" s="176" t="s">
        <v>257</v>
      </c>
      <c r="H330" s="177">
        <v>4</v>
      </c>
      <c r="I330" s="178"/>
      <c r="J330" s="177">
        <f>ROUND(I330*H330,1)</f>
        <v>0</v>
      </c>
      <c r="K330" s="175" t="s">
        <v>225</v>
      </c>
      <c r="L330" s="41"/>
      <c r="M330" s="179" t="s">
        <v>19</v>
      </c>
      <c r="N330" s="180" t="s">
        <v>43</v>
      </c>
      <c r="O330" s="66"/>
      <c r="P330" s="181">
        <f>O330*H330</f>
        <v>0</v>
      </c>
      <c r="Q330" s="181">
        <v>0</v>
      </c>
      <c r="R330" s="181">
        <f>Q330*H330</f>
        <v>0</v>
      </c>
      <c r="S330" s="181">
        <v>0</v>
      </c>
      <c r="T330" s="182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3" t="s">
        <v>337</v>
      </c>
      <c r="AT330" s="183" t="s">
        <v>222</v>
      </c>
      <c r="AU330" s="183" t="s">
        <v>227</v>
      </c>
      <c r="AY330" s="19" t="s">
        <v>220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9" t="s">
        <v>227</v>
      </c>
      <c r="BK330" s="184">
        <f>ROUND(I330*H330,1)</f>
        <v>0</v>
      </c>
      <c r="BL330" s="19" t="s">
        <v>337</v>
      </c>
      <c r="BM330" s="183" t="s">
        <v>506</v>
      </c>
    </row>
    <row r="331" spans="1:65" s="2" customFormat="1" ht="19.5">
      <c r="A331" s="36"/>
      <c r="B331" s="37"/>
      <c r="C331" s="38"/>
      <c r="D331" s="185" t="s">
        <v>229</v>
      </c>
      <c r="E331" s="38"/>
      <c r="F331" s="186" t="s">
        <v>507</v>
      </c>
      <c r="G331" s="38"/>
      <c r="H331" s="38"/>
      <c r="I331" s="187"/>
      <c r="J331" s="38"/>
      <c r="K331" s="38"/>
      <c r="L331" s="41"/>
      <c r="M331" s="188"/>
      <c r="N331" s="189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229</v>
      </c>
      <c r="AU331" s="19" t="s">
        <v>227</v>
      </c>
    </row>
    <row r="332" spans="1:65" s="2" customFormat="1" ht="11.25">
      <c r="A332" s="36"/>
      <c r="B332" s="37"/>
      <c r="C332" s="38"/>
      <c r="D332" s="190" t="s">
        <v>231</v>
      </c>
      <c r="E332" s="38"/>
      <c r="F332" s="191" t="s">
        <v>508</v>
      </c>
      <c r="G332" s="38"/>
      <c r="H332" s="38"/>
      <c r="I332" s="187"/>
      <c r="J332" s="38"/>
      <c r="K332" s="38"/>
      <c r="L332" s="41"/>
      <c r="M332" s="188"/>
      <c r="N332" s="189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231</v>
      </c>
      <c r="AU332" s="19" t="s">
        <v>227</v>
      </c>
    </row>
    <row r="333" spans="1:65" s="13" customFormat="1" ht="11.25">
      <c r="B333" s="192"/>
      <c r="C333" s="193"/>
      <c r="D333" s="185" t="s">
        <v>233</v>
      </c>
      <c r="E333" s="194" t="s">
        <v>19</v>
      </c>
      <c r="F333" s="195" t="s">
        <v>226</v>
      </c>
      <c r="G333" s="193"/>
      <c r="H333" s="196">
        <v>4</v>
      </c>
      <c r="I333" s="197"/>
      <c r="J333" s="193"/>
      <c r="K333" s="193"/>
      <c r="L333" s="198"/>
      <c r="M333" s="199"/>
      <c r="N333" s="200"/>
      <c r="O333" s="200"/>
      <c r="P333" s="200"/>
      <c r="Q333" s="200"/>
      <c r="R333" s="200"/>
      <c r="S333" s="200"/>
      <c r="T333" s="201"/>
      <c r="AT333" s="202" t="s">
        <v>233</v>
      </c>
      <c r="AU333" s="202" t="s">
        <v>227</v>
      </c>
      <c r="AV333" s="13" t="s">
        <v>227</v>
      </c>
      <c r="AW333" s="13" t="s">
        <v>33</v>
      </c>
      <c r="AX333" s="13" t="s">
        <v>71</v>
      </c>
      <c r="AY333" s="202" t="s">
        <v>220</v>
      </c>
    </row>
    <row r="334" spans="1:65" s="2" customFormat="1" ht="16.5" customHeight="1">
      <c r="A334" s="36"/>
      <c r="B334" s="37"/>
      <c r="C334" s="224" t="s">
        <v>509</v>
      </c>
      <c r="D334" s="224" t="s">
        <v>302</v>
      </c>
      <c r="E334" s="225" t="s">
        <v>510</v>
      </c>
      <c r="F334" s="226" t="s">
        <v>511</v>
      </c>
      <c r="G334" s="227" t="s">
        <v>257</v>
      </c>
      <c r="H334" s="228">
        <v>1</v>
      </c>
      <c r="I334" s="229"/>
      <c r="J334" s="228">
        <f>ROUND(I334*H334,1)</f>
        <v>0</v>
      </c>
      <c r="K334" s="226" t="s">
        <v>225</v>
      </c>
      <c r="L334" s="230"/>
      <c r="M334" s="231" t="s">
        <v>19</v>
      </c>
      <c r="N334" s="232" t="s">
        <v>43</v>
      </c>
      <c r="O334" s="66"/>
      <c r="P334" s="181">
        <f>O334*H334</f>
        <v>0</v>
      </c>
      <c r="Q334" s="181">
        <v>1.2E-4</v>
      </c>
      <c r="R334" s="181">
        <f>Q334*H334</f>
        <v>1.2E-4</v>
      </c>
      <c r="S334" s="181">
        <v>0</v>
      </c>
      <c r="T334" s="182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3" t="s">
        <v>457</v>
      </c>
      <c r="AT334" s="183" t="s">
        <v>302</v>
      </c>
      <c r="AU334" s="183" t="s">
        <v>227</v>
      </c>
      <c r="AY334" s="19" t="s">
        <v>220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9" t="s">
        <v>227</v>
      </c>
      <c r="BK334" s="184">
        <f>ROUND(I334*H334,1)</f>
        <v>0</v>
      </c>
      <c r="BL334" s="19" t="s">
        <v>337</v>
      </c>
      <c r="BM334" s="183" t="s">
        <v>512</v>
      </c>
    </row>
    <row r="335" spans="1:65" s="2" customFormat="1" ht="11.25">
      <c r="A335" s="36"/>
      <c r="B335" s="37"/>
      <c r="C335" s="38"/>
      <c r="D335" s="185" t="s">
        <v>229</v>
      </c>
      <c r="E335" s="38"/>
      <c r="F335" s="186" t="s">
        <v>511</v>
      </c>
      <c r="G335" s="38"/>
      <c r="H335" s="38"/>
      <c r="I335" s="187"/>
      <c r="J335" s="38"/>
      <c r="K335" s="38"/>
      <c r="L335" s="41"/>
      <c r="M335" s="188"/>
      <c r="N335" s="189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229</v>
      </c>
      <c r="AU335" s="19" t="s">
        <v>227</v>
      </c>
    </row>
    <row r="336" spans="1:65" s="13" customFormat="1" ht="11.25">
      <c r="B336" s="192"/>
      <c r="C336" s="193"/>
      <c r="D336" s="185" t="s">
        <v>233</v>
      </c>
      <c r="E336" s="194" t="s">
        <v>19</v>
      </c>
      <c r="F336" s="195" t="s">
        <v>76</v>
      </c>
      <c r="G336" s="193"/>
      <c r="H336" s="196">
        <v>1</v>
      </c>
      <c r="I336" s="197"/>
      <c r="J336" s="193"/>
      <c r="K336" s="193"/>
      <c r="L336" s="198"/>
      <c r="M336" s="199"/>
      <c r="N336" s="200"/>
      <c r="O336" s="200"/>
      <c r="P336" s="200"/>
      <c r="Q336" s="200"/>
      <c r="R336" s="200"/>
      <c r="S336" s="200"/>
      <c r="T336" s="201"/>
      <c r="AT336" s="202" t="s">
        <v>233</v>
      </c>
      <c r="AU336" s="202" t="s">
        <v>227</v>
      </c>
      <c r="AV336" s="13" t="s">
        <v>227</v>
      </c>
      <c r="AW336" s="13" t="s">
        <v>33</v>
      </c>
      <c r="AX336" s="13" t="s">
        <v>71</v>
      </c>
      <c r="AY336" s="202" t="s">
        <v>220</v>
      </c>
    </row>
    <row r="337" spans="1:65" s="2" customFormat="1" ht="24.2" customHeight="1">
      <c r="A337" s="36"/>
      <c r="B337" s="37"/>
      <c r="C337" s="224" t="s">
        <v>513</v>
      </c>
      <c r="D337" s="224" t="s">
        <v>302</v>
      </c>
      <c r="E337" s="225" t="s">
        <v>514</v>
      </c>
      <c r="F337" s="226" t="s">
        <v>515</v>
      </c>
      <c r="G337" s="227" t="s">
        <v>257</v>
      </c>
      <c r="H337" s="228">
        <v>1</v>
      </c>
      <c r="I337" s="229"/>
      <c r="J337" s="228">
        <f>ROUND(I337*H337,1)</f>
        <v>0</v>
      </c>
      <c r="K337" s="226" t="s">
        <v>225</v>
      </c>
      <c r="L337" s="230"/>
      <c r="M337" s="231" t="s">
        <v>19</v>
      </c>
      <c r="N337" s="232" t="s">
        <v>43</v>
      </c>
      <c r="O337" s="66"/>
      <c r="P337" s="181">
        <f>O337*H337</f>
        <v>0</v>
      </c>
      <c r="Q337" s="181">
        <v>8.0000000000000004E-4</v>
      </c>
      <c r="R337" s="181">
        <f>Q337*H337</f>
        <v>8.0000000000000004E-4</v>
      </c>
      <c r="S337" s="181">
        <v>0</v>
      </c>
      <c r="T337" s="182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3" t="s">
        <v>457</v>
      </c>
      <c r="AT337" s="183" t="s">
        <v>302</v>
      </c>
      <c r="AU337" s="183" t="s">
        <v>227</v>
      </c>
      <c r="AY337" s="19" t="s">
        <v>220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19" t="s">
        <v>227</v>
      </c>
      <c r="BK337" s="184">
        <f>ROUND(I337*H337,1)</f>
        <v>0</v>
      </c>
      <c r="BL337" s="19" t="s">
        <v>337</v>
      </c>
      <c r="BM337" s="183" t="s">
        <v>516</v>
      </c>
    </row>
    <row r="338" spans="1:65" s="2" customFormat="1" ht="11.25">
      <c r="A338" s="36"/>
      <c r="B338" s="37"/>
      <c r="C338" s="38"/>
      <c r="D338" s="185" t="s">
        <v>229</v>
      </c>
      <c r="E338" s="38"/>
      <c r="F338" s="186" t="s">
        <v>515</v>
      </c>
      <c r="G338" s="38"/>
      <c r="H338" s="38"/>
      <c r="I338" s="187"/>
      <c r="J338" s="38"/>
      <c r="K338" s="38"/>
      <c r="L338" s="41"/>
      <c r="M338" s="188"/>
      <c r="N338" s="189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229</v>
      </c>
      <c r="AU338" s="19" t="s">
        <v>227</v>
      </c>
    </row>
    <row r="339" spans="1:65" s="13" customFormat="1" ht="11.25">
      <c r="B339" s="192"/>
      <c r="C339" s="193"/>
      <c r="D339" s="185" t="s">
        <v>233</v>
      </c>
      <c r="E339" s="194" t="s">
        <v>19</v>
      </c>
      <c r="F339" s="195" t="s">
        <v>76</v>
      </c>
      <c r="G339" s="193"/>
      <c r="H339" s="196">
        <v>1</v>
      </c>
      <c r="I339" s="197"/>
      <c r="J339" s="193"/>
      <c r="K339" s="193"/>
      <c r="L339" s="198"/>
      <c r="M339" s="199"/>
      <c r="N339" s="200"/>
      <c r="O339" s="200"/>
      <c r="P339" s="200"/>
      <c r="Q339" s="200"/>
      <c r="R339" s="200"/>
      <c r="S339" s="200"/>
      <c r="T339" s="201"/>
      <c r="AT339" s="202" t="s">
        <v>233</v>
      </c>
      <c r="AU339" s="202" t="s">
        <v>227</v>
      </c>
      <c r="AV339" s="13" t="s">
        <v>227</v>
      </c>
      <c r="AW339" s="13" t="s">
        <v>33</v>
      </c>
      <c r="AX339" s="13" t="s">
        <v>71</v>
      </c>
      <c r="AY339" s="202" t="s">
        <v>220</v>
      </c>
    </row>
    <row r="340" spans="1:65" s="2" customFormat="1" ht="16.5" customHeight="1">
      <c r="A340" s="36"/>
      <c r="B340" s="37"/>
      <c r="C340" s="224" t="s">
        <v>517</v>
      </c>
      <c r="D340" s="224" t="s">
        <v>302</v>
      </c>
      <c r="E340" s="225" t="s">
        <v>518</v>
      </c>
      <c r="F340" s="226" t="s">
        <v>519</v>
      </c>
      <c r="G340" s="227" t="s">
        <v>257</v>
      </c>
      <c r="H340" s="228">
        <v>2</v>
      </c>
      <c r="I340" s="229"/>
      <c r="J340" s="228">
        <f>ROUND(I340*H340,1)</f>
        <v>0</v>
      </c>
      <c r="K340" s="226" t="s">
        <v>225</v>
      </c>
      <c r="L340" s="230"/>
      <c r="M340" s="231" t="s">
        <v>19</v>
      </c>
      <c r="N340" s="232" t="s">
        <v>43</v>
      </c>
      <c r="O340" s="66"/>
      <c r="P340" s="181">
        <f>O340*H340</f>
        <v>0</v>
      </c>
      <c r="Q340" s="181">
        <v>3.4000000000000002E-4</v>
      </c>
      <c r="R340" s="181">
        <f>Q340*H340</f>
        <v>6.8000000000000005E-4</v>
      </c>
      <c r="S340" s="181">
        <v>0</v>
      </c>
      <c r="T340" s="182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3" t="s">
        <v>457</v>
      </c>
      <c r="AT340" s="183" t="s">
        <v>302</v>
      </c>
      <c r="AU340" s="183" t="s">
        <v>227</v>
      </c>
      <c r="AY340" s="19" t="s">
        <v>220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19" t="s">
        <v>227</v>
      </c>
      <c r="BK340" s="184">
        <f>ROUND(I340*H340,1)</f>
        <v>0</v>
      </c>
      <c r="BL340" s="19" t="s">
        <v>337</v>
      </c>
      <c r="BM340" s="183" t="s">
        <v>520</v>
      </c>
    </row>
    <row r="341" spans="1:65" s="2" customFormat="1" ht="11.25">
      <c r="A341" s="36"/>
      <c r="B341" s="37"/>
      <c r="C341" s="38"/>
      <c r="D341" s="185" t="s">
        <v>229</v>
      </c>
      <c r="E341" s="38"/>
      <c r="F341" s="186" t="s">
        <v>519</v>
      </c>
      <c r="G341" s="38"/>
      <c r="H341" s="38"/>
      <c r="I341" s="187"/>
      <c r="J341" s="38"/>
      <c r="K341" s="38"/>
      <c r="L341" s="41"/>
      <c r="M341" s="188"/>
      <c r="N341" s="189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229</v>
      </c>
      <c r="AU341" s="19" t="s">
        <v>227</v>
      </c>
    </row>
    <row r="342" spans="1:65" s="13" customFormat="1" ht="11.25">
      <c r="B342" s="192"/>
      <c r="C342" s="193"/>
      <c r="D342" s="185" t="s">
        <v>233</v>
      </c>
      <c r="E342" s="194" t="s">
        <v>19</v>
      </c>
      <c r="F342" s="195" t="s">
        <v>227</v>
      </c>
      <c r="G342" s="193"/>
      <c r="H342" s="196">
        <v>2</v>
      </c>
      <c r="I342" s="197"/>
      <c r="J342" s="193"/>
      <c r="K342" s="193"/>
      <c r="L342" s="198"/>
      <c r="M342" s="199"/>
      <c r="N342" s="200"/>
      <c r="O342" s="200"/>
      <c r="P342" s="200"/>
      <c r="Q342" s="200"/>
      <c r="R342" s="200"/>
      <c r="S342" s="200"/>
      <c r="T342" s="201"/>
      <c r="AT342" s="202" t="s">
        <v>233</v>
      </c>
      <c r="AU342" s="202" t="s">
        <v>227</v>
      </c>
      <c r="AV342" s="13" t="s">
        <v>227</v>
      </c>
      <c r="AW342" s="13" t="s">
        <v>33</v>
      </c>
      <c r="AX342" s="13" t="s">
        <v>71</v>
      </c>
      <c r="AY342" s="202" t="s">
        <v>220</v>
      </c>
    </row>
    <row r="343" spans="1:65" s="2" customFormat="1" ht="16.5" customHeight="1">
      <c r="A343" s="36"/>
      <c r="B343" s="37"/>
      <c r="C343" s="173" t="s">
        <v>521</v>
      </c>
      <c r="D343" s="173" t="s">
        <v>222</v>
      </c>
      <c r="E343" s="174" t="s">
        <v>522</v>
      </c>
      <c r="F343" s="175" t="s">
        <v>523</v>
      </c>
      <c r="G343" s="176" t="s">
        <v>257</v>
      </c>
      <c r="H343" s="177">
        <v>2</v>
      </c>
      <c r="I343" s="178"/>
      <c r="J343" s="177">
        <f>ROUND(I343*H343,1)</f>
        <v>0</v>
      </c>
      <c r="K343" s="175" t="s">
        <v>225</v>
      </c>
      <c r="L343" s="41"/>
      <c r="M343" s="179" t="s">
        <v>19</v>
      </c>
      <c r="N343" s="180" t="s">
        <v>43</v>
      </c>
      <c r="O343" s="66"/>
      <c r="P343" s="181">
        <f>O343*H343</f>
        <v>0</v>
      </c>
      <c r="Q343" s="181">
        <v>0</v>
      </c>
      <c r="R343" s="181">
        <f>Q343*H343</f>
        <v>0</v>
      </c>
      <c r="S343" s="181">
        <v>3.0999999999999999E-3</v>
      </c>
      <c r="T343" s="182">
        <f>S343*H343</f>
        <v>6.1999999999999998E-3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3" t="s">
        <v>337</v>
      </c>
      <c r="AT343" s="183" t="s">
        <v>222</v>
      </c>
      <c r="AU343" s="183" t="s">
        <v>227</v>
      </c>
      <c r="AY343" s="19" t="s">
        <v>220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9" t="s">
        <v>227</v>
      </c>
      <c r="BK343" s="184">
        <f>ROUND(I343*H343,1)</f>
        <v>0</v>
      </c>
      <c r="BL343" s="19" t="s">
        <v>337</v>
      </c>
      <c r="BM343" s="183" t="s">
        <v>524</v>
      </c>
    </row>
    <row r="344" spans="1:65" s="2" customFormat="1" ht="11.25">
      <c r="A344" s="36"/>
      <c r="B344" s="37"/>
      <c r="C344" s="38"/>
      <c r="D344" s="185" t="s">
        <v>229</v>
      </c>
      <c r="E344" s="38"/>
      <c r="F344" s="186" t="s">
        <v>525</v>
      </c>
      <c r="G344" s="38"/>
      <c r="H344" s="38"/>
      <c r="I344" s="187"/>
      <c r="J344" s="38"/>
      <c r="K344" s="38"/>
      <c r="L344" s="41"/>
      <c r="M344" s="188"/>
      <c r="N344" s="189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229</v>
      </c>
      <c r="AU344" s="19" t="s">
        <v>227</v>
      </c>
    </row>
    <row r="345" spans="1:65" s="2" customFormat="1" ht="11.25">
      <c r="A345" s="36"/>
      <c r="B345" s="37"/>
      <c r="C345" s="38"/>
      <c r="D345" s="190" t="s">
        <v>231</v>
      </c>
      <c r="E345" s="38"/>
      <c r="F345" s="191" t="s">
        <v>526</v>
      </c>
      <c r="G345" s="38"/>
      <c r="H345" s="38"/>
      <c r="I345" s="187"/>
      <c r="J345" s="38"/>
      <c r="K345" s="38"/>
      <c r="L345" s="41"/>
      <c r="M345" s="188"/>
      <c r="N345" s="189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231</v>
      </c>
      <c r="AU345" s="19" t="s">
        <v>227</v>
      </c>
    </row>
    <row r="346" spans="1:65" s="13" customFormat="1" ht="11.25">
      <c r="B346" s="192"/>
      <c r="C346" s="193"/>
      <c r="D346" s="185" t="s">
        <v>233</v>
      </c>
      <c r="E346" s="194" t="s">
        <v>19</v>
      </c>
      <c r="F346" s="195" t="s">
        <v>227</v>
      </c>
      <c r="G346" s="193"/>
      <c r="H346" s="196">
        <v>2</v>
      </c>
      <c r="I346" s="197"/>
      <c r="J346" s="193"/>
      <c r="K346" s="193"/>
      <c r="L346" s="198"/>
      <c r="M346" s="199"/>
      <c r="N346" s="200"/>
      <c r="O346" s="200"/>
      <c r="P346" s="200"/>
      <c r="Q346" s="200"/>
      <c r="R346" s="200"/>
      <c r="S346" s="200"/>
      <c r="T346" s="201"/>
      <c r="AT346" s="202" t="s">
        <v>233</v>
      </c>
      <c r="AU346" s="202" t="s">
        <v>227</v>
      </c>
      <c r="AV346" s="13" t="s">
        <v>227</v>
      </c>
      <c r="AW346" s="13" t="s">
        <v>33</v>
      </c>
      <c r="AX346" s="13" t="s">
        <v>71</v>
      </c>
      <c r="AY346" s="202" t="s">
        <v>220</v>
      </c>
    </row>
    <row r="347" spans="1:65" s="2" customFormat="1" ht="24.2" customHeight="1">
      <c r="A347" s="36"/>
      <c r="B347" s="37"/>
      <c r="C347" s="173" t="s">
        <v>527</v>
      </c>
      <c r="D347" s="173" t="s">
        <v>222</v>
      </c>
      <c r="E347" s="174" t="s">
        <v>528</v>
      </c>
      <c r="F347" s="175" t="s">
        <v>529</v>
      </c>
      <c r="G347" s="176" t="s">
        <v>257</v>
      </c>
      <c r="H347" s="177">
        <v>1</v>
      </c>
      <c r="I347" s="178"/>
      <c r="J347" s="177">
        <f>ROUND(I347*H347,1)</f>
        <v>0</v>
      </c>
      <c r="K347" s="175" t="s">
        <v>225</v>
      </c>
      <c r="L347" s="41"/>
      <c r="M347" s="179" t="s">
        <v>19</v>
      </c>
      <c r="N347" s="180" t="s">
        <v>43</v>
      </c>
      <c r="O347" s="66"/>
      <c r="P347" s="181">
        <f>O347*H347</f>
        <v>0</v>
      </c>
      <c r="Q347" s="181">
        <v>3.4000000000000002E-4</v>
      </c>
      <c r="R347" s="181">
        <f>Q347*H347</f>
        <v>3.4000000000000002E-4</v>
      </c>
      <c r="S347" s="181">
        <v>0</v>
      </c>
      <c r="T347" s="18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3" t="s">
        <v>337</v>
      </c>
      <c r="AT347" s="183" t="s">
        <v>222</v>
      </c>
      <c r="AU347" s="183" t="s">
        <v>227</v>
      </c>
      <c r="AY347" s="19" t="s">
        <v>220</v>
      </c>
      <c r="BE347" s="184">
        <f>IF(N347="základní",J347,0)</f>
        <v>0</v>
      </c>
      <c r="BF347" s="184">
        <f>IF(N347="snížená",J347,0)</f>
        <v>0</v>
      </c>
      <c r="BG347" s="184">
        <f>IF(N347="zákl. přenesená",J347,0)</f>
        <v>0</v>
      </c>
      <c r="BH347" s="184">
        <f>IF(N347="sníž. přenesená",J347,0)</f>
        <v>0</v>
      </c>
      <c r="BI347" s="184">
        <f>IF(N347="nulová",J347,0)</f>
        <v>0</v>
      </c>
      <c r="BJ347" s="19" t="s">
        <v>227</v>
      </c>
      <c r="BK347" s="184">
        <f>ROUND(I347*H347,1)</f>
        <v>0</v>
      </c>
      <c r="BL347" s="19" t="s">
        <v>337</v>
      </c>
      <c r="BM347" s="183" t="s">
        <v>530</v>
      </c>
    </row>
    <row r="348" spans="1:65" s="2" customFormat="1" ht="19.5">
      <c r="A348" s="36"/>
      <c r="B348" s="37"/>
      <c r="C348" s="38"/>
      <c r="D348" s="185" t="s">
        <v>229</v>
      </c>
      <c r="E348" s="38"/>
      <c r="F348" s="186" t="s">
        <v>531</v>
      </c>
      <c r="G348" s="38"/>
      <c r="H348" s="38"/>
      <c r="I348" s="187"/>
      <c r="J348" s="38"/>
      <c r="K348" s="38"/>
      <c r="L348" s="41"/>
      <c r="M348" s="188"/>
      <c r="N348" s="189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229</v>
      </c>
      <c r="AU348" s="19" t="s">
        <v>227</v>
      </c>
    </row>
    <row r="349" spans="1:65" s="2" customFormat="1" ht="11.25">
      <c r="A349" s="36"/>
      <c r="B349" s="37"/>
      <c r="C349" s="38"/>
      <c r="D349" s="190" t="s">
        <v>231</v>
      </c>
      <c r="E349" s="38"/>
      <c r="F349" s="191" t="s">
        <v>532</v>
      </c>
      <c r="G349" s="38"/>
      <c r="H349" s="38"/>
      <c r="I349" s="187"/>
      <c r="J349" s="38"/>
      <c r="K349" s="38"/>
      <c r="L349" s="41"/>
      <c r="M349" s="188"/>
      <c r="N349" s="189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231</v>
      </c>
      <c r="AU349" s="19" t="s">
        <v>227</v>
      </c>
    </row>
    <row r="350" spans="1:65" s="13" customFormat="1" ht="11.25">
      <c r="B350" s="192"/>
      <c r="C350" s="193"/>
      <c r="D350" s="185" t="s">
        <v>233</v>
      </c>
      <c r="E350" s="194" t="s">
        <v>19</v>
      </c>
      <c r="F350" s="195" t="s">
        <v>76</v>
      </c>
      <c r="G350" s="193"/>
      <c r="H350" s="196">
        <v>1</v>
      </c>
      <c r="I350" s="197"/>
      <c r="J350" s="193"/>
      <c r="K350" s="193"/>
      <c r="L350" s="198"/>
      <c r="M350" s="199"/>
      <c r="N350" s="200"/>
      <c r="O350" s="200"/>
      <c r="P350" s="200"/>
      <c r="Q350" s="200"/>
      <c r="R350" s="200"/>
      <c r="S350" s="200"/>
      <c r="T350" s="201"/>
      <c r="AT350" s="202" t="s">
        <v>233</v>
      </c>
      <c r="AU350" s="202" t="s">
        <v>227</v>
      </c>
      <c r="AV350" s="13" t="s">
        <v>227</v>
      </c>
      <c r="AW350" s="13" t="s">
        <v>33</v>
      </c>
      <c r="AX350" s="13" t="s">
        <v>76</v>
      </c>
      <c r="AY350" s="202" t="s">
        <v>220</v>
      </c>
    </row>
    <row r="351" spans="1:65" s="2" customFormat="1" ht="24.2" customHeight="1">
      <c r="A351" s="36"/>
      <c r="B351" s="37"/>
      <c r="C351" s="173" t="s">
        <v>533</v>
      </c>
      <c r="D351" s="173" t="s">
        <v>222</v>
      </c>
      <c r="E351" s="174" t="s">
        <v>534</v>
      </c>
      <c r="F351" s="175" t="s">
        <v>535</v>
      </c>
      <c r="G351" s="176" t="s">
        <v>257</v>
      </c>
      <c r="H351" s="177">
        <v>1</v>
      </c>
      <c r="I351" s="178"/>
      <c r="J351" s="177">
        <f>ROUND(I351*H351,1)</f>
        <v>0</v>
      </c>
      <c r="K351" s="175" t="s">
        <v>225</v>
      </c>
      <c r="L351" s="41"/>
      <c r="M351" s="179" t="s">
        <v>19</v>
      </c>
      <c r="N351" s="180" t="s">
        <v>43</v>
      </c>
      <c r="O351" s="66"/>
      <c r="P351" s="181">
        <f>O351*H351</f>
        <v>0</v>
      </c>
      <c r="Q351" s="181">
        <v>6.0000000000000002E-5</v>
      </c>
      <c r="R351" s="181">
        <f>Q351*H351</f>
        <v>6.0000000000000002E-5</v>
      </c>
      <c r="S351" s="181">
        <v>0</v>
      </c>
      <c r="T351" s="182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3" t="s">
        <v>337</v>
      </c>
      <c r="AT351" s="183" t="s">
        <v>222</v>
      </c>
      <c r="AU351" s="183" t="s">
        <v>227</v>
      </c>
      <c r="AY351" s="19" t="s">
        <v>220</v>
      </c>
      <c r="BE351" s="184">
        <f>IF(N351="základní",J351,0)</f>
        <v>0</v>
      </c>
      <c r="BF351" s="184">
        <f>IF(N351="snížená",J351,0)</f>
        <v>0</v>
      </c>
      <c r="BG351" s="184">
        <f>IF(N351="zákl. přenesená",J351,0)</f>
        <v>0</v>
      </c>
      <c r="BH351" s="184">
        <f>IF(N351="sníž. přenesená",J351,0)</f>
        <v>0</v>
      </c>
      <c r="BI351" s="184">
        <f>IF(N351="nulová",J351,0)</f>
        <v>0</v>
      </c>
      <c r="BJ351" s="19" t="s">
        <v>227</v>
      </c>
      <c r="BK351" s="184">
        <f>ROUND(I351*H351,1)</f>
        <v>0</v>
      </c>
      <c r="BL351" s="19" t="s">
        <v>337</v>
      </c>
      <c r="BM351" s="183" t="s">
        <v>536</v>
      </c>
    </row>
    <row r="352" spans="1:65" s="2" customFormat="1" ht="19.5">
      <c r="A352" s="36"/>
      <c r="B352" s="37"/>
      <c r="C352" s="38"/>
      <c r="D352" s="185" t="s">
        <v>229</v>
      </c>
      <c r="E352" s="38"/>
      <c r="F352" s="186" t="s">
        <v>537</v>
      </c>
      <c r="G352" s="38"/>
      <c r="H352" s="38"/>
      <c r="I352" s="187"/>
      <c r="J352" s="38"/>
      <c r="K352" s="38"/>
      <c r="L352" s="41"/>
      <c r="M352" s="188"/>
      <c r="N352" s="189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229</v>
      </c>
      <c r="AU352" s="19" t="s">
        <v>227</v>
      </c>
    </row>
    <row r="353" spans="1:65" s="2" customFormat="1" ht="11.25">
      <c r="A353" s="36"/>
      <c r="B353" s="37"/>
      <c r="C353" s="38"/>
      <c r="D353" s="190" t="s">
        <v>231</v>
      </c>
      <c r="E353" s="38"/>
      <c r="F353" s="191" t="s">
        <v>538</v>
      </c>
      <c r="G353" s="38"/>
      <c r="H353" s="38"/>
      <c r="I353" s="187"/>
      <c r="J353" s="38"/>
      <c r="K353" s="38"/>
      <c r="L353" s="41"/>
      <c r="M353" s="188"/>
      <c r="N353" s="189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231</v>
      </c>
      <c r="AU353" s="19" t="s">
        <v>227</v>
      </c>
    </row>
    <row r="354" spans="1:65" s="13" customFormat="1" ht="11.25">
      <c r="B354" s="192"/>
      <c r="C354" s="193"/>
      <c r="D354" s="185" t="s">
        <v>233</v>
      </c>
      <c r="E354" s="194" t="s">
        <v>19</v>
      </c>
      <c r="F354" s="195" t="s">
        <v>76</v>
      </c>
      <c r="G354" s="193"/>
      <c r="H354" s="196">
        <v>1</v>
      </c>
      <c r="I354" s="197"/>
      <c r="J354" s="193"/>
      <c r="K354" s="193"/>
      <c r="L354" s="198"/>
      <c r="M354" s="199"/>
      <c r="N354" s="200"/>
      <c r="O354" s="200"/>
      <c r="P354" s="200"/>
      <c r="Q354" s="200"/>
      <c r="R354" s="200"/>
      <c r="S354" s="200"/>
      <c r="T354" s="201"/>
      <c r="AT354" s="202" t="s">
        <v>233</v>
      </c>
      <c r="AU354" s="202" t="s">
        <v>227</v>
      </c>
      <c r="AV354" s="13" t="s">
        <v>227</v>
      </c>
      <c r="AW354" s="13" t="s">
        <v>33</v>
      </c>
      <c r="AX354" s="13" t="s">
        <v>71</v>
      </c>
      <c r="AY354" s="202" t="s">
        <v>220</v>
      </c>
    </row>
    <row r="355" spans="1:65" s="2" customFormat="1" ht="24.2" customHeight="1">
      <c r="A355" s="36"/>
      <c r="B355" s="37"/>
      <c r="C355" s="224" t="s">
        <v>539</v>
      </c>
      <c r="D355" s="224" t="s">
        <v>302</v>
      </c>
      <c r="E355" s="225" t="s">
        <v>540</v>
      </c>
      <c r="F355" s="226" t="s">
        <v>541</v>
      </c>
      <c r="G355" s="227" t="s">
        <v>542</v>
      </c>
      <c r="H355" s="228">
        <v>1</v>
      </c>
      <c r="I355" s="229"/>
      <c r="J355" s="228">
        <f>ROUND(I355*H355,1)</f>
        <v>0</v>
      </c>
      <c r="K355" s="226" t="s">
        <v>225</v>
      </c>
      <c r="L355" s="230"/>
      <c r="M355" s="231" t="s">
        <v>19</v>
      </c>
      <c r="N355" s="232" t="s">
        <v>43</v>
      </c>
      <c r="O355" s="66"/>
      <c r="P355" s="181">
        <f>O355*H355</f>
        <v>0</v>
      </c>
      <c r="Q355" s="181">
        <v>8.0000000000000004E-4</v>
      </c>
      <c r="R355" s="181">
        <f>Q355*H355</f>
        <v>8.0000000000000004E-4</v>
      </c>
      <c r="S355" s="181">
        <v>0</v>
      </c>
      <c r="T355" s="182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3" t="s">
        <v>457</v>
      </c>
      <c r="AT355" s="183" t="s">
        <v>302</v>
      </c>
      <c r="AU355" s="183" t="s">
        <v>227</v>
      </c>
      <c r="AY355" s="19" t="s">
        <v>220</v>
      </c>
      <c r="BE355" s="184">
        <f>IF(N355="základní",J355,0)</f>
        <v>0</v>
      </c>
      <c r="BF355" s="184">
        <f>IF(N355="snížená",J355,0)</f>
        <v>0</v>
      </c>
      <c r="BG355" s="184">
        <f>IF(N355="zákl. přenesená",J355,0)</f>
        <v>0</v>
      </c>
      <c r="BH355" s="184">
        <f>IF(N355="sníž. přenesená",J355,0)</f>
        <v>0</v>
      </c>
      <c r="BI355" s="184">
        <f>IF(N355="nulová",J355,0)</f>
        <v>0</v>
      </c>
      <c r="BJ355" s="19" t="s">
        <v>227</v>
      </c>
      <c r="BK355" s="184">
        <f>ROUND(I355*H355,1)</f>
        <v>0</v>
      </c>
      <c r="BL355" s="19" t="s">
        <v>337</v>
      </c>
      <c r="BM355" s="183" t="s">
        <v>543</v>
      </c>
    </row>
    <row r="356" spans="1:65" s="2" customFormat="1" ht="19.5">
      <c r="A356" s="36"/>
      <c r="B356" s="37"/>
      <c r="C356" s="38"/>
      <c r="D356" s="185" t="s">
        <v>229</v>
      </c>
      <c r="E356" s="38"/>
      <c r="F356" s="186" t="s">
        <v>541</v>
      </c>
      <c r="G356" s="38"/>
      <c r="H356" s="38"/>
      <c r="I356" s="187"/>
      <c r="J356" s="38"/>
      <c r="K356" s="38"/>
      <c r="L356" s="41"/>
      <c r="M356" s="188"/>
      <c r="N356" s="189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229</v>
      </c>
      <c r="AU356" s="19" t="s">
        <v>227</v>
      </c>
    </row>
    <row r="357" spans="1:65" s="13" customFormat="1" ht="11.25">
      <c r="B357" s="192"/>
      <c r="C357" s="193"/>
      <c r="D357" s="185" t="s">
        <v>233</v>
      </c>
      <c r="E357" s="194" t="s">
        <v>19</v>
      </c>
      <c r="F357" s="195" t="s">
        <v>76</v>
      </c>
      <c r="G357" s="193"/>
      <c r="H357" s="196">
        <v>1</v>
      </c>
      <c r="I357" s="197"/>
      <c r="J357" s="193"/>
      <c r="K357" s="193"/>
      <c r="L357" s="198"/>
      <c r="M357" s="199"/>
      <c r="N357" s="200"/>
      <c r="O357" s="200"/>
      <c r="P357" s="200"/>
      <c r="Q357" s="200"/>
      <c r="R357" s="200"/>
      <c r="S357" s="200"/>
      <c r="T357" s="201"/>
      <c r="AT357" s="202" t="s">
        <v>233</v>
      </c>
      <c r="AU357" s="202" t="s">
        <v>227</v>
      </c>
      <c r="AV357" s="13" t="s">
        <v>227</v>
      </c>
      <c r="AW357" s="13" t="s">
        <v>33</v>
      </c>
      <c r="AX357" s="13" t="s">
        <v>76</v>
      </c>
      <c r="AY357" s="202" t="s">
        <v>220</v>
      </c>
    </row>
    <row r="358" spans="1:65" s="2" customFormat="1" ht="21.75" customHeight="1">
      <c r="A358" s="36"/>
      <c r="B358" s="37"/>
      <c r="C358" s="173" t="s">
        <v>544</v>
      </c>
      <c r="D358" s="173" t="s">
        <v>222</v>
      </c>
      <c r="E358" s="174" t="s">
        <v>545</v>
      </c>
      <c r="F358" s="175" t="s">
        <v>546</v>
      </c>
      <c r="G358" s="176" t="s">
        <v>547</v>
      </c>
      <c r="H358" s="178"/>
      <c r="I358" s="178"/>
      <c r="J358" s="177">
        <f>ROUND(I358*H358,1)</f>
        <v>0</v>
      </c>
      <c r="K358" s="175" t="s">
        <v>19</v>
      </c>
      <c r="L358" s="41"/>
      <c r="M358" s="179" t="s">
        <v>19</v>
      </c>
      <c r="N358" s="180" t="s">
        <v>43</v>
      </c>
      <c r="O358" s="66"/>
      <c r="P358" s="181">
        <f>O358*H358</f>
        <v>0</v>
      </c>
      <c r="Q358" s="181">
        <v>0</v>
      </c>
      <c r="R358" s="181">
        <f>Q358*H358</f>
        <v>0</v>
      </c>
      <c r="S358" s="181">
        <v>0</v>
      </c>
      <c r="T358" s="182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3" t="s">
        <v>337</v>
      </c>
      <c r="AT358" s="183" t="s">
        <v>222</v>
      </c>
      <c r="AU358" s="183" t="s">
        <v>227</v>
      </c>
      <c r="AY358" s="19" t="s">
        <v>220</v>
      </c>
      <c r="BE358" s="184">
        <f>IF(N358="základní",J358,0)</f>
        <v>0</v>
      </c>
      <c r="BF358" s="184">
        <f>IF(N358="snížená",J358,0)</f>
        <v>0</v>
      </c>
      <c r="BG358" s="184">
        <f>IF(N358="zákl. přenesená",J358,0)</f>
        <v>0</v>
      </c>
      <c r="BH358" s="184">
        <f>IF(N358="sníž. přenesená",J358,0)</f>
        <v>0</v>
      </c>
      <c r="BI358" s="184">
        <f>IF(N358="nulová",J358,0)</f>
        <v>0</v>
      </c>
      <c r="BJ358" s="19" t="s">
        <v>227</v>
      </c>
      <c r="BK358" s="184">
        <f>ROUND(I358*H358,1)</f>
        <v>0</v>
      </c>
      <c r="BL358" s="19" t="s">
        <v>337</v>
      </c>
      <c r="BM358" s="183" t="s">
        <v>548</v>
      </c>
    </row>
    <row r="359" spans="1:65" s="2" customFormat="1" ht="11.25">
      <c r="A359" s="36"/>
      <c r="B359" s="37"/>
      <c r="C359" s="38"/>
      <c r="D359" s="185" t="s">
        <v>229</v>
      </c>
      <c r="E359" s="38"/>
      <c r="F359" s="186" t="s">
        <v>549</v>
      </c>
      <c r="G359" s="38"/>
      <c r="H359" s="38"/>
      <c r="I359" s="187"/>
      <c r="J359" s="38"/>
      <c r="K359" s="38"/>
      <c r="L359" s="41"/>
      <c r="M359" s="188"/>
      <c r="N359" s="189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229</v>
      </c>
      <c r="AU359" s="19" t="s">
        <v>227</v>
      </c>
    </row>
    <row r="360" spans="1:65" s="2" customFormat="1" ht="21.75" customHeight="1">
      <c r="A360" s="36"/>
      <c r="B360" s="37"/>
      <c r="C360" s="173" t="s">
        <v>550</v>
      </c>
      <c r="D360" s="173" t="s">
        <v>222</v>
      </c>
      <c r="E360" s="174" t="s">
        <v>551</v>
      </c>
      <c r="F360" s="175" t="s">
        <v>552</v>
      </c>
      <c r="G360" s="176" t="s">
        <v>295</v>
      </c>
      <c r="H360" s="177">
        <v>7.25</v>
      </c>
      <c r="I360" s="178"/>
      <c r="J360" s="177">
        <f>ROUND(I360*H360,1)</f>
        <v>0</v>
      </c>
      <c r="K360" s="175" t="s">
        <v>225</v>
      </c>
      <c r="L360" s="41"/>
      <c r="M360" s="179" t="s">
        <v>19</v>
      </c>
      <c r="N360" s="180" t="s">
        <v>43</v>
      </c>
      <c r="O360" s="66"/>
      <c r="P360" s="181">
        <f>O360*H360</f>
        <v>0</v>
      </c>
      <c r="Q360" s="181">
        <v>0</v>
      </c>
      <c r="R360" s="181">
        <f>Q360*H360</f>
        <v>0</v>
      </c>
      <c r="S360" s="181">
        <v>0</v>
      </c>
      <c r="T360" s="182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3" t="s">
        <v>337</v>
      </c>
      <c r="AT360" s="183" t="s">
        <v>222</v>
      </c>
      <c r="AU360" s="183" t="s">
        <v>227</v>
      </c>
      <c r="AY360" s="19" t="s">
        <v>220</v>
      </c>
      <c r="BE360" s="184">
        <f>IF(N360="základní",J360,0)</f>
        <v>0</v>
      </c>
      <c r="BF360" s="184">
        <f>IF(N360="snížená",J360,0)</f>
        <v>0</v>
      </c>
      <c r="BG360" s="184">
        <f>IF(N360="zákl. přenesená",J360,0)</f>
        <v>0</v>
      </c>
      <c r="BH360" s="184">
        <f>IF(N360="sníž. přenesená",J360,0)</f>
        <v>0</v>
      </c>
      <c r="BI360" s="184">
        <f>IF(N360="nulová",J360,0)</f>
        <v>0</v>
      </c>
      <c r="BJ360" s="19" t="s">
        <v>227</v>
      </c>
      <c r="BK360" s="184">
        <f>ROUND(I360*H360,1)</f>
        <v>0</v>
      </c>
      <c r="BL360" s="19" t="s">
        <v>337</v>
      </c>
      <c r="BM360" s="183" t="s">
        <v>553</v>
      </c>
    </row>
    <row r="361" spans="1:65" s="2" customFormat="1" ht="11.25">
      <c r="A361" s="36"/>
      <c r="B361" s="37"/>
      <c r="C361" s="38"/>
      <c r="D361" s="185" t="s">
        <v>229</v>
      </c>
      <c r="E361" s="38"/>
      <c r="F361" s="186" t="s">
        <v>554</v>
      </c>
      <c r="G361" s="38"/>
      <c r="H361" s="38"/>
      <c r="I361" s="187"/>
      <c r="J361" s="38"/>
      <c r="K361" s="38"/>
      <c r="L361" s="41"/>
      <c r="M361" s="188"/>
      <c r="N361" s="189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229</v>
      </c>
      <c r="AU361" s="19" t="s">
        <v>227</v>
      </c>
    </row>
    <row r="362" spans="1:65" s="2" customFormat="1" ht="11.25">
      <c r="A362" s="36"/>
      <c r="B362" s="37"/>
      <c r="C362" s="38"/>
      <c r="D362" s="190" t="s">
        <v>231</v>
      </c>
      <c r="E362" s="38"/>
      <c r="F362" s="191" t="s">
        <v>555</v>
      </c>
      <c r="G362" s="38"/>
      <c r="H362" s="38"/>
      <c r="I362" s="187"/>
      <c r="J362" s="38"/>
      <c r="K362" s="38"/>
      <c r="L362" s="41"/>
      <c r="M362" s="188"/>
      <c r="N362" s="189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231</v>
      </c>
      <c r="AU362" s="19" t="s">
        <v>227</v>
      </c>
    </row>
    <row r="363" spans="1:65" s="13" customFormat="1" ht="11.25">
      <c r="B363" s="192"/>
      <c r="C363" s="193"/>
      <c r="D363" s="185" t="s">
        <v>233</v>
      </c>
      <c r="E363" s="194" t="s">
        <v>19</v>
      </c>
      <c r="F363" s="195" t="s">
        <v>556</v>
      </c>
      <c r="G363" s="193"/>
      <c r="H363" s="196">
        <v>7.25</v>
      </c>
      <c r="I363" s="197"/>
      <c r="J363" s="193"/>
      <c r="K363" s="193"/>
      <c r="L363" s="198"/>
      <c r="M363" s="199"/>
      <c r="N363" s="200"/>
      <c r="O363" s="200"/>
      <c r="P363" s="200"/>
      <c r="Q363" s="200"/>
      <c r="R363" s="200"/>
      <c r="S363" s="200"/>
      <c r="T363" s="201"/>
      <c r="AT363" s="202" t="s">
        <v>233</v>
      </c>
      <c r="AU363" s="202" t="s">
        <v>227</v>
      </c>
      <c r="AV363" s="13" t="s">
        <v>227</v>
      </c>
      <c r="AW363" s="13" t="s">
        <v>33</v>
      </c>
      <c r="AX363" s="13" t="s">
        <v>76</v>
      </c>
      <c r="AY363" s="202" t="s">
        <v>220</v>
      </c>
    </row>
    <row r="364" spans="1:65" s="2" customFormat="1" ht="24.2" customHeight="1">
      <c r="A364" s="36"/>
      <c r="B364" s="37"/>
      <c r="C364" s="173" t="s">
        <v>557</v>
      </c>
      <c r="D364" s="173" t="s">
        <v>222</v>
      </c>
      <c r="E364" s="174" t="s">
        <v>558</v>
      </c>
      <c r="F364" s="175" t="s">
        <v>559</v>
      </c>
      <c r="G364" s="176" t="s">
        <v>547</v>
      </c>
      <c r="H364" s="178"/>
      <c r="I364" s="178"/>
      <c r="J364" s="177">
        <f>ROUND(I364*H364,1)</f>
        <v>0</v>
      </c>
      <c r="K364" s="175" t="s">
        <v>225</v>
      </c>
      <c r="L364" s="41"/>
      <c r="M364" s="179" t="s">
        <v>19</v>
      </c>
      <c r="N364" s="180" t="s">
        <v>43</v>
      </c>
      <c r="O364" s="66"/>
      <c r="P364" s="181">
        <f>O364*H364</f>
        <v>0</v>
      </c>
      <c r="Q364" s="181">
        <v>0</v>
      </c>
      <c r="R364" s="181">
        <f>Q364*H364</f>
        <v>0</v>
      </c>
      <c r="S364" s="181">
        <v>0</v>
      </c>
      <c r="T364" s="182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3" t="s">
        <v>337</v>
      </c>
      <c r="AT364" s="183" t="s">
        <v>222</v>
      </c>
      <c r="AU364" s="183" t="s">
        <v>227</v>
      </c>
      <c r="AY364" s="19" t="s">
        <v>220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19" t="s">
        <v>227</v>
      </c>
      <c r="BK364" s="184">
        <f>ROUND(I364*H364,1)</f>
        <v>0</v>
      </c>
      <c r="BL364" s="19" t="s">
        <v>337</v>
      </c>
      <c r="BM364" s="183" t="s">
        <v>560</v>
      </c>
    </row>
    <row r="365" spans="1:65" s="2" customFormat="1" ht="29.25">
      <c r="A365" s="36"/>
      <c r="B365" s="37"/>
      <c r="C365" s="38"/>
      <c r="D365" s="185" t="s">
        <v>229</v>
      </c>
      <c r="E365" s="38"/>
      <c r="F365" s="186" t="s">
        <v>561</v>
      </c>
      <c r="G365" s="38"/>
      <c r="H365" s="38"/>
      <c r="I365" s="187"/>
      <c r="J365" s="38"/>
      <c r="K365" s="38"/>
      <c r="L365" s="41"/>
      <c r="M365" s="188"/>
      <c r="N365" s="189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229</v>
      </c>
      <c r="AU365" s="19" t="s">
        <v>227</v>
      </c>
    </row>
    <row r="366" spans="1:65" s="2" customFormat="1" ht="11.25">
      <c r="A366" s="36"/>
      <c r="B366" s="37"/>
      <c r="C366" s="38"/>
      <c r="D366" s="190" t="s">
        <v>231</v>
      </c>
      <c r="E366" s="38"/>
      <c r="F366" s="191" t="s">
        <v>562</v>
      </c>
      <c r="G366" s="38"/>
      <c r="H366" s="38"/>
      <c r="I366" s="187"/>
      <c r="J366" s="38"/>
      <c r="K366" s="38"/>
      <c r="L366" s="41"/>
      <c r="M366" s="188"/>
      <c r="N366" s="189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231</v>
      </c>
      <c r="AU366" s="19" t="s">
        <v>227</v>
      </c>
    </row>
    <row r="367" spans="1:65" s="12" customFormat="1" ht="22.9" customHeight="1">
      <c r="B367" s="157"/>
      <c r="C367" s="158"/>
      <c r="D367" s="159" t="s">
        <v>70</v>
      </c>
      <c r="E367" s="171" t="s">
        <v>563</v>
      </c>
      <c r="F367" s="171" t="s">
        <v>564</v>
      </c>
      <c r="G367" s="158"/>
      <c r="H367" s="158"/>
      <c r="I367" s="161"/>
      <c r="J367" s="172">
        <f>BK367</f>
        <v>0</v>
      </c>
      <c r="K367" s="158"/>
      <c r="L367" s="163"/>
      <c r="M367" s="164"/>
      <c r="N367" s="165"/>
      <c r="O367" s="165"/>
      <c r="P367" s="166">
        <f>SUM(P368:P420)</f>
        <v>0</v>
      </c>
      <c r="Q367" s="165"/>
      <c r="R367" s="166">
        <f>SUM(R368:R420)</f>
        <v>1.461093265E-2</v>
      </c>
      <c r="S367" s="165"/>
      <c r="T367" s="167">
        <f>SUM(T368:T420)</f>
        <v>3.48E-3</v>
      </c>
      <c r="AR367" s="168" t="s">
        <v>227</v>
      </c>
      <c r="AT367" s="169" t="s">
        <v>70</v>
      </c>
      <c r="AU367" s="169" t="s">
        <v>76</v>
      </c>
      <c r="AY367" s="168" t="s">
        <v>220</v>
      </c>
      <c r="BK367" s="170">
        <f>SUM(BK368:BK420)</f>
        <v>0</v>
      </c>
    </row>
    <row r="368" spans="1:65" s="2" customFormat="1" ht="16.5" customHeight="1">
      <c r="A368" s="36"/>
      <c r="B368" s="37"/>
      <c r="C368" s="173" t="s">
        <v>565</v>
      </c>
      <c r="D368" s="173" t="s">
        <v>222</v>
      </c>
      <c r="E368" s="174" t="s">
        <v>566</v>
      </c>
      <c r="F368" s="175" t="s">
        <v>567</v>
      </c>
      <c r="G368" s="176" t="s">
        <v>295</v>
      </c>
      <c r="H368" s="177">
        <v>6</v>
      </c>
      <c r="I368" s="178"/>
      <c r="J368" s="177">
        <f>ROUND(I368*H368,1)</f>
        <v>0</v>
      </c>
      <c r="K368" s="175" t="s">
        <v>225</v>
      </c>
      <c r="L368" s="41"/>
      <c r="M368" s="179" t="s">
        <v>19</v>
      </c>
      <c r="N368" s="180" t="s">
        <v>43</v>
      </c>
      <c r="O368" s="66"/>
      <c r="P368" s="181">
        <f>O368*H368</f>
        <v>0</v>
      </c>
      <c r="Q368" s="181">
        <v>0</v>
      </c>
      <c r="R368" s="181">
        <f>Q368*H368</f>
        <v>0</v>
      </c>
      <c r="S368" s="181">
        <v>2.7999999999999998E-4</v>
      </c>
      <c r="T368" s="182">
        <f>S368*H368</f>
        <v>1.6799999999999999E-3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3" t="s">
        <v>337</v>
      </c>
      <c r="AT368" s="183" t="s">
        <v>222</v>
      </c>
      <c r="AU368" s="183" t="s">
        <v>227</v>
      </c>
      <c r="AY368" s="19" t="s">
        <v>220</v>
      </c>
      <c r="BE368" s="184">
        <f>IF(N368="základní",J368,0)</f>
        <v>0</v>
      </c>
      <c r="BF368" s="184">
        <f>IF(N368="snížená",J368,0)</f>
        <v>0</v>
      </c>
      <c r="BG368" s="184">
        <f>IF(N368="zákl. přenesená",J368,0)</f>
        <v>0</v>
      </c>
      <c r="BH368" s="184">
        <f>IF(N368="sníž. přenesená",J368,0)</f>
        <v>0</v>
      </c>
      <c r="BI368" s="184">
        <f>IF(N368="nulová",J368,0)</f>
        <v>0</v>
      </c>
      <c r="BJ368" s="19" t="s">
        <v>227</v>
      </c>
      <c r="BK368" s="184">
        <f>ROUND(I368*H368,1)</f>
        <v>0</v>
      </c>
      <c r="BL368" s="19" t="s">
        <v>337</v>
      </c>
      <c r="BM368" s="183" t="s">
        <v>568</v>
      </c>
    </row>
    <row r="369" spans="1:65" s="2" customFormat="1" ht="11.25">
      <c r="A369" s="36"/>
      <c r="B369" s="37"/>
      <c r="C369" s="38"/>
      <c r="D369" s="185" t="s">
        <v>229</v>
      </c>
      <c r="E369" s="38"/>
      <c r="F369" s="186" t="s">
        <v>569</v>
      </c>
      <c r="G369" s="38"/>
      <c r="H369" s="38"/>
      <c r="I369" s="187"/>
      <c r="J369" s="38"/>
      <c r="K369" s="38"/>
      <c r="L369" s="41"/>
      <c r="M369" s="188"/>
      <c r="N369" s="189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229</v>
      </c>
      <c r="AU369" s="19" t="s">
        <v>227</v>
      </c>
    </row>
    <row r="370" spans="1:65" s="2" customFormat="1" ht="11.25">
      <c r="A370" s="36"/>
      <c r="B370" s="37"/>
      <c r="C370" s="38"/>
      <c r="D370" s="190" t="s">
        <v>231</v>
      </c>
      <c r="E370" s="38"/>
      <c r="F370" s="191" t="s">
        <v>570</v>
      </c>
      <c r="G370" s="38"/>
      <c r="H370" s="38"/>
      <c r="I370" s="187"/>
      <c r="J370" s="38"/>
      <c r="K370" s="38"/>
      <c r="L370" s="41"/>
      <c r="M370" s="188"/>
      <c r="N370" s="189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231</v>
      </c>
      <c r="AU370" s="19" t="s">
        <v>227</v>
      </c>
    </row>
    <row r="371" spans="1:65" s="13" customFormat="1" ht="11.25">
      <c r="B371" s="192"/>
      <c r="C371" s="193"/>
      <c r="D371" s="185" t="s">
        <v>233</v>
      </c>
      <c r="E371" s="194" t="s">
        <v>19</v>
      </c>
      <c r="F371" s="195" t="s">
        <v>245</v>
      </c>
      <c r="G371" s="193"/>
      <c r="H371" s="196">
        <v>6</v>
      </c>
      <c r="I371" s="197"/>
      <c r="J371" s="193"/>
      <c r="K371" s="193"/>
      <c r="L371" s="198"/>
      <c r="M371" s="199"/>
      <c r="N371" s="200"/>
      <c r="O371" s="200"/>
      <c r="P371" s="200"/>
      <c r="Q371" s="200"/>
      <c r="R371" s="200"/>
      <c r="S371" s="200"/>
      <c r="T371" s="201"/>
      <c r="AT371" s="202" t="s">
        <v>233</v>
      </c>
      <c r="AU371" s="202" t="s">
        <v>227</v>
      </c>
      <c r="AV371" s="13" t="s">
        <v>227</v>
      </c>
      <c r="AW371" s="13" t="s">
        <v>33</v>
      </c>
      <c r="AX371" s="13" t="s">
        <v>71</v>
      </c>
      <c r="AY371" s="202" t="s">
        <v>220</v>
      </c>
    </row>
    <row r="372" spans="1:65" s="2" customFormat="1" ht="21.75" customHeight="1">
      <c r="A372" s="36"/>
      <c r="B372" s="37"/>
      <c r="C372" s="173" t="s">
        <v>571</v>
      </c>
      <c r="D372" s="173" t="s">
        <v>222</v>
      </c>
      <c r="E372" s="174" t="s">
        <v>572</v>
      </c>
      <c r="F372" s="175" t="s">
        <v>573</v>
      </c>
      <c r="G372" s="176" t="s">
        <v>257</v>
      </c>
      <c r="H372" s="177">
        <v>2</v>
      </c>
      <c r="I372" s="178"/>
      <c r="J372" s="177">
        <f>ROUND(I372*H372,1)</f>
        <v>0</v>
      </c>
      <c r="K372" s="175" t="s">
        <v>225</v>
      </c>
      <c r="L372" s="41"/>
      <c r="M372" s="179" t="s">
        <v>19</v>
      </c>
      <c r="N372" s="180" t="s">
        <v>43</v>
      </c>
      <c r="O372" s="66"/>
      <c r="P372" s="181">
        <f>O372*H372</f>
        <v>0</v>
      </c>
      <c r="Q372" s="181">
        <v>2.4931319999999999E-4</v>
      </c>
      <c r="R372" s="181">
        <f>Q372*H372</f>
        <v>4.9862639999999998E-4</v>
      </c>
      <c r="S372" s="181">
        <v>0</v>
      </c>
      <c r="T372" s="182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3" t="s">
        <v>337</v>
      </c>
      <c r="AT372" s="183" t="s">
        <v>222</v>
      </c>
      <c r="AU372" s="183" t="s">
        <v>227</v>
      </c>
      <c r="AY372" s="19" t="s">
        <v>220</v>
      </c>
      <c r="BE372" s="184">
        <f>IF(N372="základní",J372,0)</f>
        <v>0</v>
      </c>
      <c r="BF372" s="184">
        <f>IF(N372="snížená",J372,0)</f>
        <v>0</v>
      </c>
      <c r="BG372" s="184">
        <f>IF(N372="zákl. přenesená",J372,0)</f>
        <v>0</v>
      </c>
      <c r="BH372" s="184">
        <f>IF(N372="sníž. přenesená",J372,0)</f>
        <v>0</v>
      </c>
      <c r="BI372" s="184">
        <f>IF(N372="nulová",J372,0)</f>
        <v>0</v>
      </c>
      <c r="BJ372" s="19" t="s">
        <v>227</v>
      </c>
      <c r="BK372" s="184">
        <f>ROUND(I372*H372,1)</f>
        <v>0</v>
      </c>
      <c r="BL372" s="19" t="s">
        <v>337</v>
      </c>
      <c r="BM372" s="183" t="s">
        <v>574</v>
      </c>
    </row>
    <row r="373" spans="1:65" s="2" customFormat="1" ht="19.5">
      <c r="A373" s="36"/>
      <c r="B373" s="37"/>
      <c r="C373" s="38"/>
      <c r="D373" s="185" t="s">
        <v>229</v>
      </c>
      <c r="E373" s="38"/>
      <c r="F373" s="186" t="s">
        <v>575</v>
      </c>
      <c r="G373" s="38"/>
      <c r="H373" s="38"/>
      <c r="I373" s="187"/>
      <c r="J373" s="38"/>
      <c r="K373" s="38"/>
      <c r="L373" s="41"/>
      <c r="M373" s="188"/>
      <c r="N373" s="189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229</v>
      </c>
      <c r="AU373" s="19" t="s">
        <v>227</v>
      </c>
    </row>
    <row r="374" spans="1:65" s="2" customFormat="1" ht="11.25">
      <c r="A374" s="36"/>
      <c r="B374" s="37"/>
      <c r="C374" s="38"/>
      <c r="D374" s="190" t="s">
        <v>231</v>
      </c>
      <c r="E374" s="38"/>
      <c r="F374" s="191" t="s">
        <v>576</v>
      </c>
      <c r="G374" s="38"/>
      <c r="H374" s="38"/>
      <c r="I374" s="187"/>
      <c r="J374" s="38"/>
      <c r="K374" s="38"/>
      <c r="L374" s="41"/>
      <c r="M374" s="188"/>
      <c r="N374" s="189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231</v>
      </c>
      <c r="AU374" s="19" t="s">
        <v>227</v>
      </c>
    </row>
    <row r="375" spans="1:65" s="13" customFormat="1" ht="11.25">
      <c r="B375" s="192"/>
      <c r="C375" s="193"/>
      <c r="D375" s="185" t="s">
        <v>233</v>
      </c>
      <c r="E375" s="194" t="s">
        <v>19</v>
      </c>
      <c r="F375" s="195" t="s">
        <v>227</v>
      </c>
      <c r="G375" s="193"/>
      <c r="H375" s="196">
        <v>2</v>
      </c>
      <c r="I375" s="197"/>
      <c r="J375" s="193"/>
      <c r="K375" s="193"/>
      <c r="L375" s="198"/>
      <c r="M375" s="199"/>
      <c r="N375" s="200"/>
      <c r="O375" s="200"/>
      <c r="P375" s="200"/>
      <c r="Q375" s="200"/>
      <c r="R375" s="200"/>
      <c r="S375" s="200"/>
      <c r="T375" s="201"/>
      <c r="AT375" s="202" t="s">
        <v>233</v>
      </c>
      <c r="AU375" s="202" t="s">
        <v>227</v>
      </c>
      <c r="AV375" s="13" t="s">
        <v>227</v>
      </c>
      <c r="AW375" s="13" t="s">
        <v>33</v>
      </c>
      <c r="AX375" s="13" t="s">
        <v>76</v>
      </c>
      <c r="AY375" s="202" t="s">
        <v>220</v>
      </c>
    </row>
    <row r="376" spans="1:65" s="2" customFormat="1" ht="21.75" customHeight="1">
      <c r="A376" s="36"/>
      <c r="B376" s="37"/>
      <c r="C376" s="173" t="s">
        <v>577</v>
      </c>
      <c r="D376" s="173" t="s">
        <v>222</v>
      </c>
      <c r="E376" s="174" t="s">
        <v>578</v>
      </c>
      <c r="F376" s="175" t="s">
        <v>579</v>
      </c>
      <c r="G376" s="176" t="s">
        <v>257</v>
      </c>
      <c r="H376" s="177">
        <v>2</v>
      </c>
      <c r="I376" s="178"/>
      <c r="J376" s="177">
        <f>ROUND(I376*H376,1)</f>
        <v>0</v>
      </c>
      <c r="K376" s="175" t="s">
        <v>225</v>
      </c>
      <c r="L376" s="41"/>
      <c r="M376" s="179" t="s">
        <v>19</v>
      </c>
      <c r="N376" s="180" t="s">
        <v>43</v>
      </c>
      <c r="O376" s="66"/>
      <c r="P376" s="181">
        <f>O376*H376</f>
        <v>0</v>
      </c>
      <c r="Q376" s="181">
        <v>0</v>
      </c>
      <c r="R376" s="181">
        <f>Q376*H376</f>
        <v>0</v>
      </c>
      <c r="S376" s="181">
        <v>0</v>
      </c>
      <c r="T376" s="182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3" t="s">
        <v>337</v>
      </c>
      <c r="AT376" s="183" t="s">
        <v>222</v>
      </c>
      <c r="AU376" s="183" t="s">
        <v>227</v>
      </c>
      <c r="AY376" s="19" t="s">
        <v>220</v>
      </c>
      <c r="BE376" s="184">
        <f>IF(N376="základní",J376,0)</f>
        <v>0</v>
      </c>
      <c r="BF376" s="184">
        <f>IF(N376="snížená",J376,0)</f>
        <v>0</v>
      </c>
      <c r="BG376" s="184">
        <f>IF(N376="zákl. přenesená",J376,0)</f>
        <v>0</v>
      </c>
      <c r="BH376" s="184">
        <f>IF(N376="sníž. přenesená",J376,0)</f>
        <v>0</v>
      </c>
      <c r="BI376" s="184">
        <f>IF(N376="nulová",J376,0)</f>
        <v>0</v>
      </c>
      <c r="BJ376" s="19" t="s">
        <v>227</v>
      </c>
      <c r="BK376" s="184">
        <f>ROUND(I376*H376,1)</f>
        <v>0</v>
      </c>
      <c r="BL376" s="19" t="s">
        <v>337</v>
      </c>
      <c r="BM376" s="183" t="s">
        <v>580</v>
      </c>
    </row>
    <row r="377" spans="1:65" s="2" customFormat="1" ht="19.5">
      <c r="A377" s="36"/>
      <c r="B377" s="37"/>
      <c r="C377" s="38"/>
      <c r="D377" s="185" t="s">
        <v>229</v>
      </c>
      <c r="E377" s="38"/>
      <c r="F377" s="186" t="s">
        <v>581</v>
      </c>
      <c r="G377" s="38"/>
      <c r="H377" s="38"/>
      <c r="I377" s="187"/>
      <c r="J377" s="38"/>
      <c r="K377" s="38"/>
      <c r="L377" s="41"/>
      <c r="M377" s="188"/>
      <c r="N377" s="189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229</v>
      </c>
      <c r="AU377" s="19" t="s">
        <v>227</v>
      </c>
    </row>
    <row r="378" spans="1:65" s="2" customFormat="1" ht="11.25">
      <c r="A378" s="36"/>
      <c r="B378" s="37"/>
      <c r="C378" s="38"/>
      <c r="D378" s="190" t="s">
        <v>231</v>
      </c>
      <c r="E378" s="38"/>
      <c r="F378" s="191" t="s">
        <v>582</v>
      </c>
      <c r="G378" s="38"/>
      <c r="H378" s="38"/>
      <c r="I378" s="187"/>
      <c r="J378" s="38"/>
      <c r="K378" s="38"/>
      <c r="L378" s="41"/>
      <c r="M378" s="188"/>
      <c r="N378" s="189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231</v>
      </c>
      <c r="AU378" s="19" t="s">
        <v>227</v>
      </c>
    </row>
    <row r="379" spans="1:65" s="13" customFormat="1" ht="11.25">
      <c r="B379" s="192"/>
      <c r="C379" s="193"/>
      <c r="D379" s="185" t="s">
        <v>233</v>
      </c>
      <c r="E379" s="194" t="s">
        <v>19</v>
      </c>
      <c r="F379" s="195" t="s">
        <v>227</v>
      </c>
      <c r="G379" s="193"/>
      <c r="H379" s="196">
        <v>2</v>
      </c>
      <c r="I379" s="197"/>
      <c r="J379" s="193"/>
      <c r="K379" s="193"/>
      <c r="L379" s="198"/>
      <c r="M379" s="199"/>
      <c r="N379" s="200"/>
      <c r="O379" s="200"/>
      <c r="P379" s="200"/>
      <c r="Q379" s="200"/>
      <c r="R379" s="200"/>
      <c r="S379" s="200"/>
      <c r="T379" s="201"/>
      <c r="AT379" s="202" t="s">
        <v>233</v>
      </c>
      <c r="AU379" s="202" t="s">
        <v>227</v>
      </c>
      <c r="AV379" s="13" t="s">
        <v>227</v>
      </c>
      <c r="AW379" s="13" t="s">
        <v>33</v>
      </c>
      <c r="AX379" s="13" t="s">
        <v>76</v>
      </c>
      <c r="AY379" s="202" t="s">
        <v>220</v>
      </c>
    </row>
    <row r="380" spans="1:65" s="2" customFormat="1" ht="24.2" customHeight="1">
      <c r="A380" s="36"/>
      <c r="B380" s="37"/>
      <c r="C380" s="173" t="s">
        <v>583</v>
      </c>
      <c r="D380" s="173" t="s">
        <v>222</v>
      </c>
      <c r="E380" s="174" t="s">
        <v>584</v>
      </c>
      <c r="F380" s="175" t="s">
        <v>585</v>
      </c>
      <c r="G380" s="176" t="s">
        <v>257</v>
      </c>
      <c r="H380" s="177">
        <v>5</v>
      </c>
      <c r="I380" s="178"/>
      <c r="J380" s="177">
        <f>ROUND(I380*H380,1)</f>
        <v>0</v>
      </c>
      <c r="K380" s="175" t="s">
        <v>225</v>
      </c>
      <c r="L380" s="41"/>
      <c r="M380" s="179" t="s">
        <v>19</v>
      </c>
      <c r="N380" s="180" t="s">
        <v>43</v>
      </c>
      <c r="O380" s="66"/>
      <c r="P380" s="181">
        <f>O380*H380</f>
        <v>0</v>
      </c>
      <c r="Q380" s="181">
        <v>4.3999999999999999E-5</v>
      </c>
      <c r="R380" s="181">
        <f>Q380*H380</f>
        <v>2.1999999999999998E-4</v>
      </c>
      <c r="S380" s="181">
        <v>3.6000000000000002E-4</v>
      </c>
      <c r="T380" s="182">
        <f>S380*H380</f>
        <v>1.8000000000000002E-3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3" t="s">
        <v>337</v>
      </c>
      <c r="AT380" s="183" t="s">
        <v>222</v>
      </c>
      <c r="AU380" s="183" t="s">
        <v>227</v>
      </c>
      <c r="AY380" s="19" t="s">
        <v>220</v>
      </c>
      <c r="BE380" s="184">
        <f>IF(N380="základní",J380,0)</f>
        <v>0</v>
      </c>
      <c r="BF380" s="184">
        <f>IF(N380="snížená",J380,0)</f>
        <v>0</v>
      </c>
      <c r="BG380" s="184">
        <f>IF(N380="zákl. přenesená",J380,0)</f>
        <v>0</v>
      </c>
      <c r="BH380" s="184">
        <f>IF(N380="sníž. přenesená",J380,0)</f>
        <v>0</v>
      </c>
      <c r="BI380" s="184">
        <f>IF(N380="nulová",J380,0)</f>
        <v>0</v>
      </c>
      <c r="BJ380" s="19" t="s">
        <v>227</v>
      </c>
      <c r="BK380" s="184">
        <f>ROUND(I380*H380,1)</f>
        <v>0</v>
      </c>
      <c r="BL380" s="19" t="s">
        <v>337</v>
      </c>
      <c r="BM380" s="183" t="s">
        <v>586</v>
      </c>
    </row>
    <row r="381" spans="1:65" s="2" customFormat="1" ht="19.5">
      <c r="A381" s="36"/>
      <c r="B381" s="37"/>
      <c r="C381" s="38"/>
      <c r="D381" s="185" t="s">
        <v>229</v>
      </c>
      <c r="E381" s="38"/>
      <c r="F381" s="186" t="s">
        <v>587</v>
      </c>
      <c r="G381" s="38"/>
      <c r="H381" s="38"/>
      <c r="I381" s="187"/>
      <c r="J381" s="38"/>
      <c r="K381" s="38"/>
      <c r="L381" s="41"/>
      <c r="M381" s="188"/>
      <c r="N381" s="189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229</v>
      </c>
      <c r="AU381" s="19" t="s">
        <v>227</v>
      </c>
    </row>
    <row r="382" spans="1:65" s="2" customFormat="1" ht="11.25">
      <c r="A382" s="36"/>
      <c r="B382" s="37"/>
      <c r="C382" s="38"/>
      <c r="D382" s="190" t="s">
        <v>231</v>
      </c>
      <c r="E382" s="38"/>
      <c r="F382" s="191" t="s">
        <v>588</v>
      </c>
      <c r="G382" s="38"/>
      <c r="H382" s="38"/>
      <c r="I382" s="187"/>
      <c r="J382" s="38"/>
      <c r="K382" s="38"/>
      <c r="L382" s="41"/>
      <c r="M382" s="188"/>
      <c r="N382" s="189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231</v>
      </c>
      <c r="AU382" s="19" t="s">
        <v>227</v>
      </c>
    </row>
    <row r="383" spans="1:65" s="13" customFormat="1" ht="11.25">
      <c r="B383" s="192"/>
      <c r="C383" s="193"/>
      <c r="D383" s="185" t="s">
        <v>233</v>
      </c>
      <c r="E383" s="194" t="s">
        <v>19</v>
      </c>
      <c r="F383" s="195" t="s">
        <v>262</v>
      </c>
      <c r="G383" s="193"/>
      <c r="H383" s="196">
        <v>5</v>
      </c>
      <c r="I383" s="197"/>
      <c r="J383" s="193"/>
      <c r="K383" s="193"/>
      <c r="L383" s="198"/>
      <c r="M383" s="199"/>
      <c r="N383" s="200"/>
      <c r="O383" s="200"/>
      <c r="P383" s="200"/>
      <c r="Q383" s="200"/>
      <c r="R383" s="200"/>
      <c r="S383" s="200"/>
      <c r="T383" s="201"/>
      <c r="AT383" s="202" t="s">
        <v>233</v>
      </c>
      <c r="AU383" s="202" t="s">
        <v>227</v>
      </c>
      <c r="AV383" s="13" t="s">
        <v>227</v>
      </c>
      <c r="AW383" s="13" t="s">
        <v>33</v>
      </c>
      <c r="AX383" s="13" t="s">
        <v>76</v>
      </c>
      <c r="AY383" s="202" t="s">
        <v>220</v>
      </c>
    </row>
    <row r="384" spans="1:65" s="2" customFormat="1" ht="24.2" customHeight="1">
      <c r="A384" s="36"/>
      <c r="B384" s="37"/>
      <c r="C384" s="173" t="s">
        <v>589</v>
      </c>
      <c r="D384" s="173" t="s">
        <v>222</v>
      </c>
      <c r="E384" s="174" t="s">
        <v>590</v>
      </c>
      <c r="F384" s="175" t="s">
        <v>591</v>
      </c>
      <c r="G384" s="176" t="s">
        <v>295</v>
      </c>
      <c r="H384" s="177">
        <v>7.5</v>
      </c>
      <c r="I384" s="178"/>
      <c r="J384" s="177">
        <f>ROUND(I384*H384,1)</f>
        <v>0</v>
      </c>
      <c r="K384" s="175" t="s">
        <v>225</v>
      </c>
      <c r="L384" s="41"/>
      <c r="M384" s="179" t="s">
        <v>19</v>
      </c>
      <c r="N384" s="180" t="s">
        <v>43</v>
      </c>
      <c r="O384" s="66"/>
      <c r="P384" s="181">
        <f>O384*H384</f>
        <v>0</v>
      </c>
      <c r="Q384" s="181">
        <v>1.1590999999999999E-3</v>
      </c>
      <c r="R384" s="181">
        <f>Q384*H384</f>
        <v>8.6932499999999996E-3</v>
      </c>
      <c r="S384" s="181">
        <v>0</v>
      </c>
      <c r="T384" s="182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3" t="s">
        <v>337</v>
      </c>
      <c r="AT384" s="183" t="s">
        <v>222</v>
      </c>
      <c r="AU384" s="183" t="s">
        <v>227</v>
      </c>
      <c r="AY384" s="19" t="s">
        <v>220</v>
      </c>
      <c r="BE384" s="184">
        <f>IF(N384="základní",J384,0)</f>
        <v>0</v>
      </c>
      <c r="BF384" s="184">
        <f>IF(N384="snížená",J384,0)</f>
        <v>0</v>
      </c>
      <c r="BG384" s="184">
        <f>IF(N384="zákl. přenesená",J384,0)</f>
        <v>0</v>
      </c>
      <c r="BH384" s="184">
        <f>IF(N384="sníž. přenesená",J384,0)</f>
        <v>0</v>
      </c>
      <c r="BI384" s="184">
        <f>IF(N384="nulová",J384,0)</f>
        <v>0</v>
      </c>
      <c r="BJ384" s="19" t="s">
        <v>227</v>
      </c>
      <c r="BK384" s="184">
        <f>ROUND(I384*H384,1)</f>
        <v>0</v>
      </c>
      <c r="BL384" s="19" t="s">
        <v>337</v>
      </c>
      <c r="BM384" s="183" t="s">
        <v>592</v>
      </c>
    </row>
    <row r="385" spans="1:65" s="2" customFormat="1" ht="19.5">
      <c r="A385" s="36"/>
      <c r="B385" s="37"/>
      <c r="C385" s="38"/>
      <c r="D385" s="185" t="s">
        <v>229</v>
      </c>
      <c r="E385" s="38"/>
      <c r="F385" s="186" t="s">
        <v>593</v>
      </c>
      <c r="G385" s="38"/>
      <c r="H385" s="38"/>
      <c r="I385" s="187"/>
      <c r="J385" s="38"/>
      <c r="K385" s="38"/>
      <c r="L385" s="41"/>
      <c r="M385" s="188"/>
      <c r="N385" s="189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229</v>
      </c>
      <c r="AU385" s="19" t="s">
        <v>227</v>
      </c>
    </row>
    <row r="386" spans="1:65" s="2" customFormat="1" ht="11.25">
      <c r="A386" s="36"/>
      <c r="B386" s="37"/>
      <c r="C386" s="38"/>
      <c r="D386" s="190" t="s">
        <v>231</v>
      </c>
      <c r="E386" s="38"/>
      <c r="F386" s="191" t="s">
        <v>594</v>
      </c>
      <c r="G386" s="38"/>
      <c r="H386" s="38"/>
      <c r="I386" s="187"/>
      <c r="J386" s="38"/>
      <c r="K386" s="38"/>
      <c r="L386" s="41"/>
      <c r="M386" s="188"/>
      <c r="N386" s="189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231</v>
      </c>
      <c r="AU386" s="19" t="s">
        <v>227</v>
      </c>
    </row>
    <row r="387" spans="1:65" s="2" customFormat="1" ht="39">
      <c r="A387" s="36"/>
      <c r="B387" s="37"/>
      <c r="C387" s="38"/>
      <c r="D387" s="185" t="s">
        <v>408</v>
      </c>
      <c r="E387" s="38"/>
      <c r="F387" s="233" t="s">
        <v>595</v>
      </c>
      <c r="G387" s="38"/>
      <c r="H387" s="38"/>
      <c r="I387" s="187"/>
      <c r="J387" s="38"/>
      <c r="K387" s="38"/>
      <c r="L387" s="41"/>
      <c r="M387" s="188"/>
      <c r="N387" s="189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408</v>
      </c>
      <c r="AU387" s="19" t="s">
        <v>227</v>
      </c>
    </row>
    <row r="388" spans="1:65" s="13" customFormat="1" ht="11.25">
      <c r="B388" s="192"/>
      <c r="C388" s="193"/>
      <c r="D388" s="185" t="s">
        <v>233</v>
      </c>
      <c r="E388" s="194" t="s">
        <v>19</v>
      </c>
      <c r="F388" s="195" t="s">
        <v>596</v>
      </c>
      <c r="G388" s="193"/>
      <c r="H388" s="196">
        <v>7.5</v>
      </c>
      <c r="I388" s="197"/>
      <c r="J388" s="193"/>
      <c r="K388" s="193"/>
      <c r="L388" s="198"/>
      <c r="M388" s="199"/>
      <c r="N388" s="200"/>
      <c r="O388" s="200"/>
      <c r="P388" s="200"/>
      <c r="Q388" s="200"/>
      <c r="R388" s="200"/>
      <c r="S388" s="200"/>
      <c r="T388" s="201"/>
      <c r="AT388" s="202" t="s">
        <v>233</v>
      </c>
      <c r="AU388" s="202" t="s">
        <v>227</v>
      </c>
      <c r="AV388" s="13" t="s">
        <v>227</v>
      </c>
      <c r="AW388" s="13" t="s">
        <v>33</v>
      </c>
      <c r="AX388" s="13" t="s">
        <v>76</v>
      </c>
      <c r="AY388" s="202" t="s">
        <v>220</v>
      </c>
    </row>
    <row r="389" spans="1:65" s="2" customFormat="1" ht="16.5" customHeight="1">
      <c r="A389" s="36"/>
      <c r="B389" s="37"/>
      <c r="C389" s="173" t="s">
        <v>597</v>
      </c>
      <c r="D389" s="173" t="s">
        <v>222</v>
      </c>
      <c r="E389" s="174" t="s">
        <v>598</v>
      </c>
      <c r="F389" s="175" t="s">
        <v>599</v>
      </c>
      <c r="G389" s="176" t="s">
        <v>257</v>
      </c>
      <c r="H389" s="177">
        <v>9</v>
      </c>
      <c r="I389" s="178"/>
      <c r="J389" s="177">
        <f>ROUND(I389*H389,1)</f>
        <v>0</v>
      </c>
      <c r="K389" s="175" t="s">
        <v>225</v>
      </c>
      <c r="L389" s="41"/>
      <c r="M389" s="179" t="s">
        <v>19</v>
      </c>
      <c r="N389" s="180" t="s">
        <v>43</v>
      </c>
      <c r="O389" s="66"/>
      <c r="P389" s="181">
        <f>O389*H389</f>
        <v>0</v>
      </c>
      <c r="Q389" s="181">
        <v>0</v>
      </c>
      <c r="R389" s="181">
        <f>Q389*H389</f>
        <v>0</v>
      </c>
      <c r="S389" s="181">
        <v>0</v>
      </c>
      <c r="T389" s="182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3" t="s">
        <v>337</v>
      </c>
      <c r="AT389" s="183" t="s">
        <v>222</v>
      </c>
      <c r="AU389" s="183" t="s">
        <v>227</v>
      </c>
      <c r="AY389" s="19" t="s">
        <v>220</v>
      </c>
      <c r="BE389" s="184">
        <f>IF(N389="základní",J389,0)</f>
        <v>0</v>
      </c>
      <c r="BF389" s="184">
        <f>IF(N389="snížená",J389,0)</f>
        <v>0</v>
      </c>
      <c r="BG389" s="184">
        <f>IF(N389="zákl. přenesená",J389,0)</f>
        <v>0</v>
      </c>
      <c r="BH389" s="184">
        <f>IF(N389="sníž. přenesená",J389,0)</f>
        <v>0</v>
      </c>
      <c r="BI389" s="184">
        <f>IF(N389="nulová",J389,0)</f>
        <v>0</v>
      </c>
      <c r="BJ389" s="19" t="s">
        <v>227</v>
      </c>
      <c r="BK389" s="184">
        <f>ROUND(I389*H389,1)</f>
        <v>0</v>
      </c>
      <c r="BL389" s="19" t="s">
        <v>337</v>
      </c>
      <c r="BM389" s="183" t="s">
        <v>600</v>
      </c>
    </row>
    <row r="390" spans="1:65" s="2" customFormat="1" ht="19.5">
      <c r="A390" s="36"/>
      <c r="B390" s="37"/>
      <c r="C390" s="38"/>
      <c r="D390" s="185" t="s">
        <v>229</v>
      </c>
      <c r="E390" s="38"/>
      <c r="F390" s="186" t="s">
        <v>601</v>
      </c>
      <c r="G390" s="38"/>
      <c r="H390" s="38"/>
      <c r="I390" s="187"/>
      <c r="J390" s="38"/>
      <c r="K390" s="38"/>
      <c r="L390" s="41"/>
      <c r="M390" s="188"/>
      <c r="N390" s="189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229</v>
      </c>
      <c r="AU390" s="19" t="s">
        <v>227</v>
      </c>
    </row>
    <row r="391" spans="1:65" s="2" customFormat="1" ht="11.25">
      <c r="A391" s="36"/>
      <c r="B391" s="37"/>
      <c r="C391" s="38"/>
      <c r="D391" s="190" t="s">
        <v>231</v>
      </c>
      <c r="E391" s="38"/>
      <c r="F391" s="191" t="s">
        <v>602</v>
      </c>
      <c r="G391" s="38"/>
      <c r="H391" s="38"/>
      <c r="I391" s="187"/>
      <c r="J391" s="38"/>
      <c r="K391" s="38"/>
      <c r="L391" s="41"/>
      <c r="M391" s="188"/>
      <c r="N391" s="189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231</v>
      </c>
      <c r="AU391" s="19" t="s">
        <v>227</v>
      </c>
    </row>
    <row r="392" spans="1:65" s="2" customFormat="1" ht="68.25">
      <c r="A392" s="36"/>
      <c r="B392" s="37"/>
      <c r="C392" s="38"/>
      <c r="D392" s="185" t="s">
        <v>408</v>
      </c>
      <c r="E392" s="38"/>
      <c r="F392" s="233" t="s">
        <v>603</v>
      </c>
      <c r="G392" s="38"/>
      <c r="H392" s="38"/>
      <c r="I392" s="187"/>
      <c r="J392" s="38"/>
      <c r="K392" s="38"/>
      <c r="L392" s="41"/>
      <c r="M392" s="188"/>
      <c r="N392" s="189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408</v>
      </c>
      <c r="AU392" s="19" t="s">
        <v>227</v>
      </c>
    </row>
    <row r="393" spans="1:65" s="13" customFormat="1" ht="11.25">
      <c r="B393" s="192"/>
      <c r="C393" s="193"/>
      <c r="D393" s="185" t="s">
        <v>233</v>
      </c>
      <c r="E393" s="194" t="s">
        <v>19</v>
      </c>
      <c r="F393" s="195" t="s">
        <v>261</v>
      </c>
      <c r="G393" s="193"/>
      <c r="H393" s="196">
        <v>9</v>
      </c>
      <c r="I393" s="197"/>
      <c r="J393" s="193"/>
      <c r="K393" s="193"/>
      <c r="L393" s="198"/>
      <c r="M393" s="199"/>
      <c r="N393" s="200"/>
      <c r="O393" s="200"/>
      <c r="P393" s="200"/>
      <c r="Q393" s="200"/>
      <c r="R393" s="200"/>
      <c r="S393" s="200"/>
      <c r="T393" s="201"/>
      <c r="AT393" s="202" t="s">
        <v>233</v>
      </c>
      <c r="AU393" s="202" t="s">
        <v>227</v>
      </c>
      <c r="AV393" s="13" t="s">
        <v>227</v>
      </c>
      <c r="AW393" s="13" t="s">
        <v>33</v>
      </c>
      <c r="AX393" s="13" t="s">
        <v>76</v>
      </c>
      <c r="AY393" s="202" t="s">
        <v>220</v>
      </c>
    </row>
    <row r="394" spans="1:65" s="2" customFormat="1" ht="24.2" customHeight="1">
      <c r="A394" s="36"/>
      <c r="B394" s="37"/>
      <c r="C394" s="173" t="s">
        <v>604</v>
      </c>
      <c r="D394" s="173" t="s">
        <v>222</v>
      </c>
      <c r="E394" s="174" t="s">
        <v>605</v>
      </c>
      <c r="F394" s="175" t="s">
        <v>606</v>
      </c>
      <c r="G394" s="176" t="s">
        <v>257</v>
      </c>
      <c r="H394" s="177">
        <v>2</v>
      </c>
      <c r="I394" s="178"/>
      <c r="J394" s="177">
        <f>ROUND(I394*H394,1)</f>
        <v>0</v>
      </c>
      <c r="K394" s="175" t="s">
        <v>225</v>
      </c>
      <c r="L394" s="41"/>
      <c r="M394" s="179" t="s">
        <v>19</v>
      </c>
      <c r="N394" s="180" t="s">
        <v>43</v>
      </c>
      <c r="O394" s="66"/>
      <c r="P394" s="181">
        <f>O394*H394</f>
        <v>0</v>
      </c>
      <c r="Q394" s="181">
        <v>0</v>
      </c>
      <c r="R394" s="181">
        <f>Q394*H394</f>
        <v>0</v>
      </c>
      <c r="S394" s="181">
        <v>0</v>
      </c>
      <c r="T394" s="182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3" t="s">
        <v>337</v>
      </c>
      <c r="AT394" s="183" t="s">
        <v>222</v>
      </c>
      <c r="AU394" s="183" t="s">
        <v>227</v>
      </c>
      <c r="AY394" s="19" t="s">
        <v>220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9" t="s">
        <v>227</v>
      </c>
      <c r="BK394" s="184">
        <f>ROUND(I394*H394,1)</f>
        <v>0</v>
      </c>
      <c r="BL394" s="19" t="s">
        <v>337</v>
      </c>
      <c r="BM394" s="183" t="s">
        <v>607</v>
      </c>
    </row>
    <row r="395" spans="1:65" s="2" customFormat="1" ht="19.5">
      <c r="A395" s="36"/>
      <c r="B395" s="37"/>
      <c r="C395" s="38"/>
      <c r="D395" s="185" t="s">
        <v>229</v>
      </c>
      <c r="E395" s="38"/>
      <c r="F395" s="186" t="s">
        <v>608</v>
      </c>
      <c r="G395" s="38"/>
      <c r="H395" s="38"/>
      <c r="I395" s="187"/>
      <c r="J395" s="38"/>
      <c r="K395" s="38"/>
      <c r="L395" s="41"/>
      <c r="M395" s="188"/>
      <c r="N395" s="189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229</v>
      </c>
      <c r="AU395" s="19" t="s">
        <v>227</v>
      </c>
    </row>
    <row r="396" spans="1:65" s="2" customFormat="1" ht="11.25">
      <c r="A396" s="36"/>
      <c r="B396" s="37"/>
      <c r="C396" s="38"/>
      <c r="D396" s="190" t="s">
        <v>231</v>
      </c>
      <c r="E396" s="38"/>
      <c r="F396" s="191" t="s">
        <v>609</v>
      </c>
      <c r="G396" s="38"/>
      <c r="H396" s="38"/>
      <c r="I396" s="187"/>
      <c r="J396" s="38"/>
      <c r="K396" s="38"/>
      <c r="L396" s="41"/>
      <c r="M396" s="188"/>
      <c r="N396" s="189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231</v>
      </c>
      <c r="AU396" s="19" t="s">
        <v>227</v>
      </c>
    </row>
    <row r="397" spans="1:65" s="2" customFormat="1" ht="117">
      <c r="A397" s="36"/>
      <c r="B397" s="37"/>
      <c r="C397" s="38"/>
      <c r="D397" s="185" t="s">
        <v>408</v>
      </c>
      <c r="E397" s="38"/>
      <c r="F397" s="233" t="s">
        <v>610</v>
      </c>
      <c r="G397" s="38"/>
      <c r="H397" s="38"/>
      <c r="I397" s="187"/>
      <c r="J397" s="38"/>
      <c r="K397" s="38"/>
      <c r="L397" s="41"/>
      <c r="M397" s="188"/>
      <c r="N397" s="189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408</v>
      </c>
      <c r="AU397" s="19" t="s">
        <v>227</v>
      </c>
    </row>
    <row r="398" spans="1:65" s="13" customFormat="1" ht="11.25">
      <c r="B398" s="192"/>
      <c r="C398" s="193"/>
      <c r="D398" s="185" t="s">
        <v>233</v>
      </c>
      <c r="E398" s="194" t="s">
        <v>19</v>
      </c>
      <c r="F398" s="195" t="s">
        <v>227</v>
      </c>
      <c r="G398" s="193"/>
      <c r="H398" s="196">
        <v>2</v>
      </c>
      <c r="I398" s="197"/>
      <c r="J398" s="193"/>
      <c r="K398" s="193"/>
      <c r="L398" s="198"/>
      <c r="M398" s="199"/>
      <c r="N398" s="200"/>
      <c r="O398" s="200"/>
      <c r="P398" s="200"/>
      <c r="Q398" s="200"/>
      <c r="R398" s="200"/>
      <c r="S398" s="200"/>
      <c r="T398" s="201"/>
      <c r="AT398" s="202" t="s">
        <v>233</v>
      </c>
      <c r="AU398" s="202" t="s">
        <v>227</v>
      </c>
      <c r="AV398" s="13" t="s">
        <v>227</v>
      </c>
      <c r="AW398" s="13" t="s">
        <v>33</v>
      </c>
      <c r="AX398" s="13" t="s">
        <v>76</v>
      </c>
      <c r="AY398" s="202" t="s">
        <v>220</v>
      </c>
    </row>
    <row r="399" spans="1:65" s="2" customFormat="1" ht="21.75" customHeight="1">
      <c r="A399" s="36"/>
      <c r="B399" s="37"/>
      <c r="C399" s="173" t="s">
        <v>611</v>
      </c>
      <c r="D399" s="173" t="s">
        <v>222</v>
      </c>
      <c r="E399" s="174" t="s">
        <v>612</v>
      </c>
      <c r="F399" s="175" t="s">
        <v>613</v>
      </c>
      <c r="G399" s="176" t="s">
        <v>257</v>
      </c>
      <c r="H399" s="177">
        <v>9</v>
      </c>
      <c r="I399" s="178"/>
      <c r="J399" s="177">
        <f>ROUND(I399*H399,1)</f>
        <v>0</v>
      </c>
      <c r="K399" s="175" t="s">
        <v>225</v>
      </c>
      <c r="L399" s="41"/>
      <c r="M399" s="179" t="s">
        <v>19</v>
      </c>
      <c r="N399" s="180" t="s">
        <v>43</v>
      </c>
      <c r="O399" s="66"/>
      <c r="P399" s="181">
        <f>O399*H399</f>
        <v>0</v>
      </c>
      <c r="Q399" s="181">
        <v>1.2557000000000001E-4</v>
      </c>
      <c r="R399" s="181">
        <f>Q399*H399</f>
        <v>1.13013E-3</v>
      </c>
      <c r="S399" s="181">
        <v>0</v>
      </c>
      <c r="T399" s="182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3" t="s">
        <v>337</v>
      </c>
      <c r="AT399" s="183" t="s">
        <v>222</v>
      </c>
      <c r="AU399" s="183" t="s">
        <v>227</v>
      </c>
      <c r="AY399" s="19" t="s">
        <v>220</v>
      </c>
      <c r="BE399" s="184">
        <f>IF(N399="základní",J399,0)</f>
        <v>0</v>
      </c>
      <c r="BF399" s="184">
        <f>IF(N399="snížená",J399,0)</f>
        <v>0</v>
      </c>
      <c r="BG399" s="184">
        <f>IF(N399="zákl. přenesená",J399,0)</f>
        <v>0</v>
      </c>
      <c r="BH399" s="184">
        <f>IF(N399="sníž. přenesená",J399,0)</f>
        <v>0</v>
      </c>
      <c r="BI399" s="184">
        <f>IF(N399="nulová",J399,0)</f>
        <v>0</v>
      </c>
      <c r="BJ399" s="19" t="s">
        <v>227</v>
      </c>
      <c r="BK399" s="184">
        <f>ROUND(I399*H399,1)</f>
        <v>0</v>
      </c>
      <c r="BL399" s="19" t="s">
        <v>337</v>
      </c>
      <c r="BM399" s="183" t="s">
        <v>614</v>
      </c>
    </row>
    <row r="400" spans="1:65" s="2" customFormat="1" ht="11.25">
      <c r="A400" s="36"/>
      <c r="B400" s="37"/>
      <c r="C400" s="38"/>
      <c r="D400" s="185" t="s">
        <v>229</v>
      </c>
      <c r="E400" s="38"/>
      <c r="F400" s="186" t="s">
        <v>615</v>
      </c>
      <c r="G400" s="38"/>
      <c r="H400" s="38"/>
      <c r="I400" s="187"/>
      <c r="J400" s="38"/>
      <c r="K400" s="38"/>
      <c r="L400" s="41"/>
      <c r="M400" s="188"/>
      <c r="N400" s="189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229</v>
      </c>
      <c r="AU400" s="19" t="s">
        <v>227</v>
      </c>
    </row>
    <row r="401" spans="1:65" s="2" customFormat="1" ht="11.25">
      <c r="A401" s="36"/>
      <c r="B401" s="37"/>
      <c r="C401" s="38"/>
      <c r="D401" s="190" t="s">
        <v>231</v>
      </c>
      <c r="E401" s="38"/>
      <c r="F401" s="191" t="s">
        <v>616</v>
      </c>
      <c r="G401" s="38"/>
      <c r="H401" s="38"/>
      <c r="I401" s="187"/>
      <c r="J401" s="38"/>
      <c r="K401" s="38"/>
      <c r="L401" s="41"/>
      <c r="M401" s="188"/>
      <c r="N401" s="189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231</v>
      </c>
      <c r="AU401" s="19" t="s">
        <v>227</v>
      </c>
    </row>
    <row r="402" spans="1:65" s="2" customFormat="1" ht="48.75">
      <c r="A402" s="36"/>
      <c r="B402" s="37"/>
      <c r="C402" s="38"/>
      <c r="D402" s="185" t="s">
        <v>408</v>
      </c>
      <c r="E402" s="38"/>
      <c r="F402" s="233" t="s">
        <v>617</v>
      </c>
      <c r="G402" s="38"/>
      <c r="H402" s="38"/>
      <c r="I402" s="187"/>
      <c r="J402" s="38"/>
      <c r="K402" s="38"/>
      <c r="L402" s="41"/>
      <c r="M402" s="188"/>
      <c r="N402" s="189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408</v>
      </c>
      <c r="AU402" s="19" t="s">
        <v>227</v>
      </c>
    </row>
    <row r="403" spans="1:65" s="13" customFormat="1" ht="11.25">
      <c r="B403" s="192"/>
      <c r="C403" s="193"/>
      <c r="D403" s="185" t="s">
        <v>233</v>
      </c>
      <c r="E403" s="194" t="s">
        <v>19</v>
      </c>
      <c r="F403" s="195" t="s">
        <v>261</v>
      </c>
      <c r="G403" s="193"/>
      <c r="H403" s="196">
        <v>9</v>
      </c>
      <c r="I403" s="197"/>
      <c r="J403" s="193"/>
      <c r="K403" s="193"/>
      <c r="L403" s="198"/>
      <c r="M403" s="199"/>
      <c r="N403" s="200"/>
      <c r="O403" s="200"/>
      <c r="P403" s="200"/>
      <c r="Q403" s="200"/>
      <c r="R403" s="200"/>
      <c r="S403" s="200"/>
      <c r="T403" s="201"/>
      <c r="AT403" s="202" t="s">
        <v>233</v>
      </c>
      <c r="AU403" s="202" t="s">
        <v>227</v>
      </c>
      <c r="AV403" s="13" t="s">
        <v>227</v>
      </c>
      <c r="AW403" s="13" t="s">
        <v>33</v>
      </c>
      <c r="AX403" s="13" t="s">
        <v>71</v>
      </c>
      <c r="AY403" s="202" t="s">
        <v>220</v>
      </c>
    </row>
    <row r="404" spans="1:65" s="2" customFormat="1" ht="24.2" customHeight="1">
      <c r="A404" s="36"/>
      <c r="B404" s="37"/>
      <c r="C404" s="173" t="s">
        <v>618</v>
      </c>
      <c r="D404" s="173" t="s">
        <v>222</v>
      </c>
      <c r="E404" s="174" t="s">
        <v>619</v>
      </c>
      <c r="F404" s="175" t="s">
        <v>620</v>
      </c>
      <c r="G404" s="176" t="s">
        <v>295</v>
      </c>
      <c r="H404" s="177">
        <v>7.5</v>
      </c>
      <c r="I404" s="178"/>
      <c r="J404" s="177">
        <f>ROUND(I404*H404,1)</f>
        <v>0</v>
      </c>
      <c r="K404" s="175" t="s">
        <v>225</v>
      </c>
      <c r="L404" s="41"/>
      <c r="M404" s="179" t="s">
        <v>19</v>
      </c>
      <c r="N404" s="180" t="s">
        <v>43</v>
      </c>
      <c r="O404" s="66"/>
      <c r="P404" s="181">
        <f>O404*H404</f>
        <v>0</v>
      </c>
      <c r="Q404" s="181">
        <v>1.8972349999999999E-4</v>
      </c>
      <c r="R404" s="181">
        <f>Q404*H404</f>
        <v>1.42292625E-3</v>
      </c>
      <c r="S404" s="181">
        <v>0</v>
      </c>
      <c r="T404" s="182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3" t="s">
        <v>337</v>
      </c>
      <c r="AT404" s="183" t="s">
        <v>222</v>
      </c>
      <c r="AU404" s="183" t="s">
        <v>227</v>
      </c>
      <c r="AY404" s="19" t="s">
        <v>220</v>
      </c>
      <c r="BE404" s="184">
        <f>IF(N404="základní",J404,0)</f>
        <v>0</v>
      </c>
      <c r="BF404" s="184">
        <f>IF(N404="snížená",J404,0)</f>
        <v>0</v>
      </c>
      <c r="BG404" s="184">
        <f>IF(N404="zákl. přenesená",J404,0)</f>
        <v>0</v>
      </c>
      <c r="BH404" s="184">
        <f>IF(N404="sníž. přenesená",J404,0)</f>
        <v>0</v>
      </c>
      <c r="BI404" s="184">
        <f>IF(N404="nulová",J404,0)</f>
        <v>0</v>
      </c>
      <c r="BJ404" s="19" t="s">
        <v>227</v>
      </c>
      <c r="BK404" s="184">
        <f>ROUND(I404*H404,1)</f>
        <v>0</v>
      </c>
      <c r="BL404" s="19" t="s">
        <v>337</v>
      </c>
      <c r="BM404" s="183" t="s">
        <v>621</v>
      </c>
    </row>
    <row r="405" spans="1:65" s="2" customFormat="1" ht="19.5">
      <c r="A405" s="36"/>
      <c r="B405" s="37"/>
      <c r="C405" s="38"/>
      <c r="D405" s="185" t="s">
        <v>229</v>
      </c>
      <c r="E405" s="38"/>
      <c r="F405" s="186" t="s">
        <v>622</v>
      </c>
      <c r="G405" s="38"/>
      <c r="H405" s="38"/>
      <c r="I405" s="187"/>
      <c r="J405" s="38"/>
      <c r="K405" s="38"/>
      <c r="L405" s="41"/>
      <c r="M405" s="188"/>
      <c r="N405" s="189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229</v>
      </c>
      <c r="AU405" s="19" t="s">
        <v>227</v>
      </c>
    </row>
    <row r="406" spans="1:65" s="2" customFormat="1" ht="11.25">
      <c r="A406" s="36"/>
      <c r="B406" s="37"/>
      <c r="C406" s="38"/>
      <c r="D406" s="190" t="s">
        <v>231</v>
      </c>
      <c r="E406" s="38"/>
      <c r="F406" s="191" t="s">
        <v>623</v>
      </c>
      <c r="G406" s="38"/>
      <c r="H406" s="38"/>
      <c r="I406" s="187"/>
      <c r="J406" s="38"/>
      <c r="K406" s="38"/>
      <c r="L406" s="41"/>
      <c r="M406" s="188"/>
      <c r="N406" s="189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231</v>
      </c>
      <c r="AU406" s="19" t="s">
        <v>227</v>
      </c>
    </row>
    <row r="407" spans="1:65" s="2" customFormat="1" ht="107.25">
      <c r="A407" s="36"/>
      <c r="B407" s="37"/>
      <c r="C407" s="38"/>
      <c r="D407" s="185" t="s">
        <v>408</v>
      </c>
      <c r="E407" s="38"/>
      <c r="F407" s="233" t="s">
        <v>624</v>
      </c>
      <c r="G407" s="38"/>
      <c r="H407" s="38"/>
      <c r="I407" s="187"/>
      <c r="J407" s="38"/>
      <c r="K407" s="38"/>
      <c r="L407" s="41"/>
      <c r="M407" s="188"/>
      <c r="N407" s="189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408</v>
      </c>
      <c r="AU407" s="19" t="s">
        <v>227</v>
      </c>
    </row>
    <row r="408" spans="1:65" s="13" customFormat="1" ht="11.25">
      <c r="B408" s="192"/>
      <c r="C408" s="193"/>
      <c r="D408" s="185" t="s">
        <v>233</v>
      </c>
      <c r="E408" s="194" t="s">
        <v>19</v>
      </c>
      <c r="F408" s="195" t="s">
        <v>625</v>
      </c>
      <c r="G408" s="193"/>
      <c r="H408" s="196">
        <v>7.5</v>
      </c>
      <c r="I408" s="197"/>
      <c r="J408" s="193"/>
      <c r="K408" s="193"/>
      <c r="L408" s="198"/>
      <c r="M408" s="199"/>
      <c r="N408" s="200"/>
      <c r="O408" s="200"/>
      <c r="P408" s="200"/>
      <c r="Q408" s="200"/>
      <c r="R408" s="200"/>
      <c r="S408" s="200"/>
      <c r="T408" s="201"/>
      <c r="AT408" s="202" t="s">
        <v>233</v>
      </c>
      <c r="AU408" s="202" t="s">
        <v>227</v>
      </c>
      <c r="AV408" s="13" t="s">
        <v>227</v>
      </c>
      <c r="AW408" s="13" t="s">
        <v>33</v>
      </c>
      <c r="AX408" s="13" t="s">
        <v>71</v>
      </c>
      <c r="AY408" s="202" t="s">
        <v>220</v>
      </c>
    </row>
    <row r="409" spans="1:65" s="2" customFormat="1" ht="24.2" customHeight="1">
      <c r="A409" s="36"/>
      <c r="B409" s="37"/>
      <c r="C409" s="173" t="s">
        <v>626</v>
      </c>
      <c r="D409" s="173" t="s">
        <v>222</v>
      </c>
      <c r="E409" s="174" t="s">
        <v>627</v>
      </c>
      <c r="F409" s="175" t="s">
        <v>628</v>
      </c>
      <c r="G409" s="176" t="s">
        <v>629</v>
      </c>
      <c r="H409" s="177">
        <v>9</v>
      </c>
      <c r="I409" s="178"/>
      <c r="J409" s="177">
        <f>ROUND(I409*H409,1)</f>
        <v>0</v>
      </c>
      <c r="K409" s="175" t="s">
        <v>225</v>
      </c>
      <c r="L409" s="41"/>
      <c r="M409" s="179" t="s">
        <v>19</v>
      </c>
      <c r="N409" s="180" t="s">
        <v>43</v>
      </c>
      <c r="O409" s="66"/>
      <c r="P409" s="181">
        <f>O409*H409</f>
        <v>0</v>
      </c>
      <c r="Q409" s="181">
        <v>2.4000000000000001E-4</v>
      </c>
      <c r="R409" s="181">
        <f>Q409*H409</f>
        <v>2.16E-3</v>
      </c>
      <c r="S409" s="181">
        <v>0</v>
      </c>
      <c r="T409" s="182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3" t="s">
        <v>337</v>
      </c>
      <c r="AT409" s="183" t="s">
        <v>222</v>
      </c>
      <c r="AU409" s="183" t="s">
        <v>227</v>
      </c>
      <c r="AY409" s="19" t="s">
        <v>220</v>
      </c>
      <c r="BE409" s="184">
        <f>IF(N409="základní",J409,0)</f>
        <v>0</v>
      </c>
      <c r="BF409" s="184">
        <f>IF(N409="snížená",J409,0)</f>
        <v>0</v>
      </c>
      <c r="BG409" s="184">
        <f>IF(N409="zákl. přenesená",J409,0)</f>
        <v>0</v>
      </c>
      <c r="BH409" s="184">
        <f>IF(N409="sníž. přenesená",J409,0)</f>
        <v>0</v>
      </c>
      <c r="BI409" s="184">
        <f>IF(N409="nulová",J409,0)</f>
        <v>0</v>
      </c>
      <c r="BJ409" s="19" t="s">
        <v>227</v>
      </c>
      <c r="BK409" s="184">
        <f>ROUND(I409*H409,1)</f>
        <v>0</v>
      </c>
      <c r="BL409" s="19" t="s">
        <v>337</v>
      </c>
      <c r="BM409" s="183" t="s">
        <v>630</v>
      </c>
    </row>
    <row r="410" spans="1:65" s="2" customFormat="1" ht="11.25">
      <c r="A410" s="36"/>
      <c r="B410" s="37"/>
      <c r="C410" s="38"/>
      <c r="D410" s="185" t="s">
        <v>229</v>
      </c>
      <c r="E410" s="38"/>
      <c r="F410" s="186" t="s">
        <v>631</v>
      </c>
      <c r="G410" s="38"/>
      <c r="H410" s="38"/>
      <c r="I410" s="187"/>
      <c r="J410" s="38"/>
      <c r="K410" s="38"/>
      <c r="L410" s="41"/>
      <c r="M410" s="188"/>
      <c r="N410" s="189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229</v>
      </c>
      <c r="AU410" s="19" t="s">
        <v>227</v>
      </c>
    </row>
    <row r="411" spans="1:65" s="2" customFormat="1" ht="11.25">
      <c r="A411" s="36"/>
      <c r="B411" s="37"/>
      <c r="C411" s="38"/>
      <c r="D411" s="190" t="s">
        <v>231</v>
      </c>
      <c r="E411" s="38"/>
      <c r="F411" s="191" t="s">
        <v>632</v>
      </c>
      <c r="G411" s="38"/>
      <c r="H411" s="38"/>
      <c r="I411" s="187"/>
      <c r="J411" s="38"/>
      <c r="K411" s="38"/>
      <c r="L411" s="41"/>
      <c r="M411" s="188"/>
      <c r="N411" s="189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231</v>
      </c>
      <c r="AU411" s="19" t="s">
        <v>227</v>
      </c>
    </row>
    <row r="412" spans="1:65" s="13" customFormat="1" ht="11.25">
      <c r="B412" s="192"/>
      <c r="C412" s="193"/>
      <c r="D412" s="185" t="s">
        <v>233</v>
      </c>
      <c r="E412" s="194" t="s">
        <v>19</v>
      </c>
      <c r="F412" s="195" t="s">
        <v>261</v>
      </c>
      <c r="G412" s="193"/>
      <c r="H412" s="196">
        <v>9</v>
      </c>
      <c r="I412" s="197"/>
      <c r="J412" s="193"/>
      <c r="K412" s="193"/>
      <c r="L412" s="198"/>
      <c r="M412" s="199"/>
      <c r="N412" s="200"/>
      <c r="O412" s="200"/>
      <c r="P412" s="200"/>
      <c r="Q412" s="200"/>
      <c r="R412" s="200"/>
      <c r="S412" s="200"/>
      <c r="T412" s="201"/>
      <c r="AT412" s="202" t="s">
        <v>233</v>
      </c>
      <c r="AU412" s="202" t="s">
        <v>227</v>
      </c>
      <c r="AV412" s="13" t="s">
        <v>227</v>
      </c>
      <c r="AW412" s="13" t="s">
        <v>33</v>
      </c>
      <c r="AX412" s="13" t="s">
        <v>76</v>
      </c>
      <c r="AY412" s="202" t="s">
        <v>220</v>
      </c>
    </row>
    <row r="413" spans="1:65" s="2" customFormat="1" ht="24.2" customHeight="1">
      <c r="A413" s="36"/>
      <c r="B413" s="37"/>
      <c r="C413" s="224" t="s">
        <v>247</v>
      </c>
      <c r="D413" s="224" t="s">
        <v>302</v>
      </c>
      <c r="E413" s="225" t="s">
        <v>633</v>
      </c>
      <c r="F413" s="226" t="s">
        <v>634</v>
      </c>
      <c r="G413" s="227" t="s">
        <v>295</v>
      </c>
      <c r="H413" s="228">
        <v>2.7</v>
      </c>
      <c r="I413" s="229"/>
      <c r="J413" s="228">
        <f>ROUND(I413*H413,1)</f>
        <v>0</v>
      </c>
      <c r="K413" s="226" t="s">
        <v>225</v>
      </c>
      <c r="L413" s="230"/>
      <c r="M413" s="231" t="s">
        <v>19</v>
      </c>
      <c r="N413" s="232" t="s">
        <v>43</v>
      </c>
      <c r="O413" s="66"/>
      <c r="P413" s="181">
        <f>O413*H413</f>
        <v>0</v>
      </c>
      <c r="Q413" s="181">
        <v>1.8000000000000001E-4</v>
      </c>
      <c r="R413" s="181">
        <f>Q413*H413</f>
        <v>4.8600000000000005E-4</v>
      </c>
      <c r="S413" s="181">
        <v>0</v>
      </c>
      <c r="T413" s="182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3" t="s">
        <v>457</v>
      </c>
      <c r="AT413" s="183" t="s">
        <v>302</v>
      </c>
      <c r="AU413" s="183" t="s">
        <v>227</v>
      </c>
      <c r="AY413" s="19" t="s">
        <v>220</v>
      </c>
      <c r="BE413" s="184">
        <f>IF(N413="základní",J413,0)</f>
        <v>0</v>
      </c>
      <c r="BF413" s="184">
        <f>IF(N413="snížená",J413,0)</f>
        <v>0</v>
      </c>
      <c r="BG413" s="184">
        <f>IF(N413="zákl. přenesená",J413,0)</f>
        <v>0</v>
      </c>
      <c r="BH413" s="184">
        <f>IF(N413="sníž. přenesená",J413,0)</f>
        <v>0</v>
      </c>
      <c r="BI413" s="184">
        <f>IF(N413="nulová",J413,0)</f>
        <v>0</v>
      </c>
      <c r="BJ413" s="19" t="s">
        <v>227</v>
      </c>
      <c r="BK413" s="184">
        <f>ROUND(I413*H413,1)</f>
        <v>0</v>
      </c>
      <c r="BL413" s="19" t="s">
        <v>337</v>
      </c>
      <c r="BM413" s="183" t="s">
        <v>635</v>
      </c>
    </row>
    <row r="414" spans="1:65" s="2" customFormat="1" ht="11.25">
      <c r="A414" s="36"/>
      <c r="B414" s="37"/>
      <c r="C414" s="38"/>
      <c r="D414" s="185" t="s">
        <v>229</v>
      </c>
      <c r="E414" s="38"/>
      <c r="F414" s="186" t="s">
        <v>634</v>
      </c>
      <c r="G414" s="38"/>
      <c r="H414" s="38"/>
      <c r="I414" s="187"/>
      <c r="J414" s="38"/>
      <c r="K414" s="38"/>
      <c r="L414" s="41"/>
      <c r="M414" s="188"/>
      <c r="N414" s="189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229</v>
      </c>
      <c r="AU414" s="19" t="s">
        <v>227</v>
      </c>
    </row>
    <row r="415" spans="1:65" s="13" customFormat="1" ht="11.25">
      <c r="B415" s="192"/>
      <c r="C415" s="193"/>
      <c r="D415" s="185" t="s">
        <v>233</v>
      </c>
      <c r="E415" s="194" t="s">
        <v>19</v>
      </c>
      <c r="F415" s="195" t="s">
        <v>636</v>
      </c>
      <c r="G415" s="193"/>
      <c r="H415" s="196">
        <v>2.7</v>
      </c>
      <c r="I415" s="197"/>
      <c r="J415" s="193"/>
      <c r="K415" s="193"/>
      <c r="L415" s="198"/>
      <c r="M415" s="199"/>
      <c r="N415" s="200"/>
      <c r="O415" s="200"/>
      <c r="P415" s="200"/>
      <c r="Q415" s="200"/>
      <c r="R415" s="200"/>
      <c r="S415" s="200"/>
      <c r="T415" s="201"/>
      <c r="AT415" s="202" t="s">
        <v>233</v>
      </c>
      <c r="AU415" s="202" t="s">
        <v>227</v>
      </c>
      <c r="AV415" s="13" t="s">
        <v>227</v>
      </c>
      <c r="AW415" s="13" t="s">
        <v>33</v>
      </c>
      <c r="AX415" s="13" t="s">
        <v>76</v>
      </c>
      <c r="AY415" s="202" t="s">
        <v>220</v>
      </c>
    </row>
    <row r="416" spans="1:65" s="2" customFormat="1" ht="21.75" customHeight="1">
      <c r="A416" s="36"/>
      <c r="B416" s="37"/>
      <c r="C416" s="173" t="s">
        <v>637</v>
      </c>
      <c r="D416" s="173" t="s">
        <v>222</v>
      </c>
      <c r="E416" s="174" t="s">
        <v>638</v>
      </c>
      <c r="F416" s="175" t="s">
        <v>639</v>
      </c>
      <c r="G416" s="176" t="s">
        <v>547</v>
      </c>
      <c r="H416" s="178"/>
      <c r="I416" s="178"/>
      <c r="J416" s="177">
        <f>ROUND(I416*H416,1)</f>
        <v>0</v>
      </c>
      <c r="K416" s="175" t="s">
        <v>19</v>
      </c>
      <c r="L416" s="41"/>
      <c r="M416" s="179" t="s">
        <v>19</v>
      </c>
      <c r="N416" s="180" t="s">
        <v>43</v>
      </c>
      <c r="O416" s="66"/>
      <c r="P416" s="181">
        <f>O416*H416</f>
        <v>0</v>
      </c>
      <c r="Q416" s="181">
        <v>0</v>
      </c>
      <c r="R416" s="181">
        <f>Q416*H416</f>
        <v>0</v>
      </c>
      <c r="S416" s="181">
        <v>0</v>
      </c>
      <c r="T416" s="182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3" t="s">
        <v>337</v>
      </c>
      <c r="AT416" s="183" t="s">
        <v>222</v>
      </c>
      <c r="AU416" s="183" t="s">
        <v>227</v>
      </c>
      <c r="AY416" s="19" t="s">
        <v>220</v>
      </c>
      <c r="BE416" s="184">
        <f>IF(N416="základní",J416,0)</f>
        <v>0</v>
      </c>
      <c r="BF416" s="184">
        <f>IF(N416="snížená",J416,0)</f>
        <v>0</v>
      </c>
      <c r="BG416" s="184">
        <f>IF(N416="zákl. přenesená",J416,0)</f>
        <v>0</v>
      </c>
      <c r="BH416" s="184">
        <f>IF(N416="sníž. přenesená",J416,0)</f>
        <v>0</v>
      </c>
      <c r="BI416" s="184">
        <f>IF(N416="nulová",J416,0)</f>
        <v>0</v>
      </c>
      <c r="BJ416" s="19" t="s">
        <v>227</v>
      </c>
      <c r="BK416" s="184">
        <f>ROUND(I416*H416,1)</f>
        <v>0</v>
      </c>
      <c r="BL416" s="19" t="s">
        <v>337</v>
      </c>
      <c r="BM416" s="183" t="s">
        <v>640</v>
      </c>
    </row>
    <row r="417" spans="1:65" s="2" customFormat="1" ht="11.25">
      <c r="A417" s="36"/>
      <c r="B417" s="37"/>
      <c r="C417" s="38"/>
      <c r="D417" s="185" t="s">
        <v>229</v>
      </c>
      <c r="E417" s="38"/>
      <c r="F417" s="186" t="s">
        <v>641</v>
      </c>
      <c r="G417" s="38"/>
      <c r="H417" s="38"/>
      <c r="I417" s="187"/>
      <c r="J417" s="38"/>
      <c r="K417" s="38"/>
      <c r="L417" s="41"/>
      <c r="M417" s="188"/>
      <c r="N417" s="189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229</v>
      </c>
      <c r="AU417" s="19" t="s">
        <v>227</v>
      </c>
    </row>
    <row r="418" spans="1:65" s="2" customFormat="1" ht="24.2" customHeight="1">
      <c r="A418" s="36"/>
      <c r="B418" s="37"/>
      <c r="C418" s="173" t="s">
        <v>312</v>
      </c>
      <c r="D418" s="173" t="s">
        <v>222</v>
      </c>
      <c r="E418" s="174" t="s">
        <v>642</v>
      </c>
      <c r="F418" s="175" t="s">
        <v>643</v>
      </c>
      <c r="G418" s="176" t="s">
        <v>547</v>
      </c>
      <c r="H418" s="178"/>
      <c r="I418" s="178"/>
      <c r="J418" s="177">
        <f>ROUND(I418*H418,1)</f>
        <v>0</v>
      </c>
      <c r="K418" s="175" t="s">
        <v>225</v>
      </c>
      <c r="L418" s="41"/>
      <c r="M418" s="179" t="s">
        <v>19</v>
      </c>
      <c r="N418" s="180" t="s">
        <v>43</v>
      </c>
      <c r="O418" s="66"/>
      <c r="P418" s="181">
        <f>O418*H418</f>
        <v>0</v>
      </c>
      <c r="Q418" s="181">
        <v>0</v>
      </c>
      <c r="R418" s="181">
        <f>Q418*H418</f>
        <v>0</v>
      </c>
      <c r="S418" s="181">
        <v>0</v>
      </c>
      <c r="T418" s="182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3" t="s">
        <v>337</v>
      </c>
      <c r="AT418" s="183" t="s">
        <v>222</v>
      </c>
      <c r="AU418" s="183" t="s">
        <v>227</v>
      </c>
      <c r="AY418" s="19" t="s">
        <v>220</v>
      </c>
      <c r="BE418" s="184">
        <f>IF(N418="základní",J418,0)</f>
        <v>0</v>
      </c>
      <c r="BF418" s="184">
        <f>IF(N418="snížená",J418,0)</f>
        <v>0</v>
      </c>
      <c r="BG418" s="184">
        <f>IF(N418="zákl. přenesená",J418,0)</f>
        <v>0</v>
      </c>
      <c r="BH418" s="184">
        <f>IF(N418="sníž. přenesená",J418,0)</f>
        <v>0</v>
      </c>
      <c r="BI418" s="184">
        <f>IF(N418="nulová",J418,0)</f>
        <v>0</v>
      </c>
      <c r="BJ418" s="19" t="s">
        <v>227</v>
      </c>
      <c r="BK418" s="184">
        <f>ROUND(I418*H418,1)</f>
        <v>0</v>
      </c>
      <c r="BL418" s="19" t="s">
        <v>337</v>
      </c>
      <c r="BM418" s="183" t="s">
        <v>644</v>
      </c>
    </row>
    <row r="419" spans="1:65" s="2" customFormat="1" ht="29.25">
      <c r="A419" s="36"/>
      <c r="B419" s="37"/>
      <c r="C419" s="38"/>
      <c r="D419" s="185" t="s">
        <v>229</v>
      </c>
      <c r="E419" s="38"/>
      <c r="F419" s="186" t="s">
        <v>645</v>
      </c>
      <c r="G419" s="38"/>
      <c r="H419" s="38"/>
      <c r="I419" s="187"/>
      <c r="J419" s="38"/>
      <c r="K419" s="38"/>
      <c r="L419" s="41"/>
      <c r="M419" s="188"/>
      <c r="N419" s="189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229</v>
      </c>
      <c r="AU419" s="19" t="s">
        <v>227</v>
      </c>
    </row>
    <row r="420" spans="1:65" s="2" customFormat="1" ht="11.25">
      <c r="A420" s="36"/>
      <c r="B420" s="37"/>
      <c r="C420" s="38"/>
      <c r="D420" s="190" t="s">
        <v>231</v>
      </c>
      <c r="E420" s="38"/>
      <c r="F420" s="191" t="s">
        <v>646</v>
      </c>
      <c r="G420" s="38"/>
      <c r="H420" s="38"/>
      <c r="I420" s="187"/>
      <c r="J420" s="38"/>
      <c r="K420" s="38"/>
      <c r="L420" s="41"/>
      <c r="M420" s="188"/>
      <c r="N420" s="189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231</v>
      </c>
      <c r="AU420" s="19" t="s">
        <v>227</v>
      </c>
    </row>
    <row r="421" spans="1:65" s="12" customFormat="1" ht="22.9" customHeight="1">
      <c r="B421" s="157"/>
      <c r="C421" s="158"/>
      <c r="D421" s="159" t="s">
        <v>70</v>
      </c>
      <c r="E421" s="171" t="s">
        <v>647</v>
      </c>
      <c r="F421" s="171" t="s">
        <v>648</v>
      </c>
      <c r="G421" s="158"/>
      <c r="H421" s="158"/>
      <c r="I421" s="161"/>
      <c r="J421" s="172">
        <f>BK421</f>
        <v>0</v>
      </c>
      <c r="K421" s="158"/>
      <c r="L421" s="163"/>
      <c r="M421" s="164"/>
      <c r="N421" s="165"/>
      <c r="O421" s="165"/>
      <c r="P421" s="166">
        <f>SUM(P422:P511)</f>
        <v>0</v>
      </c>
      <c r="Q421" s="165"/>
      <c r="R421" s="166">
        <f>SUM(R422:R511)</f>
        <v>0.12195585920000002</v>
      </c>
      <c r="S421" s="165"/>
      <c r="T421" s="167">
        <f>SUM(T422:T511)</f>
        <v>0.15443000000000001</v>
      </c>
      <c r="AR421" s="168" t="s">
        <v>227</v>
      </c>
      <c r="AT421" s="169" t="s">
        <v>70</v>
      </c>
      <c r="AU421" s="169" t="s">
        <v>76</v>
      </c>
      <c r="AY421" s="168" t="s">
        <v>220</v>
      </c>
      <c r="BK421" s="170">
        <f>SUM(BK422:BK511)</f>
        <v>0</v>
      </c>
    </row>
    <row r="422" spans="1:65" s="2" customFormat="1" ht="16.5" customHeight="1">
      <c r="A422" s="36"/>
      <c r="B422" s="37"/>
      <c r="C422" s="173" t="s">
        <v>649</v>
      </c>
      <c r="D422" s="173" t="s">
        <v>222</v>
      </c>
      <c r="E422" s="174" t="s">
        <v>650</v>
      </c>
      <c r="F422" s="175" t="s">
        <v>651</v>
      </c>
      <c r="G422" s="176" t="s">
        <v>629</v>
      </c>
      <c r="H422" s="177">
        <v>1</v>
      </c>
      <c r="I422" s="178"/>
      <c r="J422" s="177">
        <f>ROUND(I422*H422,1)</f>
        <v>0</v>
      </c>
      <c r="K422" s="175" t="s">
        <v>225</v>
      </c>
      <c r="L422" s="41"/>
      <c r="M422" s="179" t="s">
        <v>19</v>
      </c>
      <c r="N422" s="180" t="s">
        <v>43</v>
      </c>
      <c r="O422" s="66"/>
      <c r="P422" s="181">
        <f>O422*H422</f>
        <v>0</v>
      </c>
      <c r="Q422" s="181">
        <v>0</v>
      </c>
      <c r="R422" s="181">
        <f>Q422*H422</f>
        <v>0</v>
      </c>
      <c r="S422" s="181">
        <v>1.933E-2</v>
      </c>
      <c r="T422" s="182">
        <f>S422*H422</f>
        <v>1.933E-2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3" t="s">
        <v>337</v>
      </c>
      <c r="AT422" s="183" t="s">
        <v>222</v>
      </c>
      <c r="AU422" s="183" t="s">
        <v>227</v>
      </c>
      <c r="AY422" s="19" t="s">
        <v>220</v>
      </c>
      <c r="BE422" s="184">
        <f>IF(N422="základní",J422,0)</f>
        <v>0</v>
      </c>
      <c r="BF422" s="184">
        <f>IF(N422="snížená",J422,0)</f>
        <v>0</v>
      </c>
      <c r="BG422" s="184">
        <f>IF(N422="zákl. přenesená",J422,0)</f>
        <v>0</v>
      </c>
      <c r="BH422" s="184">
        <f>IF(N422="sníž. přenesená",J422,0)</f>
        <v>0</v>
      </c>
      <c r="BI422" s="184">
        <f>IF(N422="nulová",J422,0)</f>
        <v>0</v>
      </c>
      <c r="BJ422" s="19" t="s">
        <v>227</v>
      </c>
      <c r="BK422" s="184">
        <f>ROUND(I422*H422,1)</f>
        <v>0</v>
      </c>
      <c r="BL422" s="19" t="s">
        <v>337</v>
      </c>
      <c r="BM422" s="183" t="s">
        <v>652</v>
      </c>
    </row>
    <row r="423" spans="1:65" s="2" customFormat="1" ht="19.5">
      <c r="A423" s="36"/>
      <c r="B423" s="37"/>
      <c r="C423" s="38"/>
      <c r="D423" s="185" t="s">
        <v>229</v>
      </c>
      <c r="E423" s="38"/>
      <c r="F423" s="186" t="s">
        <v>653</v>
      </c>
      <c r="G423" s="38"/>
      <c r="H423" s="38"/>
      <c r="I423" s="187"/>
      <c r="J423" s="38"/>
      <c r="K423" s="38"/>
      <c r="L423" s="41"/>
      <c r="M423" s="188"/>
      <c r="N423" s="189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229</v>
      </c>
      <c r="AU423" s="19" t="s">
        <v>227</v>
      </c>
    </row>
    <row r="424" spans="1:65" s="2" customFormat="1" ht="11.25">
      <c r="A424" s="36"/>
      <c r="B424" s="37"/>
      <c r="C424" s="38"/>
      <c r="D424" s="190" t="s">
        <v>231</v>
      </c>
      <c r="E424" s="38"/>
      <c r="F424" s="191" t="s">
        <v>654</v>
      </c>
      <c r="G424" s="38"/>
      <c r="H424" s="38"/>
      <c r="I424" s="187"/>
      <c r="J424" s="38"/>
      <c r="K424" s="38"/>
      <c r="L424" s="41"/>
      <c r="M424" s="188"/>
      <c r="N424" s="189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231</v>
      </c>
      <c r="AU424" s="19" t="s">
        <v>227</v>
      </c>
    </row>
    <row r="425" spans="1:65" s="2" customFormat="1" ht="16.5" customHeight="1">
      <c r="A425" s="36"/>
      <c r="B425" s="37"/>
      <c r="C425" s="173" t="s">
        <v>655</v>
      </c>
      <c r="D425" s="173" t="s">
        <v>222</v>
      </c>
      <c r="E425" s="174" t="s">
        <v>656</v>
      </c>
      <c r="F425" s="175" t="s">
        <v>657</v>
      </c>
      <c r="G425" s="176" t="s">
        <v>257</v>
      </c>
      <c r="H425" s="177">
        <v>1</v>
      </c>
      <c r="I425" s="178"/>
      <c r="J425" s="177">
        <f>ROUND(I425*H425,1)</f>
        <v>0</v>
      </c>
      <c r="K425" s="175" t="s">
        <v>225</v>
      </c>
      <c r="L425" s="41"/>
      <c r="M425" s="179" t="s">
        <v>19</v>
      </c>
      <c r="N425" s="180" t="s">
        <v>43</v>
      </c>
      <c r="O425" s="66"/>
      <c r="P425" s="181">
        <f>O425*H425</f>
        <v>0</v>
      </c>
      <c r="Q425" s="181">
        <v>6.3000000000000003E-4</v>
      </c>
      <c r="R425" s="181">
        <f>Q425*H425</f>
        <v>6.3000000000000003E-4</v>
      </c>
      <c r="S425" s="181">
        <v>0</v>
      </c>
      <c r="T425" s="182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3" t="s">
        <v>337</v>
      </c>
      <c r="AT425" s="183" t="s">
        <v>222</v>
      </c>
      <c r="AU425" s="183" t="s">
        <v>227</v>
      </c>
      <c r="AY425" s="19" t="s">
        <v>220</v>
      </c>
      <c r="BE425" s="184">
        <f>IF(N425="základní",J425,0)</f>
        <v>0</v>
      </c>
      <c r="BF425" s="184">
        <f>IF(N425="snížená",J425,0)</f>
        <v>0</v>
      </c>
      <c r="BG425" s="184">
        <f>IF(N425="zákl. přenesená",J425,0)</f>
        <v>0</v>
      </c>
      <c r="BH425" s="184">
        <f>IF(N425="sníž. přenesená",J425,0)</f>
        <v>0</v>
      </c>
      <c r="BI425" s="184">
        <f>IF(N425="nulová",J425,0)</f>
        <v>0</v>
      </c>
      <c r="BJ425" s="19" t="s">
        <v>227</v>
      </c>
      <c r="BK425" s="184">
        <f>ROUND(I425*H425,1)</f>
        <v>0</v>
      </c>
      <c r="BL425" s="19" t="s">
        <v>337</v>
      </c>
      <c r="BM425" s="183" t="s">
        <v>658</v>
      </c>
    </row>
    <row r="426" spans="1:65" s="2" customFormat="1" ht="11.25">
      <c r="A426" s="36"/>
      <c r="B426" s="37"/>
      <c r="C426" s="38"/>
      <c r="D426" s="185" t="s">
        <v>229</v>
      </c>
      <c r="E426" s="38"/>
      <c r="F426" s="186" t="s">
        <v>659</v>
      </c>
      <c r="G426" s="38"/>
      <c r="H426" s="38"/>
      <c r="I426" s="187"/>
      <c r="J426" s="38"/>
      <c r="K426" s="38"/>
      <c r="L426" s="41"/>
      <c r="M426" s="188"/>
      <c r="N426" s="189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229</v>
      </c>
      <c r="AU426" s="19" t="s">
        <v>227</v>
      </c>
    </row>
    <row r="427" spans="1:65" s="2" customFormat="1" ht="11.25">
      <c r="A427" s="36"/>
      <c r="B427" s="37"/>
      <c r="C427" s="38"/>
      <c r="D427" s="190" t="s">
        <v>231</v>
      </c>
      <c r="E427" s="38"/>
      <c r="F427" s="191" t="s">
        <v>660</v>
      </c>
      <c r="G427" s="38"/>
      <c r="H427" s="38"/>
      <c r="I427" s="187"/>
      <c r="J427" s="38"/>
      <c r="K427" s="38"/>
      <c r="L427" s="41"/>
      <c r="M427" s="188"/>
      <c r="N427" s="189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231</v>
      </c>
      <c r="AU427" s="19" t="s">
        <v>227</v>
      </c>
    </row>
    <row r="428" spans="1:65" s="2" customFormat="1" ht="33" customHeight="1">
      <c r="A428" s="36"/>
      <c r="B428" s="37"/>
      <c r="C428" s="224" t="s">
        <v>661</v>
      </c>
      <c r="D428" s="224" t="s">
        <v>302</v>
      </c>
      <c r="E428" s="225" t="s">
        <v>662</v>
      </c>
      <c r="F428" s="226" t="s">
        <v>663</v>
      </c>
      <c r="G428" s="227" t="s">
        <v>257</v>
      </c>
      <c r="H428" s="228">
        <v>1</v>
      </c>
      <c r="I428" s="229"/>
      <c r="J428" s="228">
        <f>ROUND(I428*H428,1)</f>
        <v>0</v>
      </c>
      <c r="K428" s="226" t="s">
        <v>225</v>
      </c>
      <c r="L428" s="230"/>
      <c r="M428" s="231" t="s">
        <v>19</v>
      </c>
      <c r="N428" s="232" t="s">
        <v>43</v>
      </c>
      <c r="O428" s="66"/>
      <c r="P428" s="181">
        <f>O428*H428</f>
        <v>0</v>
      </c>
      <c r="Q428" s="181">
        <v>2.5999999999999999E-2</v>
      </c>
      <c r="R428" s="181">
        <f>Q428*H428</f>
        <v>2.5999999999999999E-2</v>
      </c>
      <c r="S428" s="181">
        <v>0</v>
      </c>
      <c r="T428" s="182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3" t="s">
        <v>457</v>
      </c>
      <c r="AT428" s="183" t="s">
        <v>302</v>
      </c>
      <c r="AU428" s="183" t="s">
        <v>227</v>
      </c>
      <c r="AY428" s="19" t="s">
        <v>220</v>
      </c>
      <c r="BE428" s="184">
        <f>IF(N428="základní",J428,0)</f>
        <v>0</v>
      </c>
      <c r="BF428" s="184">
        <f>IF(N428="snížená",J428,0)</f>
        <v>0</v>
      </c>
      <c r="BG428" s="184">
        <f>IF(N428="zákl. přenesená",J428,0)</f>
        <v>0</v>
      </c>
      <c r="BH428" s="184">
        <f>IF(N428="sníž. přenesená",J428,0)</f>
        <v>0</v>
      </c>
      <c r="BI428" s="184">
        <f>IF(N428="nulová",J428,0)</f>
        <v>0</v>
      </c>
      <c r="BJ428" s="19" t="s">
        <v>227</v>
      </c>
      <c r="BK428" s="184">
        <f>ROUND(I428*H428,1)</f>
        <v>0</v>
      </c>
      <c r="BL428" s="19" t="s">
        <v>337</v>
      </c>
      <c r="BM428" s="183" t="s">
        <v>664</v>
      </c>
    </row>
    <row r="429" spans="1:65" s="2" customFormat="1" ht="19.5">
      <c r="A429" s="36"/>
      <c r="B429" s="37"/>
      <c r="C429" s="38"/>
      <c r="D429" s="185" t="s">
        <v>229</v>
      </c>
      <c r="E429" s="38"/>
      <c r="F429" s="186" t="s">
        <v>663</v>
      </c>
      <c r="G429" s="38"/>
      <c r="H429" s="38"/>
      <c r="I429" s="187"/>
      <c r="J429" s="38"/>
      <c r="K429" s="38"/>
      <c r="L429" s="41"/>
      <c r="M429" s="188"/>
      <c r="N429" s="189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229</v>
      </c>
      <c r="AU429" s="19" t="s">
        <v>227</v>
      </c>
    </row>
    <row r="430" spans="1:65" s="2" customFormat="1" ht="16.5" customHeight="1">
      <c r="A430" s="36"/>
      <c r="B430" s="37"/>
      <c r="C430" s="173" t="s">
        <v>665</v>
      </c>
      <c r="D430" s="173" t="s">
        <v>222</v>
      </c>
      <c r="E430" s="174" t="s">
        <v>666</v>
      </c>
      <c r="F430" s="175" t="s">
        <v>667</v>
      </c>
      <c r="G430" s="176" t="s">
        <v>257</v>
      </c>
      <c r="H430" s="177">
        <v>1</v>
      </c>
      <c r="I430" s="178"/>
      <c r="J430" s="177">
        <f>ROUND(I430*H430,1)</f>
        <v>0</v>
      </c>
      <c r="K430" s="175" t="s">
        <v>225</v>
      </c>
      <c r="L430" s="41"/>
      <c r="M430" s="179" t="s">
        <v>19</v>
      </c>
      <c r="N430" s="180" t="s">
        <v>43</v>
      </c>
      <c r="O430" s="66"/>
      <c r="P430" s="181">
        <f>O430*H430</f>
        <v>0</v>
      </c>
      <c r="Q430" s="181">
        <v>0</v>
      </c>
      <c r="R430" s="181">
        <f>Q430*H430</f>
        <v>0</v>
      </c>
      <c r="S430" s="181">
        <v>0</v>
      </c>
      <c r="T430" s="182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3" t="s">
        <v>337</v>
      </c>
      <c r="AT430" s="183" t="s">
        <v>222</v>
      </c>
      <c r="AU430" s="183" t="s">
        <v>227</v>
      </c>
      <c r="AY430" s="19" t="s">
        <v>220</v>
      </c>
      <c r="BE430" s="184">
        <f>IF(N430="základní",J430,0)</f>
        <v>0</v>
      </c>
      <c r="BF430" s="184">
        <f>IF(N430="snížená",J430,0)</f>
        <v>0</v>
      </c>
      <c r="BG430" s="184">
        <f>IF(N430="zákl. přenesená",J430,0)</f>
        <v>0</v>
      </c>
      <c r="BH430" s="184">
        <f>IF(N430="sníž. přenesená",J430,0)</f>
        <v>0</v>
      </c>
      <c r="BI430" s="184">
        <f>IF(N430="nulová",J430,0)</f>
        <v>0</v>
      </c>
      <c r="BJ430" s="19" t="s">
        <v>227</v>
      </c>
      <c r="BK430" s="184">
        <f>ROUND(I430*H430,1)</f>
        <v>0</v>
      </c>
      <c r="BL430" s="19" t="s">
        <v>337</v>
      </c>
      <c r="BM430" s="183" t="s">
        <v>668</v>
      </c>
    </row>
    <row r="431" spans="1:65" s="2" customFormat="1" ht="11.25">
      <c r="A431" s="36"/>
      <c r="B431" s="37"/>
      <c r="C431" s="38"/>
      <c r="D431" s="185" t="s">
        <v>229</v>
      </c>
      <c r="E431" s="38"/>
      <c r="F431" s="186" t="s">
        <v>669</v>
      </c>
      <c r="G431" s="38"/>
      <c r="H431" s="38"/>
      <c r="I431" s="187"/>
      <c r="J431" s="38"/>
      <c r="K431" s="38"/>
      <c r="L431" s="41"/>
      <c r="M431" s="188"/>
      <c r="N431" s="189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229</v>
      </c>
      <c r="AU431" s="19" t="s">
        <v>227</v>
      </c>
    </row>
    <row r="432" spans="1:65" s="2" customFormat="1" ht="11.25">
      <c r="A432" s="36"/>
      <c r="B432" s="37"/>
      <c r="C432" s="38"/>
      <c r="D432" s="190" t="s">
        <v>231</v>
      </c>
      <c r="E432" s="38"/>
      <c r="F432" s="191" t="s">
        <v>670</v>
      </c>
      <c r="G432" s="38"/>
      <c r="H432" s="38"/>
      <c r="I432" s="187"/>
      <c r="J432" s="38"/>
      <c r="K432" s="38"/>
      <c r="L432" s="41"/>
      <c r="M432" s="188"/>
      <c r="N432" s="189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231</v>
      </c>
      <c r="AU432" s="19" t="s">
        <v>227</v>
      </c>
    </row>
    <row r="433" spans="1:65" s="2" customFormat="1" ht="24.2" customHeight="1">
      <c r="A433" s="36"/>
      <c r="B433" s="37"/>
      <c r="C433" s="224" t="s">
        <v>671</v>
      </c>
      <c r="D433" s="224" t="s">
        <v>302</v>
      </c>
      <c r="E433" s="225" t="s">
        <v>672</v>
      </c>
      <c r="F433" s="226" t="s">
        <v>673</v>
      </c>
      <c r="G433" s="227" t="s">
        <v>257</v>
      </c>
      <c r="H433" s="228">
        <v>1</v>
      </c>
      <c r="I433" s="229"/>
      <c r="J433" s="228">
        <f>ROUND(I433*H433,1)</f>
        <v>0</v>
      </c>
      <c r="K433" s="226" t="s">
        <v>225</v>
      </c>
      <c r="L433" s="230"/>
      <c r="M433" s="231" t="s">
        <v>19</v>
      </c>
      <c r="N433" s="232" t="s">
        <v>43</v>
      </c>
      <c r="O433" s="66"/>
      <c r="P433" s="181">
        <f>O433*H433</f>
        <v>0</v>
      </c>
      <c r="Q433" s="181">
        <v>1.2800000000000001E-3</v>
      </c>
      <c r="R433" s="181">
        <f>Q433*H433</f>
        <v>1.2800000000000001E-3</v>
      </c>
      <c r="S433" s="181">
        <v>0</v>
      </c>
      <c r="T433" s="182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3" t="s">
        <v>457</v>
      </c>
      <c r="AT433" s="183" t="s">
        <v>302</v>
      </c>
      <c r="AU433" s="183" t="s">
        <v>227</v>
      </c>
      <c r="AY433" s="19" t="s">
        <v>220</v>
      </c>
      <c r="BE433" s="184">
        <f>IF(N433="základní",J433,0)</f>
        <v>0</v>
      </c>
      <c r="BF433" s="184">
        <f>IF(N433="snížená",J433,0)</f>
        <v>0</v>
      </c>
      <c r="BG433" s="184">
        <f>IF(N433="zákl. přenesená",J433,0)</f>
        <v>0</v>
      </c>
      <c r="BH433" s="184">
        <f>IF(N433="sníž. přenesená",J433,0)</f>
        <v>0</v>
      </c>
      <c r="BI433" s="184">
        <f>IF(N433="nulová",J433,0)</f>
        <v>0</v>
      </c>
      <c r="BJ433" s="19" t="s">
        <v>227</v>
      </c>
      <c r="BK433" s="184">
        <f>ROUND(I433*H433,1)</f>
        <v>0</v>
      </c>
      <c r="BL433" s="19" t="s">
        <v>337</v>
      </c>
      <c r="BM433" s="183" t="s">
        <v>674</v>
      </c>
    </row>
    <row r="434" spans="1:65" s="2" customFormat="1" ht="11.25">
      <c r="A434" s="36"/>
      <c r="B434" s="37"/>
      <c r="C434" s="38"/>
      <c r="D434" s="185" t="s">
        <v>229</v>
      </c>
      <c r="E434" s="38"/>
      <c r="F434" s="186" t="s">
        <v>673</v>
      </c>
      <c r="G434" s="38"/>
      <c r="H434" s="38"/>
      <c r="I434" s="187"/>
      <c r="J434" s="38"/>
      <c r="K434" s="38"/>
      <c r="L434" s="41"/>
      <c r="M434" s="188"/>
      <c r="N434" s="189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229</v>
      </c>
      <c r="AU434" s="19" t="s">
        <v>227</v>
      </c>
    </row>
    <row r="435" spans="1:65" s="2" customFormat="1" ht="16.5" customHeight="1">
      <c r="A435" s="36"/>
      <c r="B435" s="37"/>
      <c r="C435" s="173" t="s">
        <v>675</v>
      </c>
      <c r="D435" s="173" t="s">
        <v>222</v>
      </c>
      <c r="E435" s="174" t="s">
        <v>676</v>
      </c>
      <c r="F435" s="175" t="s">
        <v>677</v>
      </c>
      <c r="G435" s="176" t="s">
        <v>629</v>
      </c>
      <c r="H435" s="177">
        <v>1</v>
      </c>
      <c r="I435" s="178"/>
      <c r="J435" s="177">
        <f>ROUND(I435*H435,1)</f>
        <v>0</v>
      </c>
      <c r="K435" s="175" t="s">
        <v>225</v>
      </c>
      <c r="L435" s="41"/>
      <c r="M435" s="179" t="s">
        <v>19</v>
      </c>
      <c r="N435" s="180" t="s">
        <v>43</v>
      </c>
      <c r="O435" s="66"/>
      <c r="P435" s="181">
        <f>O435*H435</f>
        <v>0</v>
      </c>
      <c r="Q435" s="181">
        <v>0</v>
      </c>
      <c r="R435" s="181">
        <f>Q435*H435</f>
        <v>0</v>
      </c>
      <c r="S435" s="181">
        <v>1.9460000000000002E-2</v>
      </c>
      <c r="T435" s="182">
        <f>S435*H435</f>
        <v>1.9460000000000002E-2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3" t="s">
        <v>337</v>
      </c>
      <c r="AT435" s="183" t="s">
        <v>222</v>
      </c>
      <c r="AU435" s="183" t="s">
        <v>227</v>
      </c>
      <c r="AY435" s="19" t="s">
        <v>220</v>
      </c>
      <c r="BE435" s="184">
        <f>IF(N435="základní",J435,0)</f>
        <v>0</v>
      </c>
      <c r="BF435" s="184">
        <f>IF(N435="snížená",J435,0)</f>
        <v>0</v>
      </c>
      <c r="BG435" s="184">
        <f>IF(N435="zákl. přenesená",J435,0)</f>
        <v>0</v>
      </c>
      <c r="BH435" s="184">
        <f>IF(N435="sníž. přenesená",J435,0)</f>
        <v>0</v>
      </c>
      <c r="BI435" s="184">
        <f>IF(N435="nulová",J435,0)</f>
        <v>0</v>
      </c>
      <c r="BJ435" s="19" t="s">
        <v>227</v>
      </c>
      <c r="BK435" s="184">
        <f>ROUND(I435*H435,1)</f>
        <v>0</v>
      </c>
      <c r="BL435" s="19" t="s">
        <v>337</v>
      </c>
      <c r="BM435" s="183" t="s">
        <v>678</v>
      </c>
    </row>
    <row r="436" spans="1:65" s="2" customFormat="1" ht="11.25">
      <c r="A436" s="36"/>
      <c r="B436" s="37"/>
      <c r="C436" s="38"/>
      <c r="D436" s="185" t="s">
        <v>229</v>
      </c>
      <c r="E436" s="38"/>
      <c r="F436" s="186" t="s">
        <v>679</v>
      </c>
      <c r="G436" s="38"/>
      <c r="H436" s="38"/>
      <c r="I436" s="187"/>
      <c r="J436" s="38"/>
      <c r="K436" s="38"/>
      <c r="L436" s="41"/>
      <c r="M436" s="188"/>
      <c r="N436" s="189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229</v>
      </c>
      <c r="AU436" s="19" t="s">
        <v>227</v>
      </c>
    </row>
    <row r="437" spans="1:65" s="2" customFormat="1" ht="11.25">
      <c r="A437" s="36"/>
      <c r="B437" s="37"/>
      <c r="C437" s="38"/>
      <c r="D437" s="190" t="s">
        <v>231</v>
      </c>
      <c r="E437" s="38"/>
      <c r="F437" s="191" t="s">
        <v>680</v>
      </c>
      <c r="G437" s="38"/>
      <c r="H437" s="38"/>
      <c r="I437" s="187"/>
      <c r="J437" s="38"/>
      <c r="K437" s="38"/>
      <c r="L437" s="41"/>
      <c r="M437" s="188"/>
      <c r="N437" s="189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231</v>
      </c>
      <c r="AU437" s="19" t="s">
        <v>227</v>
      </c>
    </row>
    <row r="438" spans="1:65" s="2" customFormat="1" ht="21.75" customHeight="1">
      <c r="A438" s="36"/>
      <c r="B438" s="37"/>
      <c r="C438" s="173" t="s">
        <v>681</v>
      </c>
      <c r="D438" s="173" t="s">
        <v>222</v>
      </c>
      <c r="E438" s="174" t="s">
        <v>682</v>
      </c>
      <c r="F438" s="175" t="s">
        <v>683</v>
      </c>
      <c r="G438" s="176" t="s">
        <v>629</v>
      </c>
      <c r="H438" s="177">
        <v>1</v>
      </c>
      <c r="I438" s="178"/>
      <c r="J438" s="177">
        <f>ROUND(I438*H438,1)</f>
        <v>0</v>
      </c>
      <c r="K438" s="175" t="s">
        <v>225</v>
      </c>
      <c r="L438" s="41"/>
      <c r="M438" s="179" t="s">
        <v>19</v>
      </c>
      <c r="N438" s="180" t="s">
        <v>43</v>
      </c>
      <c r="O438" s="66"/>
      <c r="P438" s="181">
        <f>O438*H438</f>
        <v>0</v>
      </c>
      <c r="Q438" s="181">
        <v>1.7285897E-3</v>
      </c>
      <c r="R438" s="181">
        <f>Q438*H438</f>
        <v>1.7285897E-3</v>
      </c>
      <c r="S438" s="181">
        <v>0</v>
      </c>
      <c r="T438" s="182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3" t="s">
        <v>337</v>
      </c>
      <c r="AT438" s="183" t="s">
        <v>222</v>
      </c>
      <c r="AU438" s="183" t="s">
        <v>227</v>
      </c>
      <c r="AY438" s="19" t="s">
        <v>220</v>
      </c>
      <c r="BE438" s="184">
        <f>IF(N438="základní",J438,0)</f>
        <v>0</v>
      </c>
      <c r="BF438" s="184">
        <f>IF(N438="snížená",J438,0)</f>
        <v>0</v>
      </c>
      <c r="BG438" s="184">
        <f>IF(N438="zákl. přenesená",J438,0)</f>
        <v>0</v>
      </c>
      <c r="BH438" s="184">
        <f>IF(N438="sníž. přenesená",J438,0)</f>
        <v>0</v>
      </c>
      <c r="BI438" s="184">
        <f>IF(N438="nulová",J438,0)</f>
        <v>0</v>
      </c>
      <c r="BJ438" s="19" t="s">
        <v>227</v>
      </c>
      <c r="BK438" s="184">
        <f>ROUND(I438*H438,1)</f>
        <v>0</v>
      </c>
      <c r="BL438" s="19" t="s">
        <v>337</v>
      </c>
      <c r="BM438" s="183" t="s">
        <v>684</v>
      </c>
    </row>
    <row r="439" spans="1:65" s="2" customFormat="1" ht="11.25">
      <c r="A439" s="36"/>
      <c r="B439" s="37"/>
      <c r="C439" s="38"/>
      <c r="D439" s="185" t="s">
        <v>229</v>
      </c>
      <c r="E439" s="38"/>
      <c r="F439" s="186" t="s">
        <v>685</v>
      </c>
      <c r="G439" s="38"/>
      <c r="H439" s="38"/>
      <c r="I439" s="187"/>
      <c r="J439" s="38"/>
      <c r="K439" s="38"/>
      <c r="L439" s="41"/>
      <c r="M439" s="188"/>
      <c r="N439" s="189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229</v>
      </c>
      <c r="AU439" s="19" t="s">
        <v>227</v>
      </c>
    </row>
    <row r="440" spans="1:65" s="2" customFormat="1" ht="11.25">
      <c r="A440" s="36"/>
      <c r="B440" s="37"/>
      <c r="C440" s="38"/>
      <c r="D440" s="190" t="s">
        <v>231</v>
      </c>
      <c r="E440" s="38"/>
      <c r="F440" s="191" t="s">
        <v>686</v>
      </c>
      <c r="G440" s="38"/>
      <c r="H440" s="38"/>
      <c r="I440" s="187"/>
      <c r="J440" s="38"/>
      <c r="K440" s="38"/>
      <c r="L440" s="41"/>
      <c r="M440" s="188"/>
      <c r="N440" s="189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231</v>
      </c>
      <c r="AU440" s="19" t="s">
        <v>227</v>
      </c>
    </row>
    <row r="441" spans="1:65" s="2" customFormat="1" ht="16.5" customHeight="1">
      <c r="A441" s="36"/>
      <c r="B441" s="37"/>
      <c r="C441" s="224" t="s">
        <v>687</v>
      </c>
      <c r="D441" s="224" t="s">
        <v>302</v>
      </c>
      <c r="E441" s="225" t="s">
        <v>688</v>
      </c>
      <c r="F441" s="226" t="s">
        <v>689</v>
      </c>
      <c r="G441" s="227" t="s">
        <v>257</v>
      </c>
      <c r="H441" s="228">
        <v>1</v>
      </c>
      <c r="I441" s="229"/>
      <c r="J441" s="228">
        <f>ROUND(I441*H441,1)</f>
        <v>0</v>
      </c>
      <c r="K441" s="226" t="s">
        <v>225</v>
      </c>
      <c r="L441" s="230"/>
      <c r="M441" s="231" t="s">
        <v>19</v>
      </c>
      <c r="N441" s="232" t="s">
        <v>43</v>
      </c>
      <c r="O441" s="66"/>
      <c r="P441" s="181">
        <f>O441*H441</f>
        <v>0</v>
      </c>
      <c r="Q441" s="181">
        <v>1.2E-2</v>
      </c>
      <c r="R441" s="181">
        <f>Q441*H441</f>
        <v>1.2E-2</v>
      </c>
      <c r="S441" s="181">
        <v>0</v>
      </c>
      <c r="T441" s="182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3" t="s">
        <v>457</v>
      </c>
      <c r="AT441" s="183" t="s">
        <v>302</v>
      </c>
      <c r="AU441" s="183" t="s">
        <v>227</v>
      </c>
      <c r="AY441" s="19" t="s">
        <v>220</v>
      </c>
      <c r="BE441" s="184">
        <f>IF(N441="základní",J441,0)</f>
        <v>0</v>
      </c>
      <c r="BF441" s="184">
        <f>IF(N441="snížená",J441,0)</f>
        <v>0</v>
      </c>
      <c r="BG441" s="184">
        <f>IF(N441="zákl. přenesená",J441,0)</f>
        <v>0</v>
      </c>
      <c r="BH441" s="184">
        <f>IF(N441="sníž. přenesená",J441,0)</f>
        <v>0</v>
      </c>
      <c r="BI441" s="184">
        <f>IF(N441="nulová",J441,0)</f>
        <v>0</v>
      </c>
      <c r="BJ441" s="19" t="s">
        <v>227</v>
      </c>
      <c r="BK441" s="184">
        <f>ROUND(I441*H441,1)</f>
        <v>0</v>
      </c>
      <c r="BL441" s="19" t="s">
        <v>337</v>
      </c>
      <c r="BM441" s="183" t="s">
        <v>690</v>
      </c>
    </row>
    <row r="442" spans="1:65" s="2" customFormat="1" ht="11.25">
      <c r="A442" s="36"/>
      <c r="B442" s="37"/>
      <c r="C442" s="38"/>
      <c r="D442" s="185" t="s">
        <v>229</v>
      </c>
      <c r="E442" s="38"/>
      <c r="F442" s="186" t="s">
        <v>689</v>
      </c>
      <c r="G442" s="38"/>
      <c r="H442" s="38"/>
      <c r="I442" s="187"/>
      <c r="J442" s="38"/>
      <c r="K442" s="38"/>
      <c r="L442" s="41"/>
      <c r="M442" s="188"/>
      <c r="N442" s="189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229</v>
      </c>
      <c r="AU442" s="19" t="s">
        <v>227</v>
      </c>
    </row>
    <row r="443" spans="1:65" s="2" customFormat="1" ht="16.5" customHeight="1">
      <c r="A443" s="36"/>
      <c r="B443" s="37"/>
      <c r="C443" s="173" t="s">
        <v>691</v>
      </c>
      <c r="D443" s="173" t="s">
        <v>222</v>
      </c>
      <c r="E443" s="174" t="s">
        <v>692</v>
      </c>
      <c r="F443" s="175" t="s">
        <v>693</v>
      </c>
      <c r="G443" s="176" t="s">
        <v>629</v>
      </c>
      <c r="H443" s="177">
        <v>1</v>
      </c>
      <c r="I443" s="178"/>
      <c r="J443" s="177">
        <f>ROUND(I443*H443,1)</f>
        <v>0</v>
      </c>
      <c r="K443" s="175" t="s">
        <v>225</v>
      </c>
      <c r="L443" s="41"/>
      <c r="M443" s="179" t="s">
        <v>19</v>
      </c>
      <c r="N443" s="180" t="s">
        <v>43</v>
      </c>
      <c r="O443" s="66"/>
      <c r="P443" s="181">
        <f>O443*H443</f>
        <v>0</v>
      </c>
      <c r="Q443" s="181">
        <v>0</v>
      </c>
      <c r="R443" s="181">
        <f>Q443*H443</f>
        <v>0</v>
      </c>
      <c r="S443" s="181">
        <v>3.2899999999999999E-2</v>
      </c>
      <c r="T443" s="182">
        <f>S443*H443</f>
        <v>3.2899999999999999E-2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3" t="s">
        <v>337</v>
      </c>
      <c r="AT443" s="183" t="s">
        <v>222</v>
      </c>
      <c r="AU443" s="183" t="s">
        <v>227</v>
      </c>
      <c r="AY443" s="19" t="s">
        <v>220</v>
      </c>
      <c r="BE443" s="184">
        <f>IF(N443="základní",J443,0)</f>
        <v>0</v>
      </c>
      <c r="BF443" s="184">
        <f>IF(N443="snížená",J443,0)</f>
        <v>0</v>
      </c>
      <c r="BG443" s="184">
        <f>IF(N443="zákl. přenesená",J443,0)</f>
        <v>0</v>
      </c>
      <c r="BH443" s="184">
        <f>IF(N443="sníž. přenesená",J443,0)</f>
        <v>0</v>
      </c>
      <c r="BI443" s="184">
        <f>IF(N443="nulová",J443,0)</f>
        <v>0</v>
      </c>
      <c r="BJ443" s="19" t="s">
        <v>227</v>
      </c>
      <c r="BK443" s="184">
        <f>ROUND(I443*H443,1)</f>
        <v>0</v>
      </c>
      <c r="BL443" s="19" t="s">
        <v>337</v>
      </c>
      <c r="BM443" s="183" t="s">
        <v>694</v>
      </c>
    </row>
    <row r="444" spans="1:65" s="2" customFormat="1" ht="11.25">
      <c r="A444" s="36"/>
      <c r="B444" s="37"/>
      <c r="C444" s="38"/>
      <c r="D444" s="185" t="s">
        <v>229</v>
      </c>
      <c r="E444" s="38"/>
      <c r="F444" s="186" t="s">
        <v>693</v>
      </c>
      <c r="G444" s="38"/>
      <c r="H444" s="38"/>
      <c r="I444" s="187"/>
      <c r="J444" s="38"/>
      <c r="K444" s="38"/>
      <c r="L444" s="41"/>
      <c r="M444" s="188"/>
      <c r="N444" s="189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229</v>
      </c>
      <c r="AU444" s="19" t="s">
        <v>227</v>
      </c>
    </row>
    <row r="445" spans="1:65" s="2" customFormat="1" ht="11.25">
      <c r="A445" s="36"/>
      <c r="B445" s="37"/>
      <c r="C445" s="38"/>
      <c r="D445" s="190" t="s">
        <v>231</v>
      </c>
      <c r="E445" s="38"/>
      <c r="F445" s="191" t="s">
        <v>695</v>
      </c>
      <c r="G445" s="38"/>
      <c r="H445" s="38"/>
      <c r="I445" s="187"/>
      <c r="J445" s="38"/>
      <c r="K445" s="38"/>
      <c r="L445" s="41"/>
      <c r="M445" s="188"/>
      <c r="N445" s="189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231</v>
      </c>
      <c r="AU445" s="19" t="s">
        <v>227</v>
      </c>
    </row>
    <row r="446" spans="1:65" s="2" customFormat="1" ht="16.5" customHeight="1">
      <c r="A446" s="36"/>
      <c r="B446" s="37"/>
      <c r="C446" s="173" t="s">
        <v>696</v>
      </c>
      <c r="D446" s="173" t="s">
        <v>222</v>
      </c>
      <c r="E446" s="174" t="s">
        <v>697</v>
      </c>
      <c r="F446" s="175" t="s">
        <v>698</v>
      </c>
      <c r="G446" s="176" t="s">
        <v>629</v>
      </c>
      <c r="H446" s="177">
        <v>1</v>
      </c>
      <c r="I446" s="178"/>
      <c r="J446" s="177">
        <f>ROUND(I446*H446,1)</f>
        <v>0</v>
      </c>
      <c r="K446" s="175" t="s">
        <v>225</v>
      </c>
      <c r="L446" s="41"/>
      <c r="M446" s="179" t="s">
        <v>19</v>
      </c>
      <c r="N446" s="180" t="s">
        <v>43</v>
      </c>
      <c r="O446" s="66"/>
      <c r="P446" s="181">
        <f>O446*H446</f>
        <v>0</v>
      </c>
      <c r="Q446" s="181">
        <v>2.0699999999999998E-3</v>
      </c>
      <c r="R446" s="181">
        <f>Q446*H446</f>
        <v>2.0699999999999998E-3</v>
      </c>
      <c r="S446" s="181">
        <v>0</v>
      </c>
      <c r="T446" s="182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3" t="s">
        <v>337</v>
      </c>
      <c r="AT446" s="183" t="s">
        <v>222</v>
      </c>
      <c r="AU446" s="183" t="s">
        <v>227</v>
      </c>
      <c r="AY446" s="19" t="s">
        <v>220</v>
      </c>
      <c r="BE446" s="184">
        <f>IF(N446="základní",J446,0)</f>
        <v>0</v>
      </c>
      <c r="BF446" s="184">
        <f>IF(N446="snížená",J446,0)</f>
        <v>0</v>
      </c>
      <c r="BG446" s="184">
        <f>IF(N446="zákl. přenesená",J446,0)</f>
        <v>0</v>
      </c>
      <c r="BH446" s="184">
        <f>IF(N446="sníž. přenesená",J446,0)</f>
        <v>0</v>
      </c>
      <c r="BI446" s="184">
        <f>IF(N446="nulová",J446,0)</f>
        <v>0</v>
      </c>
      <c r="BJ446" s="19" t="s">
        <v>227</v>
      </c>
      <c r="BK446" s="184">
        <f>ROUND(I446*H446,1)</f>
        <v>0</v>
      </c>
      <c r="BL446" s="19" t="s">
        <v>337</v>
      </c>
      <c r="BM446" s="183" t="s">
        <v>699</v>
      </c>
    </row>
    <row r="447" spans="1:65" s="2" customFormat="1" ht="19.5">
      <c r="A447" s="36"/>
      <c r="B447" s="37"/>
      <c r="C447" s="38"/>
      <c r="D447" s="185" t="s">
        <v>229</v>
      </c>
      <c r="E447" s="38"/>
      <c r="F447" s="186" t="s">
        <v>700</v>
      </c>
      <c r="G447" s="38"/>
      <c r="H447" s="38"/>
      <c r="I447" s="187"/>
      <c r="J447" s="38"/>
      <c r="K447" s="38"/>
      <c r="L447" s="41"/>
      <c r="M447" s="188"/>
      <c r="N447" s="189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229</v>
      </c>
      <c r="AU447" s="19" t="s">
        <v>227</v>
      </c>
    </row>
    <row r="448" spans="1:65" s="2" customFormat="1" ht="11.25">
      <c r="A448" s="36"/>
      <c r="B448" s="37"/>
      <c r="C448" s="38"/>
      <c r="D448" s="190" t="s">
        <v>231</v>
      </c>
      <c r="E448" s="38"/>
      <c r="F448" s="191" t="s">
        <v>701</v>
      </c>
      <c r="G448" s="38"/>
      <c r="H448" s="38"/>
      <c r="I448" s="187"/>
      <c r="J448" s="38"/>
      <c r="K448" s="38"/>
      <c r="L448" s="41"/>
      <c r="M448" s="188"/>
      <c r="N448" s="189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231</v>
      </c>
      <c r="AU448" s="19" t="s">
        <v>227</v>
      </c>
    </row>
    <row r="449" spans="1:65" s="2" customFormat="1" ht="16.5" customHeight="1">
      <c r="A449" s="36"/>
      <c r="B449" s="37"/>
      <c r="C449" s="224" t="s">
        <v>702</v>
      </c>
      <c r="D449" s="224" t="s">
        <v>302</v>
      </c>
      <c r="E449" s="225" t="s">
        <v>703</v>
      </c>
      <c r="F449" s="226" t="s">
        <v>704</v>
      </c>
      <c r="G449" s="227" t="s">
        <v>257</v>
      </c>
      <c r="H449" s="228">
        <v>1</v>
      </c>
      <c r="I449" s="229"/>
      <c r="J449" s="228">
        <f>ROUND(I449*H449,1)</f>
        <v>0</v>
      </c>
      <c r="K449" s="226" t="s">
        <v>225</v>
      </c>
      <c r="L449" s="230"/>
      <c r="M449" s="231" t="s">
        <v>19</v>
      </c>
      <c r="N449" s="232" t="s">
        <v>43</v>
      </c>
      <c r="O449" s="66"/>
      <c r="P449" s="181">
        <f>O449*H449</f>
        <v>0</v>
      </c>
      <c r="Q449" s="181">
        <v>2.5600000000000001E-2</v>
      </c>
      <c r="R449" s="181">
        <f>Q449*H449</f>
        <v>2.5600000000000001E-2</v>
      </c>
      <c r="S449" s="181">
        <v>0</v>
      </c>
      <c r="T449" s="182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83" t="s">
        <v>457</v>
      </c>
      <c r="AT449" s="183" t="s">
        <v>302</v>
      </c>
      <c r="AU449" s="183" t="s">
        <v>227</v>
      </c>
      <c r="AY449" s="19" t="s">
        <v>220</v>
      </c>
      <c r="BE449" s="184">
        <f>IF(N449="základní",J449,0)</f>
        <v>0</v>
      </c>
      <c r="BF449" s="184">
        <f>IF(N449="snížená",J449,0)</f>
        <v>0</v>
      </c>
      <c r="BG449" s="184">
        <f>IF(N449="zákl. přenesená",J449,0)</f>
        <v>0</v>
      </c>
      <c r="BH449" s="184">
        <f>IF(N449="sníž. přenesená",J449,0)</f>
        <v>0</v>
      </c>
      <c r="BI449" s="184">
        <f>IF(N449="nulová",J449,0)</f>
        <v>0</v>
      </c>
      <c r="BJ449" s="19" t="s">
        <v>227</v>
      </c>
      <c r="BK449" s="184">
        <f>ROUND(I449*H449,1)</f>
        <v>0</v>
      </c>
      <c r="BL449" s="19" t="s">
        <v>337</v>
      </c>
      <c r="BM449" s="183" t="s">
        <v>705</v>
      </c>
    </row>
    <row r="450" spans="1:65" s="2" customFormat="1" ht="11.25">
      <c r="A450" s="36"/>
      <c r="B450" s="37"/>
      <c r="C450" s="38"/>
      <c r="D450" s="185" t="s">
        <v>229</v>
      </c>
      <c r="E450" s="38"/>
      <c r="F450" s="186" t="s">
        <v>704</v>
      </c>
      <c r="G450" s="38"/>
      <c r="H450" s="38"/>
      <c r="I450" s="187"/>
      <c r="J450" s="38"/>
      <c r="K450" s="38"/>
      <c r="L450" s="41"/>
      <c r="M450" s="188"/>
      <c r="N450" s="189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229</v>
      </c>
      <c r="AU450" s="19" t="s">
        <v>227</v>
      </c>
    </row>
    <row r="451" spans="1:65" s="2" customFormat="1" ht="24.2" customHeight="1">
      <c r="A451" s="36"/>
      <c r="B451" s="37"/>
      <c r="C451" s="173" t="s">
        <v>706</v>
      </c>
      <c r="D451" s="173" t="s">
        <v>222</v>
      </c>
      <c r="E451" s="174" t="s">
        <v>707</v>
      </c>
      <c r="F451" s="175" t="s">
        <v>708</v>
      </c>
      <c r="G451" s="176" t="s">
        <v>629</v>
      </c>
      <c r="H451" s="177">
        <v>1</v>
      </c>
      <c r="I451" s="178"/>
      <c r="J451" s="177">
        <f>ROUND(I451*H451,1)</f>
        <v>0</v>
      </c>
      <c r="K451" s="175" t="s">
        <v>225</v>
      </c>
      <c r="L451" s="41"/>
      <c r="M451" s="179" t="s">
        <v>19</v>
      </c>
      <c r="N451" s="180" t="s">
        <v>43</v>
      </c>
      <c r="O451" s="66"/>
      <c r="P451" s="181">
        <f>O451*H451</f>
        <v>0</v>
      </c>
      <c r="Q451" s="181">
        <v>0</v>
      </c>
      <c r="R451" s="181">
        <f>Q451*H451</f>
        <v>0</v>
      </c>
      <c r="S451" s="181">
        <v>9.1999999999999998E-3</v>
      </c>
      <c r="T451" s="182">
        <f>S451*H451</f>
        <v>9.1999999999999998E-3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3" t="s">
        <v>337</v>
      </c>
      <c r="AT451" s="183" t="s">
        <v>222</v>
      </c>
      <c r="AU451" s="183" t="s">
        <v>227</v>
      </c>
      <c r="AY451" s="19" t="s">
        <v>220</v>
      </c>
      <c r="BE451" s="184">
        <f>IF(N451="základní",J451,0)</f>
        <v>0</v>
      </c>
      <c r="BF451" s="184">
        <f>IF(N451="snížená",J451,0)</f>
        <v>0</v>
      </c>
      <c r="BG451" s="184">
        <f>IF(N451="zákl. přenesená",J451,0)</f>
        <v>0</v>
      </c>
      <c r="BH451" s="184">
        <f>IF(N451="sníž. přenesená",J451,0)</f>
        <v>0</v>
      </c>
      <c r="BI451" s="184">
        <f>IF(N451="nulová",J451,0)</f>
        <v>0</v>
      </c>
      <c r="BJ451" s="19" t="s">
        <v>227</v>
      </c>
      <c r="BK451" s="184">
        <f>ROUND(I451*H451,1)</f>
        <v>0</v>
      </c>
      <c r="BL451" s="19" t="s">
        <v>337</v>
      </c>
      <c r="BM451" s="183" t="s">
        <v>709</v>
      </c>
    </row>
    <row r="452" spans="1:65" s="2" customFormat="1" ht="19.5">
      <c r="A452" s="36"/>
      <c r="B452" s="37"/>
      <c r="C452" s="38"/>
      <c r="D452" s="185" t="s">
        <v>229</v>
      </c>
      <c r="E452" s="38"/>
      <c r="F452" s="186" t="s">
        <v>710</v>
      </c>
      <c r="G452" s="38"/>
      <c r="H452" s="38"/>
      <c r="I452" s="187"/>
      <c r="J452" s="38"/>
      <c r="K452" s="38"/>
      <c r="L452" s="41"/>
      <c r="M452" s="188"/>
      <c r="N452" s="189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229</v>
      </c>
      <c r="AU452" s="19" t="s">
        <v>227</v>
      </c>
    </row>
    <row r="453" spans="1:65" s="2" customFormat="1" ht="11.25">
      <c r="A453" s="36"/>
      <c r="B453" s="37"/>
      <c r="C453" s="38"/>
      <c r="D453" s="190" t="s">
        <v>231</v>
      </c>
      <c r="E453" s="38"/>
      <c r="F453" s="191" t="s">
        <v>711</v>
      </c>
      <c r="G453" s="38"/>
      <c r="H453" s="38"/>
      <c r="I453" s="187"/>
      <c r="J453" s="38"/>
      <c r="K453" s="38"/>
      <c r="L453" s="41"/>
      <c r="M453" s="188"/>
      <c r="N453" s="189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231</v>
      </c>
      <c r="AU453" s="19" t="s">
        <v>227</v>
      </c>
    </row>
    <row r="454" spans="1:65" s="2" customFormat="1" ht="16.5" customHeight="1">
      <c r="A454" s="36"/>
      <c r="B454" s="37"/>
      <c r="C454" s="173" t="s">
        <v>712</v>
      </c>
      <c r="D454" s="173" t="s">
        <v>222</v>
      </c>
      <c r="E454" s="174" t="s">
        <v>713</v>
      </c>
      <c r="F454" s="175" t="s">
        <v>714</v>
      </c>
      <c r="G454" s="176" t="s">
        <v>629</v>
      </c>
      <c r="H454" s="177">
        <v>1</v>
      </c>
      <c r="I454" s="178"/>
      <c r="J454" s="177">
        <f>ROUND(I454*H454,1)</f>
        <v>0</v>
      </c>
      <c r="K454" s="175" t="s">
        <v>225</v>
      </c>
      <c r="L454" s="41"/>
      <c r="M454" s="179" t="s">
        <v>19</v>
      </c>
      <c r="N454" s="180" t="s">
        <v>43</v>
      </c>
      <c r="O454" s="66"/>
      <c r="P454" s="181">
        <f>O454*H454</f>
        <v>0</v>
      </c>
      <c r="Q454" s="181">
        <v>0</v>
      </c>
      <c r="R454" s="181">
        <f>Q454*H454</f>
        <v>0</v>
      </c>
      <c r="S454" s="181">
        <v>6.7000000000000004E-2</v>
      </c>
      <c r="T454" s="182">
        <f>S454*H454</f>
        <v>6.7000000000000004E-2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3" t="s">
        <v>337</v>
      </c>
      <c r="AT454" s="183" t="s">
        <v>222</v>
      </c>
      <c r="AU454" s="183" t="s">
        <v>227</v>
      </c>
      <c r="AY454" s="19" t="s">
        <v>220</v>
      </c>
      <c r="BE454" s="184">
        <f>IF(N454="základní",J454,0)</f>
        <v>0</v>
      </c>
      <c r="BF454" s="184">
        <f>IF(N454="snížená",J454,0)</f>
        <v>0</v>
      </c>
      <c r="BG454" s="184">
        <f>IF(N454="zákl. přenesená",J454,0)</f>
        <v>0</v>
      </c>
      <c r="BH454" s="184">
        <f>IF(N454="sníž. přenesená",J454,0)</f>
        <v>0</v>
      </c>
      <c r="BI454" s="184">
        <f>IF(N454="nulová",J454,0)</f>
        <v>0</v>
      </c>
      <c r="BJ454" s="19" t="s">
        <v>227</v>
      </c>
      <c r="BK454" s="184">
        <f>ROUND(I454*H454,1)</f>
        <v>0</v>
      </c>
      <c r="BL454" s="19" t="s">
        <v>337</v>
      </c>
      <c r="BM454" s="183" t="s">
        <v>715</v>
      </c>
    </row>
    <row r="455" spans="1:65" s="2" customFormat="1" ht="11.25">
      <c r="A455" s="36"/>
      <c r="B455" s="37"/>
      <c r="C455" s="38"/>
      <c r="D455" s="185" t="s">
        <v>229</v>
      </c>
      <c r="E455" s="38"/>
      <c r="F455" s="186" t="s">
        <v>716</v>
      </c>
      <c r="G455" s="38"/>
      <c r="H455" s="38"/>
      <c r="I455" s="187"/>
      <c r="J455" s="38"/>
      <c r="K455" s="38"/>
      <c r="L455" s="41"/>
      <c r="M455" s="188"/>
      <c r="N455" s="189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229</v>
      </c>
      <c r="AU455" s="19" t="s">
        <v>227</v>
      </c>
    </row>
    <row r="456" spans="1:65" s="2" customFormat="1" ht="11.25">
      <c r="A456" s="36"/>
      <c r="B456" s="37"/>
      <c r="C456" s="38"/>
      <c r="D456" s="190" t="s">
        <v>231</v>
      </c>
      <c r="E456" s="38"/>
      <c r="F456" s="191" t="s">
        <v>717</v>
      </c>
      <c r="G456" s="38"/>
      <c r="H456" s="38"/>
      <c r="I456" s="187"/>
      <c r="J456" s="38"/>
      <c r="K456" s="38"/>
      <c r="L456" s="41"/>
      <c r="M456" s="188"/>
      <c r="N456" s="189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231</v>
      </c>
      <c r="AU456" s="19" t="s">
        <v>227</v>
      </c>
    </row>
    <row r="457" spans="1:65" s="2" customFormat="1" ht="16.5" customHeight="1">
      <c r="A457" s="36"/>
      <c r="B457" s="37"/>
      <c r="C457" s="173" t="s">
        <v>718</v>
      </c>
      <c r="D457" s="173" t="s">
        <v>222</v>
      </c>
      <c r="E457" s="174" t="s">
        <v>719</v>
      </c>
      <c r="F457" s="175" t="s">
        <v>720</v>
      </c>
      <c r="G457" s="176" t="s">
        <v>257</v>
      </c>
      <c r="H457" s="177">
        <v>1</v>
      </c>
      <c r="I457" s="178"/>
      <c r="J457" s="177">
        <f>ROUND(I457*H457,1)</f>
        <v>0</v>
      </c>
      <c r="K457" s="175" t="s">
        <v>225</v>
      </c>
      <c r="L457" s="41"/>
      <c r="M457" s="179" t="s">
        <v>19</v>
      </c>
      <c r="N457" s="180" t="s">
        <v>43</v>
      </c>
      <c r="O457" s="66"/>
      <c r="P457" s="181">
        <f>O457*H457</f>
        <v>0</v>
      </c>
      <c r="Q457" s="181">
        <v>2E-3</v>
      </c>
      <c r="R457" s="181">
        <f>Q457*H457</f>
        <v>2E-3</v>
      </c>
      <c r="S457" s="181">
        <v>0</v>
      </c>
      <c r="T457" s="182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3" t="s">
        <v>337</v>
      </c>
      <c r="AT457" s="183" t="s">
        <v>222</v>
      </c>
      <c r="AU457" s="183" t="s">
        <v>227</v>
      </c>
      <c r="AY457" s="19" t="s">
        <v>220</v>
      </c>
      <c r="BE457" s="184">
        <f>IF(N457="základní",J457,0)</f>
        <v>0</v>
      </c>
      <c r="BF457" s="184">
        <f>IF(N457="snížená",J457,0)</f>
        <v>0</v>
      </c>
      <c r="BG457" s="184">
        <f>IF(N457="zákl. přenesená",J457,0)</f>
        <v>0</v>
      </c>
      <c r="BH457" s="184">
        <f>IF(N457="sníž. přenesená",J457,0)</f>
        <v>0</v>
      </c>
      <c r="BI457" s="184">
        <f>IF(N457="nulová",J457,0)</f>
        <v>0</v>
      </c>
      <c r="BJ457" s="19" t="s">
        <v>227</v>
      </c>
      <c r="BK457" s="184">
        <f>ROUND(I457*H457,1)</f>
        <v>0</v>
      </c>
      <c r="BL457" s="19" t="s">
        <v>337</v>
      </c>
      <c r="BM457" s="183" t="s">
        <v>721</v>
      </c>
    </row>
    <row r="458" spans="1:65" s="2" customFormat="1" ht="19.5">
      <c r="A458" s="36"/>
      <c r="B458" s="37"/>
      <c r="C458" s="38"/>
      <c r="D458" s="185" t="s">
        <v>229</v>
      </c>
      <c r="E458" s="38"/>
      <c r="F458" s="186" t="s">
        <v>722</v>
      </c>
      <c r="G458" s="38"/>
      <c r="H458" s="38"/>
      <c r="I458" s="187"/>
      <c r="J458" s="38"/>
      <c r="K458" s="38"/>
      <c r="L458" s="41"/>
      <c r="M458" s="188"/>
      <c r="N458" s="189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229</v>
      </c>
      <c r="AU458" s="19" t="s">
        <v>227</v>
      </c>
    </row>
    <row r="459" spans="1:65" s="2" customFormat="1" ht="11.25">
      <c r="A459" s="36"/>
      <c r="B459" s="37"/>
      <c r="C459" s="38"/>
      <c r="D459" s="190" t="s">
        <v>231</v>
      </c>
      <c r="E459" s="38"/>
      <c r="F459" s="191" t="s">
        <v>723</v>
      </c>
      <c r="G459" s="38"/>
      <c r="H459" s="38"/>
      <c r="I459" s="187"/>
      <c r="J459" s="38"/>
      <c r="K459" s="38"/>
      <c r="L459" s="41"/>
      <c r="M459" s="188"/>
      <c r="N459" s="189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231</v>
      </c>
      <c r="AU459" s="19" t="s">
        <v>227</v>
      </c>
    </row>
    <row r="460" spans="1:65" s="2" customFormat="1" ht="19.5">
      <c r="A460" s="36"/>
      <c r="B460" s="37"/>
      <c r="C460" s="38"/>
      <c r="D460" s="185" t="s">
        <v>724</v>
      </c>
      <c r="E460" s="38"/>
      <c r="F460" s="233" t="s">
        <v>725</v>
      </c>
      <c r="G460" s="38"/>
      <c r="H460" s="38"/>
      <c r="I460" s="187"/>
      <c r="J460" s="38"/>
      <c r="K460" s="38"/>
      <c r="L460" s="41"/>
      <c r="M460" s="188"/>
      <c r="N460" s="189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724</v>
      </c>
      <c r="AU460" s="19" t="s">
        <v>227</v>
      </c>
    </row>
    <row r="461" spans="1:65" s="2" customFormat="1" ht="24.2" customHeight="1">
      <c r="A461" s="36"/>
      <c r="B461" s="37"/>
      <c r="C461" s="224" t="s">
        <v>726</v>
      </c>
      <c r="D461" s="224" t="s">
        <v>302</v>
      </c>
      <c r="E461" s="225" t="s">
        <v>727</v>
      </c>
      <c r="F461" s="226" t="s">
        <v>728</v>
      </c>
      <c r="G461" s="227" t="s">
        <v>257</v>
      </c>
      <c r="H461" s="228">
        <v>1</v>
      </c>
      <c r="I461" s="229"/>
      <c r="J461" s="228">
        <f>ROUND(I461*H461,1)</f>
        <v>0</v>
      </c>
      <c r="K461" s="226" t="s">
        <v>225</v>
      </c>
      <c r="L461" s="230"/>
      <c r="M461" s="231" t="s">
        <v>19</v>
      </c>
      <c r="N461" s="232" t="s">
        <v>43</v>
      </c>
      <c r="O461" s="66"/>
      <c r="P461" s="181">
        <f>O461*H461</f>
        <v>0</v>
      </c>
      <c r="Q461" s="181">
        <v>4.41E-2</v>
      </c>
      <c r="R461" s="181">
        <f>Q461*H461</f>
        <v>4.41E-2</v>
      </c>
      <c r="S461" s="181">
        <v>0</v>
      </c>
      <c r="T461" s="182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3" t="s">
        <v>457</v>
      </c>
      <c r="AT461" s="183" t="s">
        <v>302</v>
      </c>
      <c r="AU461" s="183" t="s">
        <v>227</v>
      </c>
      <c r="AY461" s="19" t="s">
        <v>220</v>
      </c>
      <c r="BE461" s="184">
        <f>IF(N461="základní",J461,0)</f>
        <v>0</v>
      </c>
      <c r="BF461" s="184">
        <f>IF(N461="snížená",J461,0)</f>
        <v>0</v>
      </c>
      <c r="BG461" s="184">
        <f>IF(N461="zákl. přenesená",J461,0)</f>
        <v>0</v>
      </c>
      <c r="BH461" s="184">
        <f>IF(N461="sníž. přenesená",J461,0)</f>
        <v>0</v>
      </c>
      <c r="BI461" s="184">
        <f>IF(N461="nulová",J461,0)</f>
        <v>0</v>
      </c>
      <c r="BJ461" s="19" t="s">
        <v>227</v>
      </c>
      <c r="BK461" s="184">
        <f>ROUND(I461*H461,1)</f>
        <v>0</v>
      </c>
      <c r="BL461" s="19" t="s">
        <v>337</v>
      </c>
      <c r="BM461" s="183" t="s">
        <v>729</v>
      </c>
    </row>
    <row r="462" spans="1:65" s="2" customFormat="1" ht="19.5">
      <c r="A462" s="36"/>
      <c r="B462" s="37"/>
      <c r="C462" s="38"/>
      <c r="D462" s="185" t="s">
        <v>229</v>
      </c>
      <c r="E462" s="38"/>
      <c r="F462" s="186" t="s">
        <v>728</v>
      </c>
      <c r="G462" s="38"/>
      <c r="H462" s="38"/>
      <c r="I462" s="187"/>
      <c r="J462" s="38"/>
      <c r="K462" s="38"/>
      <c r="L462" s="41"/>
      <c r="M462" s="188"/>
      <c r="N462" s="189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229</v>
      </c>
      <c r="AU462" s="19" t="s">
        <v>227</v>
      </c>
    </row>
    <row r="463" spans="1:65" s="2" customFormat="1" ht="16.5" customHeight="1">
      <c r="A463" s="36"/>
      <c r="B463" s="37"/>
      <c r="C463" s="173" t="s">
        <v>730</v>
      </c>
      <c r="D463" s="173" t="s">
        <v>222</v>
      </c>
      <c r="E463" s="174" t="s">
        <v>731</v>
      </c>
      <c r="F463" s="175" t="s">
        <v>732</v>
      </c>
      <c r="G463" s="176" t="s">
        <v>629</v>
      </c>
      <c r="H463" s="177">
        <v>1</v>
      </c>
      <c r="I463" s="178"/>
      <c r="J463" s="177">
        <f>ROUND(I463*H463,1)</f>
        <v>0</v>
      </c>
      <c r="K463" s="175" t="s">
        <v>225</v>
      </c>
      <c r="L463" s="41"/>
      <c r="M463" s="179" t="s">
        <v>19</v>
      </c>
      <c r="N463" s="180" t="s">
        <v>43</v>
      </c>
      <c r="O463" s="66"/>
      <c r="P463" s="181">
        <f>O463*H463</f>
        <v>0</v>
      </c>
      <c r="Q463" s="181">
        <v>0</v>
      </c>
      <c r="R463" s="181">
        <f>Q463*H463</f>
        <v>0</v>
      </c>
      <c r="S463" s="181">
        <v>8.5999999999999998E-4</v>
      </c>
      <c r="T463" s="182">
        <f>S463*H463</f>
        <v>8.5999999999999998E-4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3" t="s">
        <v>337</v>
      </c>
      <c r="AT463" s="183" t="s">
        <v>222</v>
      </c>
      <c r="AU463" s="183" t="s">
        <v>227</v>
      </c>
      <c r="AY463" s="19" t="s">
        <v>220</v>
      </c>
      <c r="BE463" s="184">
        <f>IF(N463="základní",J463,0)</f>
        <v>0</v>
      </c>
      <c r="BF463" s="184">
        <f>IF(N463="snížená",J463,0)</f>
        <v>0</v>
      </c>
      <c r="BG463" s="184">
        <f>IF(N463="zákl. přenesená",J463,0)</f>
        <v>0</v>
      </c>
      <c r="BH463" s="184">
        <f>IF(N463="sníž. přenesená",J463,0)</f>
        <v>0</v>
      </c>
      <c r="BI463" s="184">
        <f>IF(N463="nulová",J463,0)</f>
        <v>0</v>
      </c>
      <c r="BJ463" s="19" t="s">
        <v>227</v>
      </c>
      <c r="BK463" s="184">
        <f>ROUND(I463*H463,1)</f>
        <v>0</v>
      </c>
      <c r="BL463" s="19" t="s">
        <v>337</v>
      </c>
      <c r="BM463" s="183" t="s">
        <v>733</v>
      </c>
    </row>
    <row r="464" spans="1:65" s="2" customFormat="1" ht="11.25">
      <c r="A464" s="36"/>
      <c r="B464" s="37"/>
      <c r="C464" s="38"/>
      <c r="D464" s="185" t="s">
        <v>229</v>
      </c>
      <c r="E464" s="38"/>
      <c r="F464" s="186" t="s">
        <v>734</v>
      </c>
      <c r="G464" s="38"/>
      <c r="H464" s="38"/>
      <c r="I464" s="187"/>
      <c r="J464" s="38"/>
      <c r="K464" s="38"/>
      <c r="L464" s="41"/>
      <c r="M464" s="188"/>
      <c r="N464" s="189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229</v>
      </c>
      <c r="AU464" s="19" t="s">
        <v>227</v>
      </c>
    </row>
    <row r="465" spans="1:65" s="2" customFormat="1" ht="11.25">
      <c r="A465" s="36"/>
      <c r="B465" s="37"/>
      <c r="C465" s="38"/>
      <c r="D465" s="190" t="s">
        <v>231</v>
      </c>
      <c r="E465" s="38"/>
      <c r="F465" s="191" t="s">
        <v>735</v>
      </c>
      <c r="G465" s="38"/>
      <c r="H465" s="38"/>
      <c r="I465" s="187"/>
      <c r="J465" s="38"/>
      <c r="K465" s="38"/>
      <c r="L465" s="41"/>
      <c r="M465" s="188"/>
      <c r="N465" s="189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231</v>
      </c>
      <c r="AU465" s="19" t="s">
        <v>227</v>
      </c>
    </row>
    <row r="466" spans="1:65" s="2" customFormat="1" ht="16.5" customHeight="1">
      <c r="A466" s="36"/>
      <c r="B466" s="37"/>
      <c r="C466" s="173" t="s">
        <v>736</v>
      </c>
      <c r="D466" s="173" t="s">
        <v>222</v>
      </c>
      <c r="E466" s="174" t="s">
        <v>737</v>
      </c>
      <c r="F466" s="175" t="s">
        <v>738</v>
      </c>
      <c r="G466" s="176" t="s">
        <v>257</v>
      </c>
      <c r="H466" s="177">
        <v>1</v>
      </c>
      <c r="I466" s="178"/>
      <c r="J466" s="177">
        <f>ROUND(I466*H466,1)</f>
        <v>0</v>
      </c>
      <c r="K466" s="175" t="s">
        <v>225</v>
      </c>
      <c r="L466" s="41"/>
      <c r="M466" s="179" t="s">
        <v>19</v>
      </c>
      <c r="N466" s="180" t="s">
        <v>43</v>
      </c>
      <c r="O466" s="66"/>
      <c r="P466" s="181">
        <f>O466*H466</f>
        <v>0</v>
      </c>
      <c r="Q466" s="181">
        <v>0</v>
      </c>
      <c r="R466" s="181">
        <f>Q466*H466</f>
        <v>0</v>
      </c>
      <c r="S466" s="181">
        <v>0</v>
      </c>
      <c r="T466" s="182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3" t="s">
        <v>337</v>
      </c>
      <c r="AT466" s="183" t="s">
        <v>222</v>
      </c>
      <c r="AU466" s="183" t="s">
        <v>227</v>
      </c>
      <c r="AY466" s="19" t="s">
        <v>220</v>
      </c>
      <c r="BE466" s="184">
        <f>IF(N466="základní",J466,0)</f>
        <v>0</v>
      </c>
      <c r="BF466" s="184">
        <f>IF(N466="snížená",J466,0)</f>
        <v>0</v>
      </c>
      <c r="BG466" s="184">
        <f>IF(N466="zákl. přenesená",J466,0)</f>
        <v>0</v>
      </c>
      <c r="BH466" s="184">
        <f>IF(N466="sníž. přenesená",J466,0)</f>
        <v>0</v>
      </c>
      <c r="BI466" s="184">
        <f>IF(N466="nulová",J466,0)</f>
        <v>0</v>
      </c>
      <c r="BJ466" s="19" t="s">
        <v>227</v>
      </c>
      <c r="BK466" s="184">
        <f>ROUND(I466*H466,1)</f>
        <v>0</v>
      </c>
      <c r="BL466" s="19" t="s">
        <v>337</v>
      </c>
      <c r="BM466" s="183" t="s">
        <v>739</v>
      </c>
    </row>
    <row r="467" spans="1:65" s="2" customFormat="1" ht="11.25">
      <c r="A467" s="36"/>
      <c r="B467" s="37"/>
      <c r="C467" s="38"/>
      <c r="D467" s="185" t="s">
        <v>229</v>
      </c>
      <c r="E467" s="38"/>
      <c r="F467" s="186" t="s">
        <v>740</v>
      </c>
      <c r="G467" s="38"/>
      <c r="H467" s="38"/>
      <c r="I467" s="187"/>
      <c r="J467" s="38"/>
      <c r="K467" s="38"/>
      <c r="L467" s="41"/>
      <c r="M467" s="188"/>
      <c r="N467" s="189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229</v>
      </c>
      <c r="AU467" s="19" t="s">
        <v>227</v>
      </c>
    </row>
    <row r="468" spans="1:65" s="2" customFormat="1" ht="11.25">
      <c r="A468" s="36"/>
      <c r="B468" s="37"/>
      <c r="C468" s="38"/>
      <c r="D468" s="190" t="s">
        <v>231</v>
      </c>
      <c r="E468" s="38"/>
      <c r="F468" s="191" t="s">
        <v>741</v>
      </c>
      <c r="G468" s="38"/>
      <c r="H468" s="38"/>
      <c r="I468" s="187"/>
      <c r="J468" s="38"/>
      <c r="K468" s="38"/>
      <c r="L468" s="41"/>
      <c r="M468" s="188"/>
      <c r="N468" s="189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231</v>
      </c>
      <c r="AU468" s="19" t="s">
        <v>227</v>
      </c>
    </row>
    <row r="469" spans="1:65" s="2" customFormat="1" ht="24.2" customHeight="1">
      <c r="A469" s="36"/>
      <c r="B469" s="37"/>
      <c r="C469" s="224" t="s">
        <v>742</v>
      </c>
      <c r="D469" s="224" t="s">
        <v>302</v>
      </c>
      <c r="E469" s="225" t="s">
        <v>743</v>
      </c>
      <c r="F469" s="226" t="s">
        <v>744</v>
      </c>
      <c r="G469" s="227" t="s">
        <v>257</v>
      </c>
      <c r="H469" s="228">
        <v>1</v>
      </c>
      <c r="I469" s="229"/>
      <c r="J469" s="228">
        <f>ROUND(I469*H469,1)</f>
        <v>0</v>
      </c>
      <c r="K469" s="226" t="s">
        <v>225</v>
      </c>
      <c r="L469" s="230"/>
      <c r="M469" s="231" t="s">
        <v>19</v>
      </c>
      <c r="N469" s="232" t="s">
        <v>43</v>
      </c>
      <c r="O469" s="66"/>
      <c r="P469" s="181">
        <f>O469*H469</f>
        <v>0</v>
      </c>
      <c r="Q469" s="181">
        <v>1.8E-3</v>
      </c>
      <c r="R469" s="181">
        <f>Q469*H469</f>
        <v>1.8E-3</v>
      </c>
      <c r="S469" s="181">
        <v>0</v>
      </c>
      <c r="T469" s="182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3" t="s">
        <v>457</v>
      </c>
      <c r="AT469" s="183" t="s">
        <v>302</v>
      </c>
      <c r="AU469" s="183" t="s">
        <v>227</v>
      </c>
      <c r="AY469" s="19" t="s">
        <v>220</v>
      </c>
      <c r="BE469" s="184">
        <f>IF(N469="základní",J469,0)</f>
        <v>0</v>
      </c>
      <c r="BF469" s="184">
        <f>IF(N469="snížená",J469,0)</f>
        <v>0</v>
      </c>
      <c r="BG469" s="184">
        <f>IF(N469="zákl. přenesená",J469,0)</f>
        <v>0</v>
      </c>
      <c r="BH469" s="184">
        <f>IF(N469="sníž. přenesená",J469,0)</f>
        <v>0</v>
      </c>
      <c r="BI469" s="184">
        <f>IF(N469="nulová",J469,0)</f>
        <v>0</v>
      </c>
      <c r="BJ469" s="19" t="s">
        <v>227</v>
      </c>
      <c r="BK469" s="184">
        <f>ROUND(I469*H469,1)</f>
        <v>0</v>
      </c>
      <c r="BL469" s="19" t="s">
        <v>337</v>
      </c>
      <c r="BM469" s="183" t="s">
        <v>745</v>
      </c>
    </row>
    <row r="470" spans="1:65" s="2" customFormat="1" ht="19.5">
      <c r="A470" s="36"/>
      <c r="B470" s="37"/>
      <c r="C470" s="38"/>
      <c r="D470" s="185" t="s">
        <v>229</v>
      </c>
      <c r="E470" s="38"/>
      <c r="F470" s="186" t="s">
        <v>744</v>
      </c>
      <c r="G470" s="38"/>
      <c r="H470" s="38"/>
      <c r="I470" s="187"/>
      <c r="J470" s="38"/>
      <c r="K470" s="38"/>
      <c r="L470" s="41"/>
      <c r="M470" s="188"/>
      <c r="N470" s="189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229</v>
      </c>
      <c r="AU470" s="19" t="s">
        <v>227</v>
      </c>
    </row>
    <row r="471" spans="1:65" s="2" customFormat="1" ht="24.2" customHeight="1">
      <c r="A471" s="36"/>
      <c r="B471" s="37"/>
      <c r="C471" s="173" t="s">
        <v>746</v>
      </c>
      <c r="D471" s="173" t="s">
        <v>222</v>
      </c>
      <c r="E471" s="174" t="s">
        <v>747</v>
      </c>
      <c r="F471" s="175" t="s">
        <v>748</v>
      </c>
      <c r="G471" s="176" t="s">
        <v>257</v>
      </c>
      <c r="H471" s="177">
        <v>1</v>
      </c>
      <c r="I471" s="178"/>
      <c r="J471" s="177">
        <f>ROUND(I471*H471,1)</f>
        <v>0</v>
      </c>
      <c r="K471" s="175" t="s">
        <v>225</v>
      </c>
      <c r="L471" s="41"/>
      <c r="M471" s="179" t="s">
        <v>19</v>
      </c>
      <c r="N471" s="180" t="s">
        <v>43</v>
      </c>
      <c r="O471" s="66"/>
      <c r="P471" s="181">
        <f>O471*H471</f>
        <v>0</v>
      </c>
      <c r="Q471" s="181">
        <v>3.9140000000000001E-5</v>
      </c>
      <c r="R471" s="181">
        <f>Q471*H471</f>
        <v>3.9140000000000001E-5</v>
      </c>
      <c r="S471" s="181">
        <v>0</v>
      </c>
      <c r="T471" s="182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3" t="s">
        <v>337</v>
      </c>
      <c r="AT471" s="183" t="s">
        <v>222</v>
      </c>
      <c r="AU471" s="183" t="s">
        <v>227</v>
      </c>
      <c r="AY471" s="19" t="s">
        <v>220</v>
      </c>
      <c r="BE471" s="184">
        <f>IF(N471="základní",J471,0)</f>
        <v>0</v>
      </c>
      <c r="BF471" s="184">
        <f>IF(N471="snížená",J471,0)</f>
        <v>0</v>
      </c>
      <c r="BG471" s="184">
        <f>IF(N471="zákl. přenesená",J471,0)</f>
        <v>0</v>
      </c>
      <c r="BH471" s="184">
        <f>IF(N471="sníž. přenesená",J471,0)</f>
        <v>0</v>
      </c>
      <c r="BI471" s="184">
        <f>IF(N471="nulová",J471,0)</f>
        <v>0</v>
      </c>
      <c r="BJ471" s="19" t="s">
        <v>227</v>
      </c>
      <c r="BK471" s="184">
        <f>ROUND(I471*H471,1)</f>
        <v>0</v>
      </c>
      <c r="BL471" s="19" t="s">
        <v>337</v>
      </c>
      <c r="BM471" s="183" t="s">
        <v>749</v>
      </c>
    </row>
    <row r="472" spans="1:65" s="2" customFormat="1" ht="11.25">
      <c r="A472" s="36"/>
      <c r="B472" s="37"/>
      <c r="C472" s="38"/>
      <c r="D472" s="185" t="s">
        <v>229</v>
      </c>
      <c r="E472" s="38"/>
      <c r="F472" s="186" t="s">
        <v>750</v>
      </c>
      <c r="G472" s="38"/>
      <c r="H472" s="38"/>
      <c r="I472" s="187"/>
      <c r="J472" s="38"/>
      <c r="K472" s="38"/>
      <c r="L472" s="41"/>
      <c r="M472" s="188"/>
      <c r="N472" s="189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229</v>
      </c>
      <c r="AU472" s="19" t="s">
        <v>227</v>
      </c>
    </row>
    <row r="473" spans="1:65" s="2" customFormat="1" ht="11.25">
      <c r="A473" s="36"/>
      <c r="B473" s="37"/>
      <c r="C473" s="38"/>
      <c r="D473" s="190" t="s">
        <v>231</v>
      </c>
      <c r="E473" s="38"/>
      <c r="F473" s="191" t="s">
        <v>751</v>
      </c>
      <c r="G473" s="38"/>
      <c r="H473" s="38"/>
      <c r="I473" s="187"/>
      <c r="J473" s="38"/>
      <c r="K473" s="38"/>
      <c r="L473" s="41"/>
      <c r="M473" s="188"/>
      <c r="N473" s="189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231</v>
      </c>
      <c r="AU473" s="19" t="s">
        <v>227</v>
      </c>
    </row>
    <row r="474" spans="1:65" s="2" customFormat="1" ht="16.5" customHeight="1">
      <c r="A474" s="36"/>
      <c r="B474" s="37"/>
      <c r="C474" s="224" t="s">
        <v>752</v>
      </c>
      <c r="D474" s="224" t="s">
        <v>302</v>
      </c>
      <c r="E474" s="225" t="s">
        <v>753</v>
      </c>
      <c r="F474" s="226" t="s">
        <v>754</v>
      </c>
      <c r="G474" s="227" t="s">
        <v>257</v>
      </c>
      <c r="H474" s="228">
        <v>1</v>
      </c>
      <c r="I474" s="229"/>
      <c r="J474" s="228">
        <f>ROUND(I474*H474,1)</f>
        <v>0</v>
      </c>
      <c r="K474" s="226" t="s">
        <v>225</v>
      </c>
      <c r="L474" s="230"/>
      <c r="M474" s="231" t="s">
        <v>19</v>
      </c>
      <c r="N474" s="232" t="s">
        <v>43</v>
      </c>
      <c r="O474" s="66"/>
      <c r="P474" s="181">
        <f>O474*H474</f>
        <v>0</v>
      </c>
      <c r="Q474" s="181">
        <v>1.47E-3</v>
      </c>
      <c r="R474" s="181">
        <f>Q474*H474</f>
        <v>1.47E-3</v>
      </c>
      <c r="S474" s="181">
        <v>0</v>
      </c>
      <c r="T474" s="182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3" t="s">
        <v>457</v>
      </c>
      <c r="AT474" s="183" t="s">
        <v>302</v>
      </c>
      <c r="AU474" s="183" t="s">
        <v>227</v>
      </c>
      <c r="AY474" s="19" t="s">
        <v>220</v>
      </c>
      <c r="BE474" s="184">
        <f>IF(N474="základní",J474,0)</f>
        <v>0</v>
      </c>
      <c r="BF474" s="184">
        <f>IF(N474="snížená",J474,0)</f>
        <v>0</v>
      </c>
      <c r="BG474" s="184">
        <f>IF(N474="zákl. přenesená",J474,0)</f>
        <v>0</v>
      </c>
      <c r="BH474" s="184">
        <f>IF(N474="sníž. přenesená",J474,0)</f>
        <v>0</v>
      </c>
      <c r="BI474" s="184">
        <f>IF(N474="nulová",J474,0)</f>
        <v>0</v>
      </c>
      <c r="BJ474" s="19" t="s">
        <v>227</v>
      </c>
      <c r="BK474" s="184">
        <f>ROUND(I474*H474,1)</f>
        <v>0</v>
      </c>
      <c r="BL474" s="19" t="s">
        <v>337</v>
      </c>
      <c r="BM474" s="183" t="s">
        <v>755</v>
      </c>
    </row>
    <row r="475" spans="1:65" s="2" customFormat="1" ht="11.25">
      <c r="A475" s="36"/>
      <c r="B475" s="37"/>
      <c r="C475" s="38"/>
      <c r="D475" s="185" t="s">
        <v>229</v>
      </c>
      <c r="E475" s="38"/>
      <c r="F475" s="186" t="s">
        <v>754</v>
      </c>
      <c r="G475" s="38"/>
      <c r="H475" s="38"/>
      <c r="I475" s="187"/>
      <c r="J475" s="38"/>
      <c r="K475" s="38"/>
      <c r="L475" s="41"/>
      <c r="M475" s="188"/>
      <c r="N475" s="189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229</v>
      </c>
      <c r="AU475" s="19" t="s">
        <v>227</v>
      </c>
    </row>
    <row r="476" spans="1:65" s="2" customFormat="1" ht="16.5" customHeight="1">
      <c r="A476" s="36"/>
      <c r="B476" s="37"/>
      <c r="C476" s="173" t="s">
        <v>756</v>
      </c>
      <c r="D476" s="173" t="s">
        <v>222</v>
      </c>
      <c r="E476" s="174" t="s">
        <v>757</v>
      </c>
      <c r="F476" s="175" t="s">
        <v>758</v>
      </c>
      <c r="G476" s="176" t="s">
        <v>257</v>
      </c>
      <c r="H476" s="177">
        <v>1</v>
      </c>
      <c r="I476" s="178"/>
      <c r="J476" s="177">
        <f>ROUND(I476*H476,1)</f>
        <v>0</v>
      </c>
      <c r="K476" s="175" t="s">
        <v>225</v>
      </c>
      <c r="L476" s="41"/>
      <c r="M476" s="179" t="s">
        <v>19</v>
      </c>
      <c r="N476" s="180" t="s">
        <v>43</v>
      </c>
      <c r="O476" s="66"/>
      <c r="P476" s="181">
        <f>O476*H476</f>
        <v>0</v>
      </c>
      <c r="Q476" s="181">
        <v>0</v>
      </c>
      <c r="R476" s="181">
        <f>Q476*H476</f>
        <v>0</v>
      </c>
      <c r="S476" s="181">
        <v>2.2499999999999998E-3</v>
      </c>
      <c r="T476" s="182">
        <f>S476*H476</f>
        <v>2.2499999999999998E-3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3" t="s">
        <v>337</v>
      </c>
      <c r="AT476" s="183" t="s">
        <v>222</v>
      </c>
      <c r="AU476" s="183" t="s">
        <v>227</v>
      </c>
      <c r="AY476" s="19" t="s">
        <v>220</v>
      </c>
      <c r="BE476" s="184">
        <f>IF(N476="základní",J476,0)</f>
        <v>0</v>
      </c>
      <c r="BF476" s="184">
        <f>IF(N476="snížená",J476,0)</f>
        <v>0</v>
      </c>
      <c r="BG476" s="184">
        <f>IF(N476="zákl. přenesená",J476,0)</f>
        <v>0</v>
      </c>
      <c r="BH476" s="184">
        <f>IF(N476="sníž. přenesená",J476,0)</f>
        <v>0</v>
      </c>
      <c r="BI476" s="184">
        <f>IF(N476="nulová",J476,0)</f>
        <v>0</v>
      </c>
      <c r="BJ476" s="19" t="s">
        <v>227</v>
      </c>
      <c r="BK476" s="184">
        <f>ROUND(I476*H476,1)</f>
        <v>0</v>
      </c>
      <c r="BL476" s="19" t="s">
        <v>337</v>
      </c>
      <c r="BM476" s="183" t="s">
        <v>759</v>
      </c>
    </row>
    <row r="477" spans="1:65" s="2" customFormat="1" ht="11.25">
      <c r="A477" s="36"/>
      <c r="B477" s="37"/>
      <c r="C477" s="38"/>
      <c r="D477" s="185" t="s">
        <v>229</v>
      </c>
      <c r="E477" s="38"/>
      <c r="F477" s="186" t="s">
        <v>760</v>
      </c>
      <c r="G477" s="38"/>
      <c r="H477" s="38"/>
      <c r="I477" s="187"/>
      <c r="J477" s="38"/>
      <c r="K477" s="38"/>
      <c r="L477" s="41"/>
      <c r="M477" s="188"/>
      <c r="N477" s="189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229</v>
      </c>
      <c r="AU477" s="19" t="s">
        <v>227</v>
      </c>
    </row>
    <row r="478" spans="1:65" s="2" customFormat="1" ht="11.25">
      <c r="A478" s="36"/>
      <c r="B478" s="37"/>
      <c r="C478" s="38"/>
      <c r="D478" s="190" t="s">
        <v>231</v>
      </c>
      <c r="E478" s="38"/>
      <c r="F478" s="191" t="s">
        <v>761</v>
      </c>
      <c r="G478" s="38"/>
      <c r="H478" s="38"/>
      <c r="I478" s="187"/>
      <c r="J478" s="38"/>
      <c r="K478" s="38"/>
      <c r="L478" s="41"/>
      <c r="M478" s="188"/>
      <c r="N478" s="189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231</v>
      </c>
      <c r="AU478" s="19" t="s">
        <v>227</v>
      </c>
    </row>
    <row r="479" spans="1:65" s="2" customFormat="1" ht="21.75" customHeight="1">
      <c r="A479" s="36"/>
      <c r="B479" s="37"/>
      <c r="C479" s="173" t="s">
        <v>762</v>
      </c>
      <c r="D479" s="173" t="s">
        <v>222</v>
      </c>
      <c r="E479" s="174" t="s">
        <v>763</v>
      </c>
      <c r="F479" s="175" t="s">
        <v>764</v>
      </c>
      <c r="G479" s="176" t="s">
        <v>629</v>
      </c>
      <c r="H479" s="177">
        <v>1</v>
      </c>
      <c r="I479" s="178"/>
      <c r="J479" s="177">
        <f>ROUND(I479*H479,1)</f>
        <v>0</v>
      </c>
      <c r="K479" s="175" t="s">
        <v>225</v>
      </c>
      <c r="L479" s="41"/>
      <c r="M479" s="179" t="s">
        <v>19</v>
      </c>
      <c r="N479" s="180" t="s">
        <v>43</v>
      </c>
      <c r="O479" s="66"/>
      <c r="P479" s="181">
        <f>O479*H479</f>
        <v>0</v>
      </c>
      <c r="Q479" s="181">
        <v>1.1914E-4</v>
      </c>
      <c r="R479" s="181">
        <f>Q479*H479</f>
        <v>1.1914E-4</v>
      </c>
      <c r="S479" s="181">
        <v>0</v>
      </c>
      <c r="T479" s="182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3" t="s">
        <v>337</v>
      </c>
      <c r="AT479" s="183" t="s">
        <v>222</v>
      </c>
      <c r="AU479" s="183" t="s">
        <v>227</v>
      </c>
      <c r="AY479" s="19" t="s">
        <v>220</v>
      </c>
      <c r="BE479" s="184">
        <f>IF(N479="základní",J479,0)</f>
        <v>0</v>
      </c>
      <c r="BF479" s="184">
        <f>IF(N479="snížená",J479,0)</f>
        <v>0</v>
      </c>
      <c r="BG479" s="184">
        <f>IF(N479="zákl. přenesená",J479,0)</f>
        <v>0</v>
      </c>
      <c r="BH479" s="184">
        <f>IF(N479="sníž. přenesená",J479,0)</f>
        <v>0</v>
      </c>
      <c r="BI479" s="184">
        <f>IF(N479="nulová",J479,0)</f>
        <v>0</v>
      </c>
      <c r="BJ479" s="19" t="s">
        <v>227</v>
      </c>
      <c r="BK479" s="184">
        <f>ROUND(I479*H479,1)</f>
        <v>0</v>
      </c>
      <c r="BL479" s="19" t="s">
        <v>337</v>
      </c>
      <c r="BM479" s="183" t="s">
        <v>765</v>
      </c>
    </row>
    <row r="480" spans="1:65" s="2" customFormat="1" ht="19.5">
      <c r="A480" s="36"/>
      <c r="B480" s="37"/>
      <c r="C480" s="38"/>
      <c r="D480" s="185" t="s">
        <v>229</v>
      </c>
      <c r="E480" s="38"/>
      <c r="F480" s="186" t="s">
        <v>766</v>
      </c>
      <c r="G480" s="38"/>
      <c r="H480" s="38"/>
      <c r="I480" s="187"/>
      <c r="J480" s="38"/>
      <c r="K480" s="38"/>
      <c r="L480" s="41"/>
      <c r="M480" s="188"/>
      <c r="N480" s="189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229</v>
      </c>
      <c r="AU480" s="19" t="s">
        <v>227</v>
      </c>
    </row>
    <row r="481" spans="1:65" s="2" customFormat="1" ht="11.25">
      <c r="A481" s="36"/>
      <c r="B481" s="37"/>
      <c r="C481" s="38"/>
      <c r="D481" s="190" t="s">
        <v>231</v>
      </c>
      <c r="E481" s="38"/>
      <c r="F481" s="191" t="s">
        <v>767</v>
      </c>
      <c r="G481" s="38"/>
      <c r="H481" s="38"/>
      <c r="I481" s="187"/>
      <c r="J481" s="38"/>
      <c r="K481" s="38"/>
      <c r="L481" s="41"/>
      <c r="M481" s="188"/>
      <c r="N481" s="189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231</v>
      </c>
      <c r="AU481" s="19" t="s">
        <v>227</v>
      </c>
    </row>
    <row r="482" spans="1:65" s="2" customFormat="1" ht="24.2" customHeight="1">
      <c r="A482" s="36"/>
      <c r="B482" s="37"/>
      <c r="C482" s="224" t="s">
        <v>768</v>
      </c>
      <c r="D482" s="224" t="s">
        <v>302</v>
      </c>
      <c r="E482" s="225" t="s">
        <v>769</v>
      </c>
      <c r="F482" s="226" t="s">
        <v>770</v>
      </c>
      <c r="G482" s="227" t="s">
        <v>257</v>
      </c>
      <c r="H482" s="228">
        <v>1</v>
      </c>
      <c r="I482" s="229"/>
      <c r="J482" s="228">
        <f>ROUND(I482*H482,1)</f>
        <v>0</v>
      </c>
      <c r="K482" s="226" t="s">
        <v>225</v>
      </c>
      <c r="L482" s="230"/>
      <c r="M482" s="231" t="s">
        <v>19</v>
      </c>
      <c r="N482" s="232" t="s">
        <v>43</v>
      </c>
      <c r="O482" s="66"/>
      <c r="P482" s="181">
        <f>O482*H482</f>
        <v>0</v>
      </c>
      <c r="Q482" s="181">
        <v>1.8E-3</v>
      </c>
      <c r="R482" s="181">
        <f>Q482*H482</f>
        <v>1.8E-3</v>
      </c>
      <c r="S482" s="181">
        <v>0</v>
      </c>
      <c r="T482" s="182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3" t="s">
        <v>457</v>
      </c>
      <c r="AT482" s="183" t="s">
        <v>302</v>
      </c>
      <c r="AU482" s="183" t="s">
        <v>227</v>
      </c>
      <c r="AY482" s="19" t="s">
        <v>220</v>
      </c>
      <c r="BE482" s="184">
        <f>IF(N482="základní",J482,0)</f>
        <v>0</v>
      </c>
      <c r="BF482" s="184">
        <f>IF(N482="snížená",J482,0)</f>
        <v>0</v>
      </c>
      <c r="BG482" s="184">
        <f>IF(N482="zákl. přenesená",J482,0)</f>
        <v>0</v>
      </c>
      <c r="BH482" s="184">
        <f>IF(N482="sníž. přenesená",J482,0)</f>
        <v>0</v>
      </c>
      <c r="BI482" s="184">
        <f>IF(N482="nulová",J482,0)</f>
        <v>0</v>
      </c>
      <c r="BJ482" s="19" t="s">
        <v>227</v>
      </c>
      <c r="BK482" s="184">
        <f>ROUND(I482*H482,1)</f>
        <v>0</v>
      </c>
      <c r="BL482" s="19" t="s">
        <v>337</v>
      </c>
      <c r="BM482" s="183" t="s">
        <v>771</v>
      </c>
    </row>
    <row r="483" spans="1:65" s="2" customFormat="1" ht="19.5">
      <c r="A483" s="36"/>
      <c r="B483" s="37"/>
      <c r="C483" s="38"/>
      <c r="D483" s="185" t="s">
        <v>229</v>
      </c>
      <c r="E483" s="38"/>
      <c r="F483" s="186" t="s">
        <v>770</v>
      </c>
      <c r="G483" s="38"/>
      <c r="H483" s="38"/>
      <c r="I483" s="187"/>
      <c r="J483" s="38"/>
      <c r="K483" s="38"/>
      <c r="L483" s="41"/>
      <c r="M483" s="188"/>
      <c r="N483" s="189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229</v>
      </c>
      <c r="AU483" s="19" t="s">
        <v>227</v>
      </c>
    </row>
    <row r="484" spans="1:65" s="2" customFormat="1" ht="16.5" customHeight="1">
      <c r="A484" s="36"/>
      <c r="B484" s="37"/>
      <c r="C484" s="173" t="s">
        <v>772</v>
      </c>
      <c r="D484" s="173" t="s">
        <v>222</v>
      </c>
      <c r="E484" s="174" t="s">
        <v>773</v>
      </c>
      <c r="F484" s="175" t="s">
        <v>774</v>
      </c>
      <c r="G484" s="176" t="s">
        <v>257</v>
      </c>
      <c r="H484" s="177">
        <v>3</v>
      </c>
      <c r="I484" s="178"/>
      <c r="J484" s="177">
        <f>ROUND(I484*H484,1)</f>
        <v>0</v>
      </c>
      <c r="K484" s="175" t="s">
        <v>225</v>
      </c>
      <c r="L484" s="41"/>
      <c r="M484" s="179" t="s">
        <v>19</v>
      </c>
      <c r="N484" s="180" t="s">
        <v>43</v>
      </c>
      <c r="O484" s="66"/>
      <c r="P484" s="181">
        <f>O484*H484</f>
        <v>0</v>
      </c>
      <c r="Q484" s="181">
        <v>0</v>
      </c>
      <c r="R484" s="181">
        <f>Q484*H484</f>
        <v>0</v>
      </c>
      <c r="S484" s="181">
        <v>8.5999999999999998E-4</v>
      </c>
      <c r="T484" s="182">
        <f>S484*H484</f>
        <v>2.5799999999999998E-3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3" t="s">
        <v>337</v>
      </c>
      <c r="AT484" s="183" t="s">
        <v>222</v>
      </c>
      <c r="AU484" s="183" t="s">
        <v>227</v>
      </c>
      <c r="AY484" s="19" t="s">
        <v>220</v>
      </c>
      <c r="BE484" s="184">
        <f>IF(N484="základní",J484,0)</f>
        <v>0</v>
      </c>
      <c r="BF484" s="184">
        <f>IF(N484="snížená",J484,0)</f>
        <v>0</v>
      </c>
      <c r="BG484" s="184">
        <f>IF(N484="zákl. přenesená",J484,0)</f>
        <v>0</v>
      </c>
      <c r="BH484" s="184">
        <f>IF(N484="sníž. přenesená",J484,0)</f>
        <v>0</v>
      </c>
      <c r="BI484" s="184">
        <f>IF(N484="nulová",J484,0)</f>
        <v>0</v>
      </c>
      <c r="BJ484" s="19" t="s">
        <v>227</v>
      </c>
      <c r="BK484" s="184">
        <f>ROUND(I484*H484,1)</f>
        <v>0</v>
      </c>
      <c r="BL484" s="19" t="s">
        <v>337</v>
      </c>
      <c r="BM484" s="183" t="s">
        <v>775</v>
      </c>
    </row>
    <row r="485" spans="1:65" s="2" customFormat="1" ht="11.25">
      <c r="A485" s="36"/>
      <c r="B485" s="37"/>
      <c r="C485" s="38"/>
      <c r="D485" s="185" t="s">
        <v>229</v>
      </c>
      <c r="E485" s="38"/>
      <c r="F485" s="186" t="s">
        <v>776</v>
      </c>
      <c r="G485" s="38"/>
      <c r="H485" s="38"/>
      <c r="I485" s="187"/>
      <c r="J485" s="38"/>
      <c r="K485" s="38"/>
      <c r="L485" s="41"/>
      <c r="M485" s="188"/>
      <c r="N485" s="189"/>
      <c r="O485" s="66"/>
      <c r="P485" s="66"/>
      <c r="Q485" s="66"/>
      <c r="R485" s="66"/>
      <c r="S485" s="66"/>
      <c r="T485" s="67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9" t="s">
        <v>229</v>
      </c>
      <c r="AU485" s="19" t="s">
        <v>227</v>
      </c>
    </row>
    <row r="486" spans="1:65" s="2" customFormat="1" ht="11.25">
      <c r="A486" s="36"/>
      <c r="B486" s="37"/>
      <c r="C486" s="38"/>
      <c r="D486" s="190" t="s">
        <v>231</v>
      </c>
      <c r="E486" s="38"/>
      <c r="F486" s="191" t="s">
        <v>777</v>
      </c>
      <c r="G486" s="38"/>
      <c r="H486" s="38"/>
      <c r="I486" s="187"/>
      <c r="J486" s="38"/>
      <c r="K486" s="38"/>
      <c r="L486" s="41"/>
      <c r="M486" s="188"/>
      <c r="N486" s="189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231</v>
      </c>
      <c r="AU486" s="19" t="s">
        <v>227</v>
      </c>
    </row>
    <row r="487" spans="1:65" s="2" customFormat="1" ht="24.2" customHeight="1">
      <c r="A487" s="36"/>
      <c r="B487" s="37"/>
      <c r="C487" s="173" t="s">
        <v>778</v>
      </c>
      <c r="D487" s="173" t="s">
        <v>222</v>
      </c>
      <c r="E487" s="174" t="s">
        <v>779</v>
      </c>
      <c r="F487" s="175" t="s">
        <v>780</v>
      </c>
      <c r="G487" s="176" t="s">
        <v>257</v>
      </c>
      <c r="H487" s="177">
        <v>1</v>
      </c>
      <c r="I487" s="178"/>
      <c r="J487" s="177">
        <f>ROUND(I487*H487,1)</f>
        <v>0</v>
      </c>
      <c r="K487" s="175" t="s">
        <v>225</v>
      </c>
      <c r="L487" s="41"/>
      <c r="M487" s="179" t="s">
        <v>19</v>
      </c>
      <c r="N487" s="180" t="s">
        <v>43</v>
      </c>
      <c r="O487" s="66"/>
      <c r="P487" s="181">
        <f>O487*H487</f>
        <v>0</v>
      </c>
      <c r="Q487" s="181">
        <v>6.0000000000000002E-5</v>
      </c>
      <c r="R487" s="181">
        <f>Q487*H487</f>
        <v>6.0000000000000002E-5</v>
      </c>
      <c r="S487" s="181">
        <v>0</v>
      </c>
      <c r="T487" s="182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3" t="s">
        <v>337</v>
      </c>
      <c r="AT487" s="183" t="s">
        <v>222</v>
      </c>
      <c r="AU487" s="183" t="s">
        <v>227</v>
      </c>
      <c r="AY487" s="19" t="s">
        <v>220</v>
      </c>
      <c r="BE487" s="184">
        <f>IF(N487="základní",J487,0)</f>
        <v>0</v>
      </c>
      <c r="BF487" s="184">
        <f>IF(N487="snížená",J487,0)</f>
        <v>0</v>
      </c>
      <c r="BG487" s="184">
        <f>IF(N487="zákl. přenesená",J487,0)</f>
        <v>0</v>
      </c>
      <c r="BH487" s="184">
        <f>IF(N487="sníž. přenesená",J487,0)</f>
        <v>0</v>
      </c>
      <c r="BI487" s="184">
        <f>IF(N487="nulová",J487,0)</f>
        <v>0</v>
      </c>
      <c r="BJ487" s="19" t="s">
        <v>227</v>
      </c>
      <c r="BK487" s="184">
        <f>ROUND(I487*H487,1)</f>
        <v>0</v>
      </c>
      <c r="BL487" s="19" t="s">
        <v>337</v>
      </c>
      <c r="BM487" s="183" t="s">
        <v>781</v>
      </c>
    </row>
    <row r="488" spans="1:65" s="2" customFormat="1" ht="19.5">
      <c r="A488" s="36"/>
      <c r="B488" s="37"/>
      <c r="C488" s="38"/>
      <c r="D488" s="185" t="s">
        <v>229</v>
      </c>
      <c r="E488" s="38"/>
      <c r="F488" s="186" t="s">
        <v>782</v>
      </c>
      <c r="G488" s="38"/>
      <c r="H488" s="38"/>
      <c r="I488" s="187"/>
      <c r="J488" s="38"/>
      <c r="K488" s="38"/>
      <c r="L488" s="41"/>
      <c r="M488" s="188"/>
      <c r="N488" s="189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229</v>
      </c>
      <c r="AU488" s="19" t="s">
        <v>227</v>
      </c>
    </row>
    <row r="489" spans="1:65" s="2" customFormat="1" ht="11.25">
      <c r="A489" s="36"/>
      <c r="B489" s="37"/>
      <c r="C489" s="38"/>
      <c r="D489" s="190" t="s">
        <v>231</v>
      </c>
      <c r="E489" s="38"/>
      <c r="F489" s="191" t="s">
        <v>783</v>
      </c>
      <c r="G489" s="38"/>
      <c r="H489" s="38"/>
      <c r="I489" s="187"/>
      <c r="J489" s="38"/>
      <c r="K489" s="38"/>
      <c r="L489" s="41"/>
      <c r="M489" s="188"/>
      <c r="N489" s="189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231</v>
      </c>
      <c r="AU489" s="19" t="s">
        <v>227</v>
      </c>
    </row>
    <row r="490" spans="1:65" s="2" customFormat="1" ht="33" customHeight="1">
      <c r="A490" s="36"/>
      <c r="B490" s="37"/>
      <c r="C490" s="224" t="s">
        <v>784</v>
      </c>
      <c r="D490" s="224" t="s">
        <v>302</v>
      </c>
      <c r="E490" s="225" t="s">
        <v>785</v>
      </c>
      <c r="F490" s="226" t="s">
        <v>786</v>
      </c>
      <c r="G490" s="227" t="s">
        <v>257</v>
      </c>
      <c r="H490" s="228">
        <v>1</v>
      </c>
      <c r="I490" s="229"/>
      <c r="J490" s="228">
        <f>ROUND(I490*H490,1)</f>
        <v>0</v>
      </c>
      <c r="K490" s="226" t="s">
        <v>225</v>
      </c>
      <c r="L490" s="230"/>
      <c r="M490" s="231" t="s">
        <v>19</v>
      </c>
      <c r="N490" s="232" t="s">
        <v>43</v>
      </c>
      <c r="O490" s="66"/>
      <c r="P490" s="181">
        <f>O490*H490</f>
        <v>0</v>
      </c>
      <c r="Q490" s="181">
        <v>3.8000000000000002E-4</v>
      </c>
      <c r="R490" s="181">
        <f>Q490*H490</f>
        <v>3.8000000000000002E-4</v>
      </c>
      <c r="S490" s="181">
        <v>0</v>
      </c>
      <c r="T490" s="182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3" t="s">
        <v>457</v>
      </c>
      <c r="AT490" s="183" t="s">
        <v>302</v>
      </c>
      <c r="AU490" s="183" t="s">
        <v>227</v>
      </c>
      <c r="AY490" s="19" t="s">
        <v>220</v>
      </c>
      <c r="BE490" s="184">
        <f>IF(N490="základní",J490,0)</f>
        <v>0</v>
      </c>
      <c r="BF490" s="184">
        <f>IF(N490="snížená",J490,0)</f>
        <v>0</v>
      </c>
      <c r="BG490" s="184">
        <f>IF(N490="zákl. přenesená",J490,0)</f>
        <v>0</v>
      </c>
      <c r="BH490" s="184">
        <f>IF(N490="sníž. přenesená",J490,0)</f>
        <v>0</v>
      </c>
      <c r="BI490" s="184">
        <f>IF(N490="nulová",J490,0)</f>
        <v>0</v>
      </c>
      <c r="BJ490" s="19" t="s">
        <v>227</v>
      </c>
      <c r="BK490" s="184">
        <f>ROUND(I490*H490,1)</f>
        <v>0</v>
      </c>
      <c r="BL490" s="19" t="s">
        <v>337</v>
      </c>
      <c r="BM490" s="183" t="s">
        <v>787</v>
      </c>
    </row>
    <row r="491" spans="1:65" s="2" customFormat="1" ht="19.5">
      <c r="A491" s="36"/>
      <c r="B491" s="37"/>
      <c r="C491" s="38"/>
      <c r="D491" s="185" t="s">
        <v>229</v>
      </c>
      <c r="E491" s="38"/>
      <c r="F491" s="186" t="s">
        <v>786</v>
      </c>
      <c r="G491" s="38"/>
      <c r="H491" s="38"/>
      <c r="I491" s="187"/>
      <c r="J491" s="38"/>
      <c r="K491" s="38"/>
      <c r="L491" s="41"/>
      <c r="M491" s="188"/>
      <c r="N491" s="189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229</v>
      </c>
      <c r="AU491" s="19" t="s">
        <v>227</v>
      </c>
    </row>
    <row r="492" spans="1:65" s="2" customFormat="1" ht="16.5" customHeight="1">
      <c r="A492" s="36"/>
      <c r="B492" s="37"/>
      <c r="C492" s="173" t="s">
        <v>788</v>
      </c>
      <c r="D492" s="173" t="s">
        <v>222</v>
      </c>
      <c r="E492" s="174" t="s">
        <v>789</v>
      </c>
      <c r="F492" s="175" t="s">
        <v>790</v>
      </c>
      <c r="G492" s="176" t="s">
        <v>257</v>
      </c>
      <c r="H492" s="177">
        <v>1</v>
      </c>
      <c r="I492" s="178"/>
      <c r="J492" s="177">
        <f>ROUND(I492*H492,1)</f>
        <v>0</v>
      </c>
      <c r="K492" s="175" t="s">
        <v>225</v>
      </c>
      <c r="L492" s="41"/>
      <c r="M492" s="179" t="s">
        <v>19</v>
      </c>
      <c r="N492" s="180" t="s">
        <v>43</v>
      </c>
      <c r="O492" s="66"/>
      <c r="P492" s="181">
        <f>O492*H492</f>
        <v>0</v>
      </c>
      <c r="Q492" s="181">
        <v>0</v>
      </c>
      <c r="R492" s="181">
        <f>Q492*H492</f>
        <v>0</v>
      </c>
      <c r="S492" s="181">
        <v>8.4999999999999995E-4</v>
      </c>
      <c r="T492" s="182">
        <f>S492*H492</f>
        <v>8.4999999999999995E-4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3" t="s">
        <v>337</v>
      </c>
      <c r="AT492" s="183" t="s">
        <v>222</v>
      </c>
      <c r="AU492" s="183" t="s">
        <v>227</v>
      </c>
      <c r="AY492" s="19" t="s">
        <v>220</v>
      </c>
      <c r="BE492" s="184">
        <f>IF(N492="základní",J492,0)</f>
        <v>0</v>
      </c>
      <c r="BF492" s="184">
        <f>IF(N492="snížená",J492,0)</f>
        <v>0</v>
      </c>
      <c r="BG492" s="184">
        <f>IF(N492="zákl. přenesená",J492,0)</f>
        <v>0</v>
      </c>
      <c r="BH492" s="184">
        <f>IF(N492="sníž. přenesená",J492,0)</f>
        <v>0</v>
      </c>
      <c r="BI492" s="184">
        <f>IF(N492="nulová",J492,0)</f>
        <v>0</v>
      </c>
      <c r="BJ492" s="19" t="s">
        <v>227</v>
      </c>
      <c r="BK492" s="184">
        <f>ROUND(I492*H492,1)</f>
        <v>0</v>
      </c>
      <c r="BL492" s="19" t="s">
        <v>337</v>
      </c>
      <c r="BM492" s="183" t="s">
        <v>791</v>
      </c>
    </row>
    <row r="493" spans="1:65" s="2" customFormat="1" ht="19.5">
      <c r="A493" s="36"/>
      <c r="B493" s="37"/>
      <c r="C493" s="38"/>
      <c r="D493" s="185" t="s">
        <v>229</v>
      </c>
      <c r="E493" s="38"/>
      <c r="F493" s="186" t="s">
        <v>792</v>
      </c>
      <c r="G493" s="38"/>
      <c r="H493" s="38"/>
      <c r="I493" s="187"/>
      <c r="J493" s="38"/>
      <c r="K493" s="38"/>
      <c r="L493" s="41"/>
      <c r="M493" s="188"/>
      <c r="N493" s="189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229</v>
      </c>
      <c r="AU493" s="19" t="s">
        <v>227</v>
      </c>
    </row>
    <row r="494" spans="1:65" s="2" customFormat="1" ht="11.25">
      <c r="A494" s="36"/>
      <c r="B494" s="37"/>
      <c r="C494" s="38"/>
      <c r="D494" s="190" t="s">
        <v>231</v>
      </c>
      <c r="E494" s="38"/>
      <c r="F494" s="191" t="s">
        <v>793</v>
      </c>
      <c r="G494" s="38"/>
      <c r="H494" s="38"/>
      <c r="I494" s="187"/>
      <c r="J494" s="38"/>
      <c r="K494" s="38"/>
      <c r="L494" s="41"/>
      <c r="M494" s="188"/>
      <c r="N494" s="189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231</v>
      </c>
      <c r="AU494" s="19" t="s">
        <v>227</v>
      </c>
    </row>
    <row r="495" spans="1:65" s="2" customFormat="1" ht="21.75" customHeight="1">
      <c r="A495" s="36"/>
      <c r="B495" s="37"/>
      <c r="C495" s="173" t="s">
        <v>794</v>
      </c>
      <c r="D495" s="173" t="s">
        <v>222</v>
      </c>
      <c r="E495" s="174" t="s">
        <v>795</v>
      </c>
      <c r="F495" s="175" t="s">
        <v>796</v>
      </c>
      <c r="G495" s="176" t="s">
        <v>257</v>
      </c>
      <c r="H495" s="177">
        <v>1</v>
      </c>
      <c r="I495" s="178"/>
      <c r="J495" s="177">
        <f>ROUND(I495*H495,1)</f>
        <v>0</v>
      </c>
      <c r="K495" s="175" t="s">
        <v>225</v>
      </c>
      <c r="L495" s="41"/>
      <c r="M495" s="179" t="s">
        <v>19</v>
      </c>
      <c r="N495" s="180" t="s">
        <v>43</v>
      </c>
      <c r="O495" s="66"/>
      <c r="P495" s="181">
        <f>O495*H495</f>
        <v>0</v>
      </c>
      <c r="Q495" s="181">
        <v>1.4898949999999999E-4</v>
      </c>
      <c r="R495" s="181">
        <f>Q495*H495</f>
        <v>1.4898949999999999E-4</v>
      </c>
      <c r="S495" s="181">
        <v>0</v>
      </c>
      <c r="T495" s="182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3" t="s">
        <v>337</v>
      </c>
      <c r="AT495" s="183" t="s">
        <v>222</v>
      </c>
      <c r="AU495" s="183" t="s">
        <v>227</v>
      </c>
      <c r="AY495" s="19" t="s">
        <v>220</v>
      </c>
      <c r="BE495" s="184">
        <f>IF(N495="základní",J495,0)</f>
        <v>0</v>
      </c>
      <c r="BF495" s="184">
        <f>IF(N495="snížená",J495,0)</f>
        <v>0</v>
      </c>
      <c r="BG495" s="184">
        <f>IF(N495="zákl. přenesená",J495,0)</f>
        <v>0</v>
      </c>
      <c r="BH495" s="184">
        <f>IF(N495="sníž. přenesená",J495,0)</f>
        <v>0</v>
      </c>
      <c r="BI495" s="184">
        <f>IF(N495="nulová",J495,0)</f>
        <v>0</v>
      </c>
      <c r="BJ495" s="19" t="s">
        <v>227</v>
      </c>
      <c r="BK495" s="184">
        <f>ROUND(I495*H495,1)</f>
        <v>0</v>
      </c>
      <c r="BL495" s="19" t="s">
        <v>337</v>
      </c>
      <c r="BM495" s="183" t="s">
        <v>797</v>
      </c>
    </row>
    <row r="496" spans="1:65" s="2" customFormat="1" ht="19.5">
      <c r="A496" s="36"/>
      <c r="B496" s="37"/>
      <c r="C496" s="38"/>
      <c r="D496" s="185" t="s">
        <v>229</v>
      </c>
      <c r="E496" s="38"/>
      <c r="F496" s="186" t="s">
        <v>798</v>
      </c>
      <c r="G496" s="38"/>
      <c r="H496" s="38"/>
      <c r="I496" s="187"/>
      <c r="J496" s="38"/>
      <c r="K496" s="38"/>
      <c r="L496" s="41"/>
      <c r="M496" s="188"/>
      <c r="N496" s="189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229</v>
      </c>
      <c r="AU496" s="19" t="s">
        <v>227</v>
      </c>
    </row>
    <row r="497" spans="1:65" s="2" customFormat="1" ht="11.25">
      <c r="A497" s="36"/>
      <c r="B497" s="37"/>
      <c r="C497" s="38"/>
      <c r="D497" s="190" t="s">
        <v>231</v>
      </c>
      <c r="E497" s="38"/>
      <c r="F497" s="191" t="s">
        <v>799</v>
      </c>
      <c r="G497" s="38"/>
      <c r="H497" s="38"/>
      <c r="I497" s="187"/>
      <c r="J497" s="38"/>
      <c r="K497" s="38"/>
      <c r="L497" s="41"/>
      <c r="M497" s="188"/>
      <c r="N497" s="189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231</v>
      </c>
      <c r="AU497" s="19" t="s">
        <v>227</v>
      </c>
    </row>
    <row r="498" spans="1:65" s="2" customFormat="1" ht="16.5" customHeight="1">
      <c r="A498" s="36"/>
      <c r="B498" s="37"/>
      <c r="C498" s="224" t="s">
        <v>800</v>
      </c>
      <c r="D498" s="224" t="s">
        <v>302</v>
      </c>
      <c r="E498" s="225" t="s">
        <v>801</v>
      </c>
      <c r="F498" s="226" t="s">
        <v>802</v>
      </c>
      <c r="G498" s="227" t="s">
        <v>257</v>
      </c>
      <c r="H498" s="228">
        <v>1</v>
      </c>
      <c r="I498" s="229"/>
      <c r="J498" s="228">
        <f>ROUND(I498*H498,1)</f>
        <v>0</v>
      </c>
      <c r="K498" s="226" t="s">
        <v>225</v>
      </c>
      <c r="L498" s="230"/>
      <c r="M498" s="231" t="s">
        <v>19</v>
      </c>
      <c r="N498" s="232" t="s">
        <v>43</v>
      </c>
      <c r="O498" s="66"/>
      <c r="P498" s="181">
        <f>O498*H498</f>
        <v>0</v>
      </c>
      <c r="Q498" s="181">
        <v>2.5000000000000001E-4</v>
      </c>
      <c r="R498" s="181">
        <f>Q498*H498</f>
        <v>2.5000000000000001E-4</v>
      </c>
      <c r="S498" s="181">
        <v>0</v>
      </c>
      <c r="T498" s="182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3" t="s">
        <v>457</v>
      </c>
      <c r="AT498" s="183" t="s">
        <v>302</v>
      </c>
      <c r="AU498" s="183" t="s">
        <v>227</v>
      </c>
      <c r="AY498" s="19" t="s">
        <v>220</v>
      </c>
      <c r="BE498" s="184">
        <f>IF(N498="základní",J498,0)</f>
        <v>0</v>
      </c>
      <c r="BF498" s="184">
        <f>IF(N498="snížená",J498,0)</f>
        <v>0</v>
      </c>
      <c r="BG498" s="184">
        <f>IF(N498="zákl. přenesená",J498,0)</f>
        <v>0</v>
      </c>
      <c r="BH498" s="184">
        <f>IF(N498="sníž. přenesená",J498,0)</f>
        <v>0</v>
      </c>
      <c r="BI498" s="184">
        <f>IF(N498="nulová",J498,0)</f>
        <v>0</v>
      </c>
      <c r="BJ498" s="19" t="s">
        <v>227</v>
      </c>
      <c r="BK498" s="184">
        <f>ROUND(I498*H498,1)</f>
        <v>0</v>
      </c>
      <c r="BL498" s="19" t="s">
        <v>337</v>
      </c>
      <c r="BM498" s="183" t="s">
        <v>803</v>
      </c>
    </row>
    <row r="499" spans="1:65" s="2" customFormat="1" ht="11.25">
      <c r="A499" s="36"/>
      <c r="B499" s="37"/>
      <c r="C499" s="38"/>
      <c r="D499" s="185" t="s">
        <v>229</v>
      </c>
      <c r="E499" s="38"/>
      <c r="F499" s="186" t="s">
        <v>802</v>
      </c>
      <c r="G499" s="38"/>
      <c r="H499" s="38"/>
      <c r="I499" s="187"/>
      <c r="J499" s="38"/>
      <c r="K499" s="38"/>
      <c r="L499" s="41"/>
      <c r="M499" s="188"/>
      <c r="N499" s="189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229</v>
      </c>
      <c r="AU499" s="19" t="s">
        <v>227</v>
      </c>
    </row>
    <row r="500" spans="1:65" s="2" customFormat="1" ht="24.2" customHeight="1">
      <c r="A500" s="36"/>
      <c r="B500" s="37"/>
      <c r="C500" s="173" t="s">
        <v>804</v>
      </c>
      <c r="D500" s="173" t="s">
        <v>222</v>
      </c>
      <c r="E500" s="174" t="s">
        <v>805</v>
      </c>
      <c r="F500" s="175" t="s">
        <v>806</v>
      </c>
      <c r="G500" s="176" t="s">
        <v>257</v>
      </c>
      <c r="H500" s="177">
        <v>1</v>
      </c>
      <c r="I500" s="178"/>
      <c r="J500" s="177">
        <f>ROUND(I500*H500,1)</f>
        <v>0</v>
      </c>
      <c r="K500" s="175" t="s">
        <v>225</v>
      </c>
      <c r="L500" s="41"/>
      <c r="M500" s="179" t="s">
        <v>19</v>
      </c>
      <c r="N500" s="180" t="s">
        <v>43</v>
      </c>
      <c r="O500" s="66"/>
      <c r="P500" s="181">
        <f>O500*H500</f>
        <v>0</v>
      </c>
      <c r="Q500" s="181">
        <v>1.7000000000000001E-4</v>
      </c>
      <c r="R500" s="181">
        <f>Q500*H500</f>
        <v>1.7000000000000001E-4</v>
      </c>
      <c r="S500" s="181">
        <v>0</v>
      </c>
      <c r="T500" s="182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3" t="s">
        <v>337</v>
      </c>
      <c r="AT500" s="183" t="s">
        <v>222</v>
      </c>
      <c r="AU500" s="183" t="s">
        <v>227</v>
      </c>
      <c r="AY500" s="19" t="s">
        <v>220</v>
      </c>
      <c r="BE500" s="184">
        <f>IF(N500="základní",J500,0)</f>
        <v>0</v>
      </c>
      <c r="BF500" s="184">
        <f>IF(N500="snížená",J500,0)</f>
        <v>0</v>
      </c>
      <c r="BG500" s="184">
        <f>IF(N500="zákl. přenesená",J500,0)</f>
        <v>0</v>
      </c>
      <c r="BH500" s="184">
        <f>IF(N500="sníž. přenesená",J500,0)</f>
        <v>0</v>
      </c>
      <c r="BI500" s="184">
        <f>IF(N500="nulová",J500,0)</f>
        <v>0</v>
      </c>
      <c r="BJ500" s="19" t="s">
        <v>227</v>
      </c>
      <c r="BK500" s="184">
        <f>ROUND(I500*H500,1)</f>
        <v>0</v>
      </c>
      <c r="BL500" s="19" t="s">
        <v>337</v>
      </c>
      <c r="BM500" s="183" t="s">
        <v>807</v>
      </c>
    </row>
    <row r="501" spans="1:65" s="2" customFormat="1" ht="19.5">
      <c r="A501" s="36"/>
      <c r="B501" s="37"/>
      <c r="C501" s="38"/>
      <c r="D501" s="185" t="s">
        <v>229</v>
      </c>
      <c r="E501" s="38"/>
      <c r="F501" s="186" t="s">
        <v>808</v>
      </c>
      <c r="G501" s="38"/>
      <c r="H501" s="38"/>
      <c r="I501" s="187"/>
      <c r="J501" s="38"/>
      <c r="K501" s="38"/>
      <c r="L501" s="41"/>
      <c r="M501" s="188"/>
      <c r="N501" s="189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229</v>
      </c>
      <c r="AU501" s="19" t="s">
        <v>227</v>
      </c>
    </row>
    <row r="502" spans="1:65" s="2" customFormat="1" ht="11.25">
      <c r="A502" s="36"/>
      <c r="B502" s="37"/>
      <c r="C502" s="38"/>
      <c r="D502" s="190" t="s">
        <v>231</v>
      </c>
      <c r="E502" s="38"/>
      <c r="F502" s="191" t="s">
        <v>809</v>
      </c>
      <c r="G502" s="38"/>
      <c r="H502" s="38"/>
      <c r="I502" s="187"/>
      <c r="J502" s="38"/>
      <c r="K502" s="38"/>
      <c r="L502" s="41"/>
      <c r="M502" s="188"/>
      <c r="N502" s="189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231</v>
      </c>
      <c r="AU502" s="19" t="s">
        <v>227</v>
      </c>
    </row>
    <row r="503" spans="1:65" s="2" customFormat="1" ht="21.75" customHeight="1">
      <c r="A503" s="36"/>
      <c r="B503" s="37"/>
      <c r="C503" s="224" t="s">
        <v>321</v>
      </c>
      <c r="D503" s="224" t="s">
        <v>302</v>
      </c>
      <c r="E503" s="225" t="s">
        <v>810</v>
      </c>
      <c r="F503" s="226" t="s">
        <v>811</v>
      </c>
      <c r="G503" s="227" t="s">
        <v>257</v>
      </c>
      <c r="H503" s="228">
        <v>1</v>
      </c>
      <c r="I503" s="229"/>
      <c r="J503" s="228">
        <f>ROUND(I503*H503,1)</f>
        <v>0</v>
      </c>
      <c r="K503" s="226" t="s">
        <v>225</v>
      </c>
      <c r="L503" s="230"/>
      <c r="M503" s="231" t="s">
        <v>19</v>
      </c>
      <c r="N503" s="232" t="s">
        <v>43</v>
      </c>
      <c r="O503" s="66"/>
      <c r="P503" s="181">
        <f>O503*H503</f>
        <v>0</v>
      </c>
      <c r="Q503" s="181">
        <v>2.2000000000000001E-4</v>
      </c>
      <c r="R503" s="181">
        <f>Q503*H503</f>
        <v>2.2000000000000001E-4</v>
      </c>
      <c r="S503" s="181">
        <v>0</v>
      </c>
      <c r="T503" s="182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3" t="s">
        <v>457</v>
      </c>
      <c r="AT503" s="183" t="s">
        <v>302</v>
      </c>
      <c r="AU503" s="183" t="s">
        <v>227</v>
      </c>
      <c r="AY503" s="19" t="s">
        <v>220</v>
      </c>
      <c r="BE503" s="184">
        <f>IF(N503="základní",J503,0)</f>
        <v>0</v>
      </c>
      <c r="BF503" s="184">
        <f>IF(N503="snížená",J503,0)</f>
        <v>0</v>
      </c>
      <c r="BG503" s="184">
        <f>IF(N503="zákl. přenesená",J503,0)</f>
        <v>0</v>
      </c>
      <c r="BH503" s="184">
        <f>IF(N503="sníž. přenesená",J503,0)</f>
        <v>0</v>
      </c>
      <c r="BI503" s="184">
        <f>IF(N503="nulová",J503,0)</f>
        <v>0</v>
      </c>
      <c r="BJ503" s="19" t="s">
        <v>227</v>
      </c>
      <c r="BK503" s="184">
        <f>ROUND(I503*H503,1)</f>
        <v>0</v>
      </c>
      <c r="BL503" s="19" t="s">
        <v>337</v>
      </c>
      <c r="BM503" s="183" t="s">
        <v>812</v>
      </c>
    </row>
    <row r="504" spans="1:65" s="2" customFormat="1" ht="11.25">
      <c r="A504" s="36"/>
      <c r="B504" s="37"/>
      <c r="C504" s="38"/>
      <c r="D504" s="185" t="s">
        <v>229</v>
      </c>
      <c r="E504" s="38"/>
      <c r="F504" s="186" t="s">
        <v>811</v>
      </c>
      <c r="G504" s="38"/>
      <c r="H504" s="38"/>
      <c r="I504" s="187"/>
      <c r="J504" s="38"/>
      <c r="K504" s="38"/>
      <c r="L504" s="41"/>
      <c r="M504" s="188"/>
      <c r="N504" s="189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229</v>
      </c>
      <c r="AU504" s="19" t="s">
        <v>227</v>
      </c>
    </row>
    <row r="505" spans="1:65" s="13" customFormat="1" ht="11.25">
      <c r="B505" s="192"/>
      <c r="C505" s="193"/>
      <c r="D505" s="185" t="s">
        <v>233</v>
      </c>
      <c r="E505" s="194" t="s">
        <v>19</v>
      </c>
      <c r="F505" s="195" t="s">
        <v>76</v>
      </c>
      <c r="G505" s="193"/>
      <c r="H505" s="196">
        <v>1</v>
      </c>
      <c r="I505" s="197"/>
      <c r="J505" s="193"/>
      <c r="K505" s="193"/>
      <c r="L505" s="198"/>
      <c r="M505" s="199"/>
      <c r="N505" s="200"/>
      <c r="O505" s="200"/>
      <c r="P505" s="200"/>
      <c r="Q505" s="200"/>
      <c r="R505" s="200"/>
      <c r="S505" s="200"/>
      <c r="T505" s="201"/>
      <c r="AT505" s="202" t="s">
        <v>233</v>
      </c>
      <c r="AU505" s="202" t="s">
        <v>227</v>
      </c>
      <c r="AV505" s="13" t="s">
        <v>227</v>
      </c>
      <c r="AW505" s="13" t="s">
        <v>33</v>
      </c>
      <c r="AX505" s="13" t="s">
        <v>76</v>
      </c>
      <c r="AY505" s="202" t="s">
        <v>220</v>
      </c>
    </row>
    <row r="506" spans="1:65" s="2" customFormat="1" ht="16.5" customHeight="1">
      <c r="A506" s="36"/>
      <c r="B506" s="37"/>
      <c r="C506" s="173" t="s">
        <v>329</v>
      </c>
      <c r="D506" s="173" t="s">
        <v>222</v>
      </c>
      <c r="E506" s="174" t="s">
        <v>813</v>
      </c>
      <c r="F506" s="175" t="s">
        <v>814</v>
      </c>
      <c r="G506" s="176" t="s">
        <v>257</v>
      </c>
      <c r="H506" s="177">
        <v>1</v>
      </c>
      <c r="I506" s="178"/>
      <c r="J506" s="177">
        <f>ROUND(I506*H506,1)</f>
        <v>0</v>
      </c>
      <c r="K506" s="175" t="s">
        <v>225</v>
      </c>
      <c r="L506" s="41"/>
      <c r="M506" s="179" t="s">
        <v>19</v>
      </c>
      <c r="N506" s="180" t="s">
        <v>43</v>
      </c>
      <c r="O506" s="66"/>
      <c r="P506" s="181">
        <f>O506*H506</f>
        <v>0</v>
      </c>
      <c r="Q506" s="181">
        <v>9.0000000000000006E-5</v>
      </c>
      <c r="R506" s="181">
        <f>Q506*H506</f>
        <v>9.0000000000000006E-5</v>
      </c>
      <c r="S506" s="181">
        <v>0</v>
      </c>
      <c r="T506" s="182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3" t="s">
        <v>337</v>
      </c>
      <c r="AT506" s="183" t="s">
        <v>222</v>
      </c>
      <c r="AU506" s="183" t="s">
        <v>227</v>
      </c>
      <c r="AY506" s="19" t="s">
        <v>220</v>
      </c>
      <c r="BE506" s="184">
        <f>IF(N506="základní",J506,0)</f>
        <v>0</v>
      </c>
      <c r="BF506" s="184">
        <f>IF(N506="snížená",J506,0)</f>
        <v>0</v>
      </c>
      <c r="BG506" s="184">
        <f>IF(N506="zákl. přenesená",J506,0)</f>
        <v>0</v>
      </c>
      <c r="BH506" s="184">
        <f>IF(N506="sníž. přenesená",J506,0)</f>
        <v>0</v>
      </c>
      <c r="BI506" s="184">
        <f>IF(N506="nulová",J506,0)</f>
        <v>0</v>
      </c>
      <c r="BJ506" s="19" t="s">
        <v>227</v>
      </c>
      <c r="BK506" s="184">
        <f>ROUND(I506*H506,1)</f>
        <v>0</v>
      </c>
      <c r="BL506" s="19" t="s">
        <v>337</v>
      </c>
      <c r="BM506" s="183" t="s">
        <v>815</v>
      </c>
    </row>
    <row r="507" spans="1:65" s="2" customFormat="1" ht="11.25">
      <c r="A507" s="36"/>
      <c r="B507" s="37"/>
      <c r="C507" s="38"/>
      <c r="D507" s="185" t="s">
        <v>229</v>
      </c>
      <c r="E507" s="38"/>
      <c r="F507" s="186" t="s">
        <v>814</v>
      </c>
      <c r="G507" s="38"/>
      <c r="H507" s="38"/>
      <c r="I507" s="187"/>
      <c r="J507" s="38"/>
      <c r="K507" s="38"/>
      <c r="L507" s="41"/>
      <c r="M507" s="188"/>
      <c r="N507" s="189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229</v>
      </c>
      <c r="AU507" s="19" t="s">
        <v>227</v>
      </c>
    </row>
    <row r="508" spans="1:65" s="2" customFormat="1" ht="11.25">
      <c r="A508" s="36"/>
      <c r="B508" s="37"/>
      <c r="C508" s="38"/>
      <c r="D508" s="190" t="s">
        <v>231</v>
      </c>
      <c r="E508" s="38"/>
      <c r="F508" s="191" t="s">
        <v>816</v>
      </c>
      <c r="G508" s="38"/>
      <c r="H508" s="38"/>
      <c r="I508" s="187"/>
      <c r="J508" s="38"/>
      <c r="K508" s="38"/>
      <c r="L508" s="41"/>
      <c r="M508" s="188"/>
      <c r="N508" s="189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231</v>
      </c>
      <c r="AU508" s="19" t="s">
        <v>227</v>
      </c>
    </row>
    <row r="509" spans="1:65" s="2" customFormat="1" ht="24.2" customHeight="1">
      <c r="A509" s="36"/>
      <c r="B509" s="37"/>
      <c r="C509" s="173" t="s">
        <v>344</v>
      </c>
      <c r="D509" s="173" t="s">
        <v>222</v>
      </c>
      <c r="E509" s="174" t="s">
        <v>817</v>
      </c>
      <c r="F509" s="175" t="s">
        <v>818</v>
      </c>
      <c r="G509" s="176" t="s">
        <v>547</v>
      </c>
      <c r="H509" s="178"/>
      <c r="I509" s="178"/>
      <c r="J509" s="177">
        <f>ROUND(I509*H509,1)</f>
        <v>0</v>
      </c>
      <c r="K509" s="175" t="s">
        <v>225</v>
      </c>
      <c r="L509" s="41"/>
      <c r="M509" s="179" t="s">
        <v>19</v>
      </c>
      <c r="N509" s="180" t="s">
        <v>43</v>
      </c>
      <c r="O509" s="66"/>
      <c r="P509" s="181">
        <f>O509*H509</f>
        <v>0</v>
      </c>
      <c r="Q509" s="181">
        <v>0</v>
      </c>
      <c r="R509" s="181">
        <f>Q509*H509</f>
        <v>0</v>
      </c>
      <c r="S509" s="181">
        <v>0</v>
      </c>
      <c r="T509" s="182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83" t="s">
        <v>337</v>
      </c>
      <c r="AT509" s="183" t="s">
        <v>222</v>
      </c>
      <c r="AU509" s="183" t="s">
        <v>227</v>
      </c>
      <c r="AY509" s="19" t="s">
        <v>220</v>
      </c>
      <c r="BE509" s="184">
        <f>IF(N509="základní",J509,0)</f>
        <v>0</v>
      </c>
      <c r="BF509" s="184">
        <f>IF(N509="snížená",J509,0)</f>
        <v>0</v>
      </c>
      <c r="BG509" s="184">
        <f>IF(N509="zákl. přenesená",J509,0)</f>
        <v>0</v>
      </c>
      <c r="BH509" s="184">
        <f>IF(N509="sníž. přenesená",J509,0)</f>
        <v>0</v>
      </c>
      <c r="BI509" s="184">
        <f>IF(N509="nulová",J509,0)</f>
        <v>0</v>
      </c>
      <c r="BJ509" s="19" t="s">
        <v>227</v>
      </c>
      <c r="BK509" s="184">
        <f>ROUND(I509*H509,1)</f>
        <v>0</v>
      </c>
      <c r="BL509" s="19" t="s">
        <v>337</v>
      </c>
      <c r="BM509" s="183" t="s">
        <v>819</v>
      </c>
    </row>
    <row r="510" spans="1:65" s="2" customFormat="1" ht="29.25">
      <c r="A510" s="36"/>
      <c r="B510" s="37"/>
      <c r="C510" s="38"/>
      <c r="D510" s="185" t="s">
        <v>229</v>
      </c>
      <c r="E510" s="38"/>
      <c r="F510" s="186" t="s">
        <v>820</v>
      </c>
      <c r="G510" s="38"/>
      <c r="H510" s="38"/>
      <c r="I510" s="187"/>
      <c r="J510" s="38"/>
      <c r="K510" s="38"/>
      <c r="L510" s="41"/>
      <c r="M510" s="188"/>
      <c r="N510" s="189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229</v>
      </c>
      <c r="AU510" s="19" t="s">
        <v>227</v>
      </c>
    </row>
    <row r="511" spans="1:65" s="2" customFormat="1" ht="11.25">
      <c r="A511" s="36"/>
      <c r="B511" s="37"/>
      <c r="C511" s="38"/>
      <c r="D511" s="190" t="s">
        <v>231</v>
      </c>
      <c r="E511" s="38"/>
      <c r="F511" s="191" t="s">
        <v>821</v>
      </c>
      <c r="G511" s="38"/>
      <c r="H511" s="38"/>
      <c r="I511" s="187"/>
      <c r="J511" s="38"/>
      <c r="K511" s="38"/>
      <c r="L511" s="41"/>
      <c r="M511" s="188"/>
      <c r="N511" s="189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231</v>
      </c>
      <c r="AU511" s="19" t="s">
        <v>227</v>
      </c>
    </row>
    <row r="512" spans="1:65" s="12" customFormat="1" ht="22.9" customHeight="1">
      <c r="B512" s="157"/>
      <c r="C512" s="158"/>
      <c r="D512" s="159" t="s">
        <v>70</v>
      </c>
      <c r="E512" s="171" t="s">
        <v>822</v>
      </c>
      <c r="F512" s="171" t="s">
        <v>823</v>
      </c>
      <c r="G512" s="158"/>
      <c r="H512" s="158"/>
      <c r="I512" s="161"/>
      <c r="J512" s="172">
        <f>BK512</f>
        <v>0</v>
      </c>
      <c r="K512" s="158"/>
      <c r="L512" s="163"/>
      <c r="M512" s="164"/>
      <c r="N512" s="165"/>
      <c r="O512" s="165"/>
      <c r="P512" s="166">
        <f>SUM(P513:P515)</f>
        <v>0</v>
      </c>
      <c r="Q512" s="165"/>
      <c r="R512" s="166">
        <f>SUM(R513:R515)</f>
        <v>0</v>
      </c>
      <c r="S512" s="165"/>
      <c r="T512" s="167">
        <f>SUM(T513:T515)</f>
        <v>0</v>
      </c>
      <c r="AR512" s="168" t="s">
        <v>227</v>
      </c>
      <c r="AT512" s="169" t="s">
        <v>70</v>
      </c>
      <c r="AU512" s="169" t="s">
        <v>76</v>
      </c>
      <c r="AY512" s="168" t="s">
        <v>220</v>
      </c>
      <c r="BK512" s="170">
        <f>SUM(BK513:BK515)</f>
        <v>0</v>
      </c>
    </row>
    <row r="513" spans="1:65" s="2" customFormat="1" ht="16.5" customHeight="1">
      <c r="A513" s="36"/>
      <c r="B513" s="37"/>
      <c r="C513" s="173" t="s">
        <v>364</v>
      </c>
      <c r="D513" s="173" t="s">
        <v>222</v>
      </c>
      <c r="E513" s="174" t="s">
        <v>824</v>
      </c>
      <c r="F513" s="175" t="s">
        <v>825</v>
      </c>
      <c r="G513" s="176" t="s">
        <v>826</v>
      </c>
      <c r="H513" s="177">
        <v>1</v>
      </c>
      <c r="I513" s="178"/>
      <c r="J513" s="177">
        <f>ROUND(I513*H513,1)</f>
        <v>0</v>
      </c>
      <c r="K513" s="175" t="s">
        <v>19</v>
      </c>
      <c r="L513" s="41"/>
      <c r="M513" s="179" t="s">
        <v>19</v>
      </c>
      <c r="N513" s="180" t="s">
        <v>43</v>
      </c>
      <c r="O513" s="66"/>
      <c r="P513" s="181">
        <f>O513*H513</f>
        <v>0</v>
      </c>
      <c r="Q513" s="181">
        <v>0</v>
      </c>
      <c r="R513" s="181">
        <f>Q513*H513</f>
        <v>0</v>
      </c>
      <c r="S513" s="181">
        <v>0</v>
      </c>
      <c r="T513" s="182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3" t="s">
        <v>337</v>
      </c>
      <c r="AT513" s="183" t="s">
        <v>222</v>
      </c>
      <c r="AU513" s="183" t="s">
        <v>227</v>
      </c>
      <c r="AY513" s="19" t="s">
        <v>220</v>
      </c>
      <c r="BE513" s="184">
        <f>IF(N513="základní",J513,0)</f>
        <v>0</v>
      </c>
      <c r="BF513" s="184">
        <f>IF(N513="snížená",J513,0)</f>
        <v>0</v>
      </c>
      <c r="BG513" s="184">
        <f>IF(N513="zákl. přenesená",J513,0)</f>
        <v>0</v>
      </c>
      <c r="BH513" s="184">
        <f>IF(N513="sníž. přenesená",J513,0)</f>
        <v>0</v>
      </c>
      <c r="BI513" s="184">
        <f>IF(N513="nulová",J513,0)</f>
        <v>0</v>
      </c>
      <c r="BJ513" s="19" t="s">
        <v>227</v>
      </c>
      <c r="BK513" s="184">
        <f>ROUND(I513*H513,1)</f>
        <v>0</v>
      </c>
      <c r="BL513" s="19" t="s">
        <v>337</v>
      </c>
      <c r="BM513" s="183" t="s">
        <v>827</v>
      </c>
    </row>
    <row r="514" spans="1:65" s="2" customFormat="1" ht="11.25">
      <c r="A514" s="36"/>
      <c r="B514" s="37"/>
      <c r="C514" s="38"/>
      <c r="D514" s="185" t="s">
        <v>229</v>
      </c>
      <c r="E514" s="38"/>
      <c r="F514" s="186" t="s">
        <v>825</v>
      </c>
      <c r="G514" s="38"/>
      <c r="H514" s="38"/>
      <c r="I514" s="187"/>
      <c r="J514" s="38"/>
      <c r="K514" s="38"/>
      <c r="L514" s="41"/>
      <c r="M514" s="188"/>
      <c r="N514" s="189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229</v>
      </c>
      <c r="AU514" s="19" t="s">
        <v>227</v>
      </c>
    </row>
    <row r="515" spans="1:65" s="2" customFormat="1" ht="29.25">
      <c r="A515" s="36"/>
      <c r="B515" s="37"/>
      <c r="C515" s="38"/>
      <c r="D515" s="185" t="s">
        <v>724</v>
      </c>
      <c r="E515" s="38"/>
      <c r="F515" s="233" t="s">
        <v>828</v>
      </c>
      <c r="G515" s="38"/>
      <c r="H515" s="38"/>
      <c r="I515" s="187"/>
      <c r="J515" s="38"/>
      <c r="K515" s="38"/>
      <c r="L515" s="41"/>
      <c r="M515" s="188"/>
      <c r="N515" s="189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724</v>
      </c>
      <c r="AU515" s="19" t="s">
        <v>227</v>
      </c>
    </row>
    <row r="516" spans="1:65" s="12" customFormat="1" ht="22.9" customHeight="1">
      <c r="B516" s="157"/>
      <c r="C516" s="158"/>
      <c r="D516" s="159" t="s">
        <v>70</v>
      </c>
      <c r="E516" s="171" t="s">
        <v>829</v>
      </c>
      <c r="F516" s="171" t="s">
        <v>830</v>
      </c>
      <c r="G516" s="158"/>
      <c r="H516" s="158"/>
      <c r="I516" s="161"/>
      <c r="J516" s="172">
        <f>BK516</f>
        <v>0</v>
      </c>
      <c r="K516" s="158"/>
      <c r="L516" s="163"/>
      <c r="M516" s="164"/>
      <c r="N516" s="165"/>
      <c r="O516" s="165"/>
      <c r="P516" s="166">
        <f>SUM(P517:P537)</f>
        <v>0</v>
      </c>
      <c r="Q516" s="165"/>
      <c r="R516" s="166">
        <f>SUM(R517:R537)</f>
        <v>1.7180000000000001E-2</v>
      </c>
      <c r="S516" s="165"/>
      <c r="T516" s="167">
        <f>SUM(T517:T537)</f>
        <v>0</v>
      </c>
      <c r="AR516" s="168" t="s">
        <v>227</v>
      </c>
      <c r="AT516" s="169" t="s">
        <v>70</v>
      </c>
      <c r="AU516" s="169" t="s">
        <v>76</v>
      </c>
      <c r="AY516" s="168" t="s">
        <v>220</v>
      </c>
      <c r="BK516" s="170">
        <f>SUM(BK517:BK537)</f>
        <v>0</v>
      </c>
    </row>
    <row r="517" spans="1:65" s="2" customFormat="1" ht="24.2" customHeight="1">
      <c r="A517" s="36"/>
      <c r="B517" s="37"/>
      <c r="C517" s="173" t="s">
        <v>379</v>
      </c>
      <c r="D517" s="173" t="s">
        <v>222</v>
      </c>
      <c r="E517" s="174" t="s">
        <v>831</v>
      </c>
      <c r="F517" s="175" t="s">
        <v>832</v>
      </c>
      <c r="G517" s="176" t="s">
        <v>257</v>
      </c>
      <c r="H517" s="177">
        <v>1</v>
      </c>
      <c r="I517" s="178"/>
      <c r="J517" s="177">
        <f>ROUND(I517*H517,1)</f>
        <v>0</v>
      </c>
      <c r="K517" s="175" t="s">
        <v>225</v>
      </c>
      <c r="L517" s="41"/>
      <c r="M517" s="179" t="s">
        <v>19</v>
      </c>
      <c r="N517" s="180" t="s">
        <v>43</v>
      </c>
      <c r="O517" s="66"/>
      <c r="P517" s="181">
        <f>O517*H517</f>
        <v>0</v>
      </c>
      <c r="Q517" s="181">
        <v>0</v>
      </c>
      <c r="R517" s="181">
        <f>Q517*H517</f>
        <v>0</v>
      </c>
      <c r="S517" s="181">
        <v>0</v>
      </c>
      <c r="T517" s="182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83" t="s">
        <v>337</v>
      </c>
      <c r="AT517" s="183" t="s">
        <v>222</v>
      </c>
      <c r="AU517" s="183" t="s">
        <v>227</v>
      </c>
      <c r="AY517" s="19" t="s">
        <v>220</v>
      </c>
      <c r="BE517" s="184">
        <f>IF(N517="základní",J517,0)</f>
        <v>0</v>
      </c>
      <c r="BF517" s="184">
        <f>IF(N517="snížená",J517,0)</f>
        <v>0</v>
      </c>
      <c r="BG517" s="184">
        <f>IF(N517="zákl. přenesená",J517,0)</f>
        <v>0</v>
      </c>
      <c r="BH517" s="184">
        <f>IF(N517="sníž. přenesená",J517,0)</f>
        <v>0</v>
      </c>
      <c r="BI517" s="184">
        <f>IF(N517="nulová",J517,0)</f>
        <v>0</v>
      </c>
      <c r="BJ517" s="19" t="s">
        <v>227</v>
      </c>
      <c r="BK517" s="184">
        <f>ROUND(I517*H517,1)</f>
        <v>0</v>
      </c>
      <c r="BL517" s="19" t="s">
        <v>337</v>
      </c>
      <c r="BM517" s="183" t="s">
        <v>833</v>
      </c>
    </row>
    <row r="518" spans="1:65" s="2" customFormat="1" ht="19.5">
      <c r="A518" s="36"/>
      <c r="B518" s="37"/>
      <c r="C518" s="38"/>
      <c r="D518" s="185" t="s">
        <v>229</v>
      </c>
      <c r="E518" s="38"/>
      <c r="F518" s="186" t="s">
        <v>834</v>
      </c>
      <c r="G518" s="38"/>
      <c r="H518" s="38"/>
      <c r="I518" s="187"/>
      <c r="J518" s="38"/>
      <c r="K518" s="38"/>
      <c r="L518" s="41"/>
      <c r="M518" s="188"/>
      <c r="N518" s="189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229</v>
      </c>
      <c r="AU518" s="19" t="s">
        <v>227</v>
      </c>
    </row>
    <row r="519" spans="1:65" s="2" customFormat="1" ht="11.25">
      <c r="A519" s="36"/>
      <c r="B519" s="37"/>
      <c r="C519" s="38"/>
      <c r="D519" s="190" t="s">
        <v>231</v>
      </c>
      <c r="E519" s="38"/>
      <c r="F519" s="191" t="s">
        <v>835</v>
      </c>
      <c r="G519" s="38"/>
      <c r="H519" s="38"/>
      <c r="I519" s="187"/>
      <c r="J519" s="38"/>
      <c r="K519" s="38"/>
      <c r="L519" s="41"/>
      <c r="M519" s="188"/>
      <c r="N519" s="189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231</v>
      </c>
      <c r="AU519" s="19" t="s">
        <v>227</v>
      </c>
    </row>
    <row r="520" spans="1:65" s="2" customFormat="1" ht="24.2" customHeight="1">
      <c r="A520" s="36"/>
      <c r="B520" s="37"/>
      <c r="C520" s="224" t="s">
        <v>836</v>
      </c>
      <c r="D520" s="224" t="s">
        <v>302</v>
      </c>
      <c r="E520" s="225" t="s">
        <v>837</v>
      </c>
      <c r="F520" s="226" t="s">
        <v>838</v>
      </c>
      <c r="G520" s="227" t="s">
        <v>257</v>
      </c>
      <c r="H520" s="228">
        <v>1</v>
      </c>
      <c r="I520" s="229"/>
      <c r="J520" s="228">
        <f>ROUND(I520*H520,1)</f>
        <v>0</v>
      </c>
      <c r="K520" s="226" t="s">
        <v>225</v>
      </c>
      <c r="L520" s="230"/>
      <c r="M520" s="231" t="s">
        <v>19</v>
      </c>
      <c r="N520" s="232" t="s">
        <v>43</v>
      </c>
      <c r="O520" s="66"/>
      <c r="P520" s="181">
        <f>O520*H520</f>
        <v>0</v>
      </c>
      <c r="Q520" s="181">
        <v>1.5E-3</v>
      </c>
      <c r="R520" s="181">
        <f>Q520*H520</f>
        <v>1.5E-3</v>
      </c>
      <c r="S520" s="181">
        <v>0</v>
      </c>
      <c r="T520" s="182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3" t="s">
        <v>457</v>
      </c>
      <c r="AT520" s="183" t="s">
        <v>302</v>
      </c>
      <c r="AU520" s="183" t="s">
        <v>227</v>
      </c>
      <c r="AY520" s="19" t="s">
        <v>220</v>
      </c>
      <c r="BE520" s="184">
        <f>IF(N520="základní",J520,0)</f>
        <v>0</v>
      </c>
      <c r="BF520" s="184">
        <f>IF(N520="snížená",J520,0)</f>
        <v>0</v>
      </c>
      <c r="BG520" s="184">
        <f>IF(N520="zákl. přenesená",J520,0)</f>
        <v>0</v>
      </c>
      <c r="BH520" s="184">
        <f>IF(N520="sníž. přenesená",J520,0)</f>
        <v>0</v>
      </c>
      <c r="BI520" s="184">
        <f>IF(N520="nulová",J520,0)</f>
        <v>0</v>
      </c>
      <c r="BJ520" s="19" t="s">
        <v>227</v>
      </c>
      <c r="BK520" s="184">
        <f>ROUND(I520*H520,1)</f>
        <v>0</v>
      </c>
      <c r="BL520" s="19" t="s">
        <v>337</v>
      </c>
      <c r="BM520" s="183" t="s">
        <v>839</v>
      </c>
    </row>
    <row r="521" spans="1:65" s="2" customFormat="1" ht="19.5">
      <c r="A521" s="36"/>
      <c r="B521" s="37"/>
      <c r="C521" s="38"/>
      <c r="D521" s="185" t="s">
        <v>229</v>
      </c>
      <c r="E521" s="38"/>
      <c r="F521" s="186" t="s">
        <v>838</v>
      </c>
      <c r="G521" s="38"/>
      <c r="H521" s="38"/>
      <c r="I521" s="187"/>
      <c r="J521" s="38"/>
      <c r="K521" s="38"/>
      <c r="L521" s="41"/>
      <c r="M521" s="188"/>
      <c r="N521" s="189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229</v>
      </c>
      <c r="AU521" s="19" t="s">
        <v>227</v>
      </c>
    </row>
    <row r="522" spans="1:65" s="2" customFormat="1" ht="24.2" customHeight="1">
      <c r="A522" s="36"/>
      <c r="B522" s="37"/>
      <c r="C522" s="173" t="s">
        <v>840</v>
      </c>
      <c r="D522" s="173" t="s">
        <v>222</v>
      </c>
      <c r="E522" s="174" t="s">
        <v>841</v>
      </c>
      <c r="F522" s="175" t="s">
        <v>842</v>
      </c>
      <c r="G522" s="176" t="s">
        <v>257</v>
      </c>
      <c r="H522" s="177">
        <v>1</v>
      </c>
      <c r="I522" s="178"/>
      <c r="J522" s="177">
        <f>ROUND(I522*H522,1)</f>
        <v>0</v>
      </c>
      <c r="K522" s="175" t="s">
        <v>225</v>
      </c>
      <c r="L522" s="41"/>
      <c r="M522" s="179" t="s">
        <v>19</v>
      </c>
      <c r="N522" s="180" t="s">
        <v>43</v>
      </c>
      <c r="O522" s="66"/>
      <c r="P522" s="181">
        <f>O522*H522</f>
        <v>0</v>
      </c>
      <c r="Q522" s="181">
        <v>0</v>
      </c>
      <c r="R522" s="181">
        <f>Q522*H522</f>
        <v>0</v>
      </c>
      <c r="S522" s="181">
        <v>0</v>
      </c>
      <c r="T522" s="182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3" t="s">
        <v>337</v>
      </c>
      <c r="AT522" s="183" t="s">
        <v>222</v>
      </c>
      <c r="AU522" s="183" t="s">
        <v>227</v>
      </c>
      <c r="AY522" s="19" t="s">
        <v>220</v>
      </c>
      <c r="BE522" s="184">
        <f>IF(N522="základní",J522,0)</f>
        <v>0</v>
      </c>
      <c r="BF522" s="184">
        <f>IF(N522="snížená",J522,0)</f>
        <v>0</v>
      </c>
      <c r="BG522" s="184">
        <f>IF(N522="zákl. přenesená",J522,0)</f>
        <v>0</v>
      </c>
      <c r="BH522" s="184">
        <f>IF(N522="sníž. přenesená",J522,0)</f>
        <v>0</v>
      </c>
      <c r="BI522" s="184">
        <f>IF(N522="nulová",J522,0)</f>
        <v>0</v>
      </c>
      <c r="BJ522" s="19" t="s">
        <v>227</v>
      </c>
      <c r="BK522" s="184">
        <f>ROUND(I522*H522,1)</f>
        <v>0</v>
      </c>
      <c r="BL522" s="19" t="s">
        <v>337</v>
      </c>
      <c r="BM522" s="183" t="s">
        <v>843</v>
      </c>
    </row>
    <row r="523" spans="1:65" s="2" customFormat="1" ht="19.5">
      <c r="A523" s="36"/>
      <c r="B523" s="37"/>
      <c r="C523" s="38"/>
      <c r="D523" s="185" t="s">
        <v>229</v>
      </c>
      <c r="E523" s="38"/>
      <c r="F523" s="186" t="s">
        <v>844</v>
      </c>
      <c r="G523" s="38"/>
      <c r="H523" s="38"/>
      <c r="I523" s="187"/>
      <c r="J523" s="38"/>
      <c r="K523" s="38"/>
      <c r="L523" s="41"/>
      <c r="M523" s="188"/>
      <c r="N523" s="189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229</v>
      </c>
      <c r="AU523" s="19" t="s">
        <v>227</v>
      </c>
    </row>
    <row r="524" spans="1:65" s="2" customFormat="1" ht="11.25">
      <c r="A524" s="36"/>
      <c r="B524" s="37"/>
      <c r="C524" s="38"/>
      <c r="D524" s="190" t="s">
        <v>231</v>
      </c>
      <c r="E524" s="38"/>
      <c r="F524" s="191" t="s">
        <v>845</v>
      </c>
      <c r="G524" s="38"/>
      <c r="H524" s="38"/>
      <c r="I524" s="187"/>
      <c r="J524" s="38"/>
      <c r="K524" s="38"/>
      <c r="L524" s="41"/>
      <c r="M524" s="188"/>
      <c r="N524" s="189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231</v>
      </c>
      <c r="AU524" s="19" t="s">
        <v>227</v>
      </c>
    </row>
    <row r="525" spans="1:65" s="2" customFormat="1" ht="24.2" customHeight="1">
      <c r="A525" s="36"/>
      <c r="B525" s="37"/>
      <c r="C525" s="224" t="s">
        <v>846</v>
      </c>
      <c r="D525" s="224" t="s">
        <v>302</v>
      </c>
      <c r="E525" s="225" t="s">
        <v>847</v>
      </c>
      <c r="F525" s="226" t="s">
        <v>848</v>
      </c>
      <c r="G525" s="227" t="s">
        <v>257</v>
      </c>
      <c r="H525" s="228">
        <v>1</v>
      </c>
      <c r="I525" s="229"/>
      <c r="J525" s="228">
        <f>ROUND(I525*H525,1)</f>
        <v>0</v>
      </c>
      <c r="K525" s="226" t="s">
        <v>225</v>
      </c>
      <c r="L525" s="230"/>
      <c r="M525" s="231" t="s">
        <v>19</v>
      </c>
      <c r="N525" s="232" t="s">
        <v>43</v>
      </c>
      <c r="O525" s="66"/>
      <c r="P525" s="181">
        <f>O525*H525</f>
        <v>0</v>
      </c>
      <c r="Q525" s="181">
        <v>1.4E-2</v>
      </c>
      <c r="R525" s="181">
        <f>Q525*H525</f>
        <v>1.4E-2</v>
      </c>
      <c r="S525" s="181">
        <v>0</v>
      </c>
      <c r="T525" s="182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3" t="s">
        <v>457</v>
      </c>
      <c r="AT525" s="183" t="s">
        <v>302</v>
      </c>
      <c r="AU525" s="183" t="s">
        <v>227</v>
      </c>
      <c r="AY525" s="19" t="s">
        <v>220</v>
      </c>
      <c r="BE525" s="184">
        <f>IF(N525="základní",J525,0)</f>
        <v>0</v>
      </c>
      <c r="BF525" s="184">
        <f>IF(N525="snížená",J525,0)</f>
        <v>0</v>
      </c>
      <c r="BG525" s="184">
        <f>IF(N525="zákl. přenesená",J525,0)</f>
        <v>0</v>
      </c>
      <c r="BH525" s="184">
        <f>IF(N525="sníž. přenesená",J525,0)</f>
        <v>0</v>
      </c>
      <c r="BI525" s="184">
        <f>IF(N525="nulová",J525,0)</f>
        <v>0</v>
      </c>
      <c r="BJ525" s="19" t="s">
        <v>227</v>
      </c>
      <c r="BK525" s="184">
        <f>ROUND(I525*H525,1)</f>
        <v>0</v>
      </c>
      <c r="BL525" s="19" t="s">
        <v>337</v>
      </c>
      <c r="BM525" s="183" t="s">
        <v>849</v>
      </c>
    </row>
    <row r="526" spans="1:65" s="2" customFormat="1" ht="19.5">
      <c r="A526" s="36"/>
      <c r="B526" s="37"/>
      <c r="C526" s="38"/>
      <c r="D526" s="185" t="s">
        <v>229</v>
      </c>
      <c r="E526" s="38"/>
      <c r="F526" s="186" t="s">
        <v>848</v>
      </c>
      <c r="G526" s="38"/>
      <c r="H526" s="38"/>
      <c r="I526" s="187"/>
      <c r="J526" s="38"/>
      <c r="K526" s="38"/>
      <c r="L526" s="41"/>
      <c r="M526" s="188"/>
      <c r="N526" s="189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229</v>
      </c>
      <c r="AU526" s="19" t="s">
        <v>227</v>
      </c>
    </row>
    <row r="527" spans="1:65" s="2" customFormat="1" ht="37.9" customHeight="1">
      <c r="A527" s="36"/>
      <c r="B527" s="37"/>
      <c r="C527" s="173" t="s">
        <v>850</v>
      </c>
      <c r="D527" s="173" t="s">
        <v>222</v>
      </c>
      <c r="E527" s="174" t="s">
        <v>851</v>
      </c>
      <c r="F527" s="175" t="s">
        <v>852</v>
      </c>
      <c r="G527" s="176" t="s">
        <v>295</v>
      </c>
      <c r="H527" s="177">
        <v>1</v>
      </c>
      <c r="I527" s="178"/>
      <c r="J527" s="177">
        <f>ROUND(I527*H527,1)</f>
        <v>0</v>
      </c>
      <c r="K527" s="175" t="s">
        <v>225</v>
      </c>
      <c r="L527" s="41"/>
      <c r="M527" s="179" t="s">
        <v>19</v>
      </c>
      <c r="N527" s="180" t="s">
        <v>43</v>
      </c>
      <c r="O527" s="66"/>
      <c r="P527" s="181">
        <f>O527*H527</f>
        <v>0</v>
      </c>
      <c r="Q527" s="181">
        <v>1.6800000000000001E-3</v>
      </c>
      <c r="R527" s="181">
        <f>Q527*H527</f>
        <v>1.6800000000000001E-3</v>
      </c>
      <c r="S527" s="181">
        <v>0</v>
      </c>
      <c r="T527" s="182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83" t="s">
        <v>337</v>
      </c>
      <c r="AT527" s="183" t="s">
        <v>222</v>
      </c>
      <c r="AU527" s="183" t="s">
        <v>227</v>
      </c>
      <c r="AY527" s="19" t="s">
        <v>220</v>
      </c>
      <c r="BE527" s="184">
        <f>IF(N527="základní",J527,0)</f>
        <v>0</v>
      </c>
      <c r="BF527" s="184">
        <f>IF(N527="snížená",J527,0)</f>
        <v>0</v>
      </c>
      <c r="BG527" s="184">
        <f>IF(N527="zákl. přenesená",J527,0)</f>
        <v>0</v>
      </c>
      <c r="BH527" s="184">
        <f>IF(N527="sníž. přenesená",J527,0)</f>
        <v>0</v>
      </c>
      <c r="BI527" s="184">
        <f>IF(N527="nulová",J527,0)</f>
        <v>0</v>
      </c>
      <c r="BJ527" s="19" t="s">
        <v>227</v>
      </c>
      <c r="BK527" s="184">
        <f>ROUND(I527*H527,1)</f>
        <v>0</v>
      </c>
      <c r="BL527" s="19" t="s">
        <v>337</v>
      </c>
      <c r="BM527" s="183" t="s">
        <v>853</v>
      </c>
    </row>
    <row r="528" spans="1:65" s="2" customFormat="1" ht="19.5">
      <c r="A528" s="36"/>
      <c r="B528" s="37"/>
      <c r="C528" s="38"/>
      <c r="D528" s="185" t="s">
        <v>229</v>
      </c>
      <c r="E528" s="38"/>
      <c r="F528" s="186" t="s">
        <v>854</v>
      </c>
      <c r="G528" s="38"/>
      <c r="H528" s="38"/>
      <c r="I528" s="187"/>
      <c r="J528" s="38"/>
      <c r="K528" s="38"/>
      <c r="L528" s="41"/>
      <c r="M528" s="188"/>
      <c r="N528" s="189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229</v>
      </c>
      <c r="AU528" s="19" t="s">
        <v>227</v>
      </c>
    </row>
    <row r="529" spans="1:65" s="2" customFormat="1" ht="11.25">
      <c r="A529" s="36"/>
      <c r="B529" s="37"/>
      <c r="C529" s="38"/>
      <c r="D529" s="190" t="s">
        <v>231</v>
      </c>
      <c r="E529" s="38"/>
      <c r="F529" s="191" t="s">
        <v>855</v>
      </c>
      <c r="G529" s="38"/>
      <c r="H529" s="38"/>
      <c r="I529" s="187"/>
      <c r="J529" s="38"/>
      <c r="K529" s="38"/>
      <c r="L529" s="41"/>
      <c r="M529" s="188"/>
      <c r="N529" s="189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231</v>
      </c>
      <c r="AU529" s="19" t="s">
        <v>227</v>
      </c>
    </row>
    <row r="530" spans="1:65" s="2" customFormat="1" ht="33" customHeight="1">
      <c r="A530" s="36"/>
      <c r="B530" s="37"/>
      <c r="C530" s="173" t="s">
        <v>856</v>
      </c>
      <c r="D530" s="173" t="s">
        <v>222</v>
      </c>
      <c r="E530" s="174" t="s">
        <v>857</v>
      </c>
      <c r="F530" s="175" t="s">
        <v>858</v>
      </c>
      <c r="G530" s="176" t="s">
        <v>257</v>
      </c>
      <c r="H530" s="177">
        <v>2</v>
      </c>
      <c r="I530" s="178"/>
      <c r="J530" s="177">
        <f>ROUND(I530*H530,1)</f>
        <v>0</v>
      </c>
      <c r="K530" s="175" t="s">
        <v>225</v>
      </c>
      <c r="L530" s="41"/>
      <c r="M530" s="179" t="s">
        <v>19</v>
      </c>
      <c r="N530" s="180" t="s">
        <v>43</v>
      </c>
      <c r="O530" s="66"/>
      <c r="P530" s="181">
        <f>O530*H530</f>
        <v>0</v>
      </c>
      <c r="Q530" s="181">
        <v>0</v>
      </c>
      <c r="R530" s="181">
        <f>Q530*H530</f>
        <v>0</v>
      </c>
      <c r="S530" s="181">
        <v>0</v>
      </c>
      <c r="T530" s="182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3" t="s">
        <v>337</v>
      </c>
      <c r="AT530" s="183" t="s">
        <v>222</v>
      </c>
      <c r="AU530" s="183" t="s">
        <v>227</v>
      </c>
      <c r="AY530" s="19" t="s">
        <v>220</v>
      </c>
      <c r="BE530" s="184">
        <f>IF(N530="základní",J530,0)</f>
        <v>0</v>
      </c>
      <c r="BF530" s="184">
        <f>IF(N530="snížená",J530,0)</f>
        <v>0</v>
      </c>
      <c r="BG530" s="184">
        <f>IF(N530="zákl. přenesená",J530,0)</f>
        <v>0</v>
      </c>
      <c r="BH530" s="184">
        <f>IF(N530="sníž. přenesená",J530,0)</f>
        <v>0</v>
      </c>
      <c r="BI530" s="184">
        <f>IF(N530="nulová",J530,0)</f>
        <v>0</v>
      </c>
      <c r="BJ530" s="19" t="s">
        <v>227</v>
      </c>
      <c r="BK530" s="184">
        <f>ROUND(I530*H530,1)</f>
        <v>0</v>
      </c>
      <c r="BL530" s="19" t="s">
        <v>337</v>
      </c>
      <c r="BM530" s="183" t="s">
        <v>859</v>
      </c>
    </row>
    <row r="531" spans="1:65" s="2" customFormat="1" ht="19.5">
      <c r="A531" s="36"/>
      <c r="B531" s="37"/>
      <c r="C531" s="38"/>
      <c r="D531" s="185" t="s">
        <v>229</v>
      </c>
      <c r="E531" s="38"/>
      <c r="F531" s="186" t="s">
        <v>860</v>
      </c>
      <c r="G531" s="38"/>
      <c r="H531" s="38"/>
      <c r="I531" s="187"/>
      <c r="J531" s="38"/>
      <c r="K531" s="38"/>
      <c r="L531" s="41"/>
      <c r="M531" s="188"/>
      <c r="N531" s="189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229</v>
      </c>
      <c r="AU531" s="19" t="s">
        <v>227</v>
      </c>
    </row>
    <row r="532" spans="1:65" s="2" customFormat="1" ht="11.25">
      <c r="A532" s="36"/>
      <c r="B532" s="37"/>
      <c r="C532" s="38"/>
      <c r="D532" s="190" t="s">
        <v>231</v>
      </c>
      <c r="E532" s="38"/>
      <c r="F532" s="191" t="s">
        <v>861</v>
      </c>
      <c r="G532" s="38"/>
      <c r="H532" s="38"/>
      <c r="I532" s="187"/>
      <c r="J532" s="38"/>
      <c r="K532" s="38"/>
      <c r="L532" s="41"/>
      <c r="M532" s="188"/>
      <c r="N532" s="189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231</v>
      </c>
      <c r="AU532" s="19" t="s">
        <v>227</v>
      </c>
    </row>
    <row r="533" spans="1:65" s="2" customFormat="1" ht="16.5" customHeight="1">
      <c r="A533" s="36"/>
      <c r="B533" s="37"/>
      <c r="C533" s="224" t="s">
        <v>862</v>
      </c>
      <c r="D533" s="224" t="s">
        <v>302</v>
      </c>
      <c r="E533" s="225" t="s">
        <v>863</v>
      </c>
      <c r="F533" s="226" t="s">
        <v>864</v>
      </c>
      <c r="G533" s="227" t="s">
        <v>257</v>
      </c>
      <c r="H533" s="228">
        <v>2</v>
      </c>
      <c r="I533" s="229"/>
      <c r="J533" s="228">
        <f>ROUND(I533*H533,1)</f>
        <v>0</v>
      </c>
      <c r="K533" s="226" t="s">
        <v>19</v>
      </c>
      <c r="L533" s="230"/>
      <c r="M533" s="231" t="s">
        <v>19</v>
      </c>
      <c r="N533" s="232" t="s">
        <v>43</v>
      </c>
      <c r="O533" s="66"/>
      <c r="P533" s="181">
        <f>O533*H533</f>
        <v>0</v>
      </c>
      <c r="Q533" s="181">
        <v>0</v>
      </c>
      <c r="R533" s="181">
        <f>Q533*H533</f>
        <v>0</v>
      </c>
      <c r="S533" s="181">
        <v>0</v>
      </c>
      <c r="T533" s="182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3" t="s">
        <v>457</v>
      </c>
      <c r="AT533" s="183" t="s">
        <v>302</v>
      </c>
      <c r="AU533" s="183" t="s">
        <v>227</v>
      </c>
      <c r="AY533" s="19" t="s">
        <v>220</v>
      </c>
      <c r="BE533" s="184">
        <f>IF(N533="základní",J533,0)</f>
        <v>0</v>
      </c>
      <c r="BF533" s="184">
        <f>IF(N533="snížená",J533,0)</f>
        <v>0</v>
      </c>
      <c r="BG533" s="184">
        <f>IF(N533="zákl. přenesená",J533,0)</f>
        <v>0</v>
      </c>
      <c r="BH533" s="184">
        <f>IF(N533="sníž. přenesená",J533,0)</f>
        <v>0</v>
      </c>
      <c r="BI533" s="184">
        <f>IF(N533="nulová",J533,0)</f>
        <v>0</v>
      </c>
      <c r="BJ533" s="19" t="s">
        <v>227</v>
      </c>
      <c r="BK533" s="184">
        <f>ROUND(I533*H533,1)</f>
        <v>0</v>
      </c>
      <c r="BL533" s="19" t="s">
        <v>337</v>
      </c>
      <c r="BM533" s="183" t="s">
        <v>865</v>
      </c>
    </row>
    <row r="534" spans="1:65" s="2" customFormat="1" ht="11.25">
      <c r="A534" s="36"/>
      <c r="B534" s="37"/>
      <c r="C534" s="38"/>
      <c r="D534" s="185" t="s">
        <v>229</v>
      </c>
      <c r="E534" s="38"/>
      <c r="F534" s="186" t="s">
        <v>864</v>
      </c>
      <c r="G534" s="38"/>
      <c r="H534" s="38"/>
      <c r="I534" s="187"/>
      <c r="J534" s="38"/>
      <c r="K534" s="38"/>
      <c r="L534" s="41"/>
      <c r="M534" s="188"/>
      <c r="N534" s="189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229</v>
      </c>
      <c r="AU534" s="19" t="s">
        <v>227</v>
      </c>
    </row>
    <row r="535" spans="1:65" s="2" customFormat="1" ht="24.2" customHeight="1">
      <c r="A535" s="36"/>
      <c r="B535" s="37"/>
      <c r="C535" s="173" t="s">
        <v>866</v>
      </c>
      <c r="D535" s="173" t="s">
        <v>222</v>
      </c>
      <c r="E535" s="174" t="s">
        <v>867</v>
      </c>
      <c r="F535" s="175" t="s">
        <v>868</v>
      </c>
      <c r="G535" s="176" t="s">
        <v>547</v>
      </c>
      <c r="H535" s="178"/>
      <c r="I535" s="178"/>
      <c r="J535" s="177">
        <f>ROUND(I535*H535,1)</f>
        <v>0</v>
      </c>
      <c r="K535" s="175" t="s">
        <v>225</v>
      </c>
      <c r="L535" s="41"/>
      <c r="M535" s="179" t="s">
        <v>19</v>
      </c>
      <c r="N535" s="180" t="s">
        <v>43</v>
      </c>
      <c r="O535" s="66"/>
      <c r="P535" s="181">
        <f>O535*H535</f>
        <v>0</v>
      </c>
      <c r="Q535" s="181">
        <v>0</v>
      </c>
      <c r="R535" s="181">
        <f>Q535*H535</f>
        <v>0</v>
      </c>
      <c r="S535" s="181">
        <v>0</v>
      </c>
      <c r="T535" s="182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3" t="s">
        <v>337</v>
      </c>
      <c r="AT535" s="183" t="s">
        <v>222</v>
      </c>
      <c r="AU535" s="183" t="s">
        <v>227</v>
      </c>
      <c r="AY535" s="19" t="s">
        <v>220</v>
      </c>
      <c r="BE535" s="184">
        <f>IF(N535="základní",J535,0)</f>
        <v>0</v>
      </c>
      <c r="BF535" s="184">
        <f>IF(N535="snížená",J535,0)</f>
        <v>0</v>
      </c>
      <c r="BG535" s="184">
        <f>IF(N535="zákl. přenesená",J535,0)</f>
        <v>0</v>
      </c>
      <c r="BH535" s="184">
        <f>IF(N535="sníž. přenesená",J535,0)</f>
        <v>0</v>
      </c>
      <c r="BI535" s="184">
        <f>IF(N535="nulová",J535,0)</f>
        <v>0</v>
      </c>
      <c r="BJ535" s="19" t="s">
        <v>227</v>
      </c>
      <c r="BK535" s="184">
        <f>ROUND(I535*H535,1)</f>
        <v>0</v>
      </c>
      <c r="BL535" s="19" t="s">
        <v>337</v>
      </c>
      <c r="BM535" s="183" t="s">
        <v>869</v>
      </c>
    </row>
    <row r="536" spans="1:65" s="2" customFormat="1" ht="29.25">
      <c r="A536" s="36"/>
      <c r="B536" s="37"/>
      <c r="C536" s="38"/>
      <c r="D536" s="185" t="s">
        <v>229</v>
      </c>
      <c r="E536" s="38"/>
      <c r="F536" s="186" t="s">
        <v>870</v>
      </c>
      <c r="G536" s="38"/>
      <c r="H536" s="38"/>
      <c r="I536" s="187"/>
      <c r="J536" s="38"/>
      <c r="K536" s="38"/>
      <c r="L536" s="41"/>
      <c r="M536" s="188"/>
      <c r="N536" s="189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229</v>
      </c>
      <c r="AU536" s="19" t="s">
        <v>227</v>
      </c>
    </row>
    <row r="537" spans="1:65" s="2" customFormat="1" ht="11.25">
      <c r="A537" s="36"/>
      <c r="B537" s="37"/>
      <c r="C537" s="38"/>
      <c r="D537" s="190" t="s">
        <v>231</v>
      </c>
      <c r="E537" s="38"/>
      <c r="F537" s="191" t="s">
        <v>871</v>
      </c>
      <c r="G537" s="38"/>
      <c r="H537" s="38"/>
      <c r="I537" s="187"/>
      <c r="J537" s="38"/>
      <c r="K537" s="38"/>
      <c r="L537" s="41"/>
      <c r="M537" s="188"/>
      <c r="N537" s="189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231</v>
      </c>
      <c r="AU537" s="19" t="s">
        <v>227</v>
      </c>
    </row>
    <row r="538" spans="1:65" s="12" customFormat="1" ht="22.9" customHeight="1">
      <c r="B538" s="157"/>
      <c r="C538" s="158"/>
      <c r="D538" s="159" t="s">
        <v>70</v>
      </c>
      <c r="E538" s="171" t="s">
        <v>872</v>
      </c>
      <c r="F538" s="171" t="s">
        <v>873</v>
      </c>
      <c r="G538" s="158"/>
      <c r="H538" s="158"/>
      <c r="I538" s="161"/>
      <c r="J538" s="172">
        <f>BK538</f>
        <v>0</v>
      </c>
      <c r="K538" s="158"/>
      <c r="L538" s="163"/>
      <c r="M538" s="164"/>
      <c r="N538" s="165"/>
      <c r="O538" s="165"/>
      <c r="P538" s="166">
        <f>SUM(P539:P634)</f>
        <v>0</v>
      </c>
      <c r="Q538" s="165"/>
      <c r="R538" s="166">
        <f>SUM(R539:R634)</f>
        <v>0.49757190100000009</v>
      </c>
      <c r="S538" s="165"/>
      <c r="T538" s="167">
        <f>SUM(T539:T634)</f>
        <v>8.5000000000000006E-3</v>
      </c>
      <c r="AR538" s="168" t="s">
        <v>227</v>
      </c>
      <c r="AT538" s="169" t="s">
        <v>70</v>
      </c>
      <c r="AU538" s="169" t="s">
        <v>76</v>
      </c>
      <c r="AY538" s="168" t="s">
        <v>220</v>
      </c>
      <c r="BK538" s="170">
        <f>SUM(BK539:BK634)</f>
        <v>0</v>
      </c>
    </row>
    <row r="539" spans="1:65" s="2" customFormat="1" ht="24.2" customHeight="1">
      <c r="A539" s="36"/>
      <c r="B539" s="37"/>
      <c r="C539" s="173" t="s">
        <v>874</v>
      </c>
      <c r="D539" s="173" t="s">
        <v>222</v>
      </c>
      <c r="E539" s="174" t="s">
        <v>875</v>
      </c>
      <c r="F539" s="175" t="s">
        <v>876</v>
      </c>
      <c r="G539" s="176" t="s">
        <v>82</v>
      </c>
      <c r="H539" s="177">
        <v>3.98</v>
      </c>
      <c r="I539" s="178"/>
      <c r="J539" s="177">
        <f>ROUND(I539*H539,1)</f>
        <v>0</v>
      </c>
      <c r="K539" s="175" t="s">
        <v>225</v>
      </c>
      <c r="L539" s="41"/>
      <c r="M539" s="179" t="s">
        <v>19</v>
      </c>
      <c r="N539" s="180" t="s">
        <v>43</v>
      </c>
      <c r="O539" s="66"/>
      <c r="P539" s="181">
        <f>O539*H539</f>
        <v>0</v>
      </c>
      <c r="Q539" s="181">
        <v>2.5399999999999999E-2</v>
      </c>
      <c r="R539" s="181">
        <f>Q539*H539</f>
        <v>0.101092</v>
      </c>
      <c r="S539" s="181">
        <v>0</v>
      </c>
      <c r="T539" s="182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183" t="s">
        <v>337</v>
      </c>
      <c r="AT539" s="183" t="s">
        <v>222</v>
      </c>
      <c r="AU539" s="183" t="s">
        <v>227</v>
      </c>
      <c r="AY539" s="19" t="s">
        <v>220</v>
      </c>
      <c r="BE539" s="184">
        <f>IF(N539="základní",J539,0)</f>
        <v>0</v>
      </c>
      <c r="BF539" s="184">
        <f>IF(N539="snížená",J539,0)</f>
        <v>0</v>
      </c>
      <c r="BG539" s="184">
        <f>IF(N539="zákl. přenesená",J539,0)</f>
        <v>0</v>
      </c>
      <c r="BH539" s="184">
        <f>IF(N539="sníž. přenesená",J539,0)</f>
        <v>0</v>
      </c>
      <c r="BI539" s="184">
        <f>IF(N539="nulová",J539,0)</f>
        <v>0</v>
      </c>
      <c r="BJ539" s="19" t="s">
        <v>227</v>
      </c>
      <c r="BK539" s="184">
        <f>ROUND(I539*H539,1)</f>
        <v>0</v>
      </c>
      <c r="BL539" s="19" t="s">
        <v>337</v>
      </c>
      <c r="BM539" s="183" t="s">
        <v>877</v>
      </c>
    </row>
    <row r="540" spans="1:65" s="2" customFormat="1" ht="39">
      <c r="A540" s="36"/>
      <c r="B540" s="37"/>
      <c r="C540" s="38"/>
      <c r="D540" s="185" t="s">
        <v>229</v>
      </c>
      <c r="E540" s="38"/>
      <c r="F540" s="186" t="s">
        <v>878</v>
      </c>
      <c r="G540" s="38"/>
      <c r="H540" s="38"/>
      <c r="I540" s="187"/>
      <c r="J540" s="38"/>
      <c r="K540" s="38"/>
      <c r="L540" s="41"/>
      <c r="M540" s="188"/>
      <c r="N540" s="189"/>
      <c r="O540" s="66"/>
      <c r="P540" s="66"/>
      <c r="Q540" s="66"/>
      <c r="R540" s="66"/>
      <c r="S540" s="66"/>
      <c r="T540" s="67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T540" s="19" t="s">
        <v>229</v>
      </c>
      <c r="AU540" s="19" t="s">
        <v>227</v>
      </c>
    </row>
    <row r="541" spans="1:65" s="2" customFormat="1" ht="11.25">
      <c r="A541" s="36"/>
      <c r="B541" s="37"/>
      <c r="C541" s="38"/>
      <c r="D541" s="190" t="s">
        <v>231</v>
      </c>
      <c r="E541" s="38"/>
      <c r="F541" s="191" t="s">
        <v>879</v>
      </c>
      <c r="G541" s="38"/>
      <c r="H541" s="38"/>
      <c r="I541" s="187"/>
      <c r="J541" s="38"/>
      <c r="K541" s="38"/>
      <c r="L541" s="41"/>
      <c r="M541" s="188"/>
      <c r="N541" s="189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231</v>
      </c>
      <c r="AU541" s="19" t="s">
        <v>227</v>
      </c>
    </row>
    <row r="542" spans="1:65" s="13" customFormat="1" ht="11.25">
      <c r="B542" s="192"/>
      <c r="C542" s="193"/>
      <c r="D542" s="185" t="s">
        <v>233</v>
      </c>
      <c r="E542" s="194" t="s">
        <v>19</v>
      </c>
      <c r="F542" s="195" t="s">
        <v>148</v>
      </c>
      <c r="G542" s="193"/>
      <c r="H542" s="196">
        <v>3.98</v>
      </c>
      <c r="I542" s="197"/>
      <c r="J542" s="193"/>
      <c r="K542" s="193"/>
      <c r="L542" s="198"/>
      <c r="M542" s="199"/>
      <c r="N542" s="200"/>
      <c r="O542" s="200"/>
      <c r="P542" s="200"/>
      <c r="Q542" s="200"/>
      <c r="R542" s="200"/>
      <c r="S542" s="200"/>
      <c r="T542" s="201"/>
      <c r="AT542" s="202" t="s">
        <v>233</v>
      </c>
      <c r="AU542" s="202" t="s">
        <v>227</v>
      </c>
      <c r="AV542" s="13" t="s">
        <v>227</v>
      </c>
      <c r="AW542" s="13" t="s">
        <v>33</v>
      </c>
      <c r="AX542" s="13" t="s">
        <v>76</v>
      </c>
      <c r="AY542" s="202" t="s">
        <v>220</v>
      </c>
    </row>
    <row r="543" spans="1:65" s="2" customFormat="1" ht="24.2" customHeight="1">
      <c r="A543" s="36"/>
      <c r="B543" s="37"/>
      <c r="C543" s="173" t="s">
        <v>880</v>
      </c>
      <c r="D543" s="173" t="s">
        <v>222</v>
      </c>
      <c r="E543" s="174" t="s">
        <v>881</v>
      </c>
      <c r="F543" s="175" t="s">
        <v>882</v>
      </c>
      <c r="G543" s="176" t="s">
        <v>82</v>
      </c>
      <c r="H543" s="177">
        <v>10.47</v>
      </c>
      <c r="I543" s="178"/>
      <c r="J543" s="177">
        <f>ROUND(I543*H543,1)</f>
        <v>0</v>
      </c>
      <c r="K543" s="175" t="s">
        <v>225</v>
      </c>
      <c r="L543" s="41"/>
      <c r="M543" s="179" t="s">
        <v>19</v>
      </c>
      <c r="N543" s="180" t="s">
        <v>43</v>
      </c>
      <c r="O543" s="66"/>
      <c r="P543" s="181">
        <f>O543*H543</f>
        <v>0</v>
      </c>
      <c r="Q543" s="181">
        <v>2.614E-2</v>
      </c>
      <c r="R543" s="181">
        <f>Q543*H543</f>
        <v>0.27368580000000003</v>
      </c>
      <c r="S543" s="181">
        <v>0</v>
      </c>
      <c r="T543" s="182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3" t="s">
        <v>337</v>
      </c>
      <c r="AT543" s="183" t="s">
        <v>222</v>
      </c>
      <c r="AU543" s="183" t="s">
        <v>227</v>
      </c>
      <c r="AY543" s="19" t="s">
        <v>220</v>
      </c>
      <c r="BE543" s="184">
        <f>IF(N543="základní",J543,0)</f>
        <v>0</v>
      </c>
      <c r="BF543" s="184">
        <f>IF(N543="snížená",J543,0)</f>
        <v>0</v>
      </c>
      <c r="BG543" s="184">
        <f>IF(N543="zákl. přenesená",J543,0)</f>
        <v>0</v>
      </c>
      <c r="BH543" s="184">
        <f>IF(N543="sníž. přenesená",J543,0)</f>
        <v>0</v>
      </c>
      <c r="BI543" s="184">
        <f>IF(N543="nulová",J543,0)</f>
        <v>0</v>
      </c>
      <c r="BJ543" s="19" t="s">
        <v>227</v>
      </c>
      <c r="BK543" s="184">
        <f>ROUND(I543*H543,1)</f>
        <v>0</v>
      </c>
      <c r="BL543" s="19" t="s">
        <v>337</v>
      </c>
      <c r="BM543" s="183" t="s">
        <v>883</v>
      </c>
    </row>
    <row r="544" spans="1:65" s="2" customFormat="1" ht="39">
      <c r="A544" s="36"/>
      <c r="B544" s="37"/>
      <c r="C544" s="38"/>
      <c r="D544" s="185" t="s">
        <v>229</v>
      </c>
      <c r="E544" s="38"/>
      <c r="F544" s="186" t="s">
        <v>884</v>
      </c>
      <c r="G544" s="38"/>
      <c r="H544" s="38"/>
      <c r="I544" s="187"/>
      <c r="J544" s="38"/>
      <c r="K544" s="38"/>
      <c r="L544" s="41"/>
      <c r="M544" s="188"/>
      <c r="N544" s="189"/>
      <c r="O544" s="66"/>
      <c r="P544" s="66"/>
      <c r="Q544" s="66"/>
      <c r="R544" s="66"/>
      <c r="S544" s="66"/>
      <c r="T544" s="67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9" t="s">
        <v>229</v>
      </c>
      <c r="AU544" s="19" t="s">
        <v>227</v>
      </c>
    </row>
    <row r="545" spans="1:65" s="2" customFormat="1" ht="11.25">
      <c r="A545" s="36"/>
      <c r="B545" s="37"/>
      <c r="C545" s="38"/>
      <c r="D545" s="190" t="s">
        <v>231</v>
      </c>
      <c r="E545" s="38"/>
      <c r="F545" s="191" t="s">
        <v>885</v>
      </c>
      <c r="G545" s="38"/>
      <c r="H545" s="38"/>
      <c r="I545" s="187"/>
      <c r="J545" s="38"/>
      <c r="K545" s="38"/>
      <c r="L545" s="41"/>
      <c r="M545" s="188"/>
      <c r="N545" s="189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231</v>
      </c>
      <c r="AU545" s="19" t="s">
        <v>227</v>
      </c>
    </row>
    <row r="546" spans="1:65" s="13" customFormat="1" ht="11.25">
      <c r="B546" s="192"/>
      <c r="C546" s="193"/>
      <c r="D546" s="185" t="s">
        <v>233</v>
      </c>
      <c r="E546" s="194" t="s">
        <v>19</v>
      </c>
      <c r="F546" s="195" t="s">
        <v>151</v>
      </c>
      <c r="G546" s="193"/>
      <c r="H546" s="196">
        <v>10.47</v>
      </c>
      <c r="I546" s="197"/>
      <c r="J546" s="193"/>
      <c r="K546" s="193"/>
      <c r="L546" s="198"/>
      <c r="M546" s="199"/>
      <c r="N546" s="200"/>
      <c r="O546" s="200"/>
      <c r="P546" s="200"/>
      <c r="Q546" s="200"/>
      <c r="R546" s="200"/>
      <c r="S546" s="200"/>
      <c r="T546" s="201"/>
      <c r="AT546" s="202" t="s">
        <v>233</v>
      </c>
      <c r="AU546" s="202" t="s">
        <v>227</v>
      </c>
      <c r="AV546" s="13" t="s">
        <v>227</v>
      </c>
      <c r="AW546" s="13" t="s">
        <v>33</v>
      </c>
      <c r="AX546" s="13" t="s">
        <v>76</v>
      </c>
      <c r="AY546" s="202" t="s">
        <v>220</v>
      </c>
    </row>
    <row r="547" spans="1:65" s="2" customFormat="1" ht="21.75" customHeight="1">
      <c r="A547" s="36"/>
      <c r="B547" s="37"/>
      <c r="C547" s="173" t="s">
        <v>886</v>
      </c>
      <c r="D547" s="173" t="s">
        <v>222</v>
      </c>
      <c r="E547" s="174" t="s">
        <v>887</v>
      </c>
      <c r="F547" s="175" t="s">
        <v>888</v>
      </c>
      <c r="G547" s="176" t="s">
        <v>82</v>
      </c>
      <c r="H547" s="177">
        <v>14.45</v>
      </c>
      <c r="I547" s="178"/>
      <c r="J547" s="177">
        <f>ROUND(I547*H547,1)</f>
        <v>0</v>
      </c>
      <c r="K547" s="175" t="s">
        <v>225</v>
      </c>
      <c r="L547" s="41"/>
      <c r="M547" s="179" t="s">
        <v>19</v>
      </c>
      <c r="N547" s="180" t="s">
        <v>43</v>
      </c>
      <c r="O547" s="66"/>
      <c r="P547" s="181">
        <f>O547*H547</f>
        <v>0</v>
      </c>
      <c r="Q547" s="181">
        <v>2.0000000000000001E-4</v>
      </c>
      <c r="R547" s="181">
        <f>Q547*H547</f>
        <v>2.8900000000000002E-3</v>
      </c>
      <c r="S547" s="181">
        <v>0</v>
      </c>
      <c r="T547" s="182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3" t="s">
        <v>337</v>
      </c>
      <c r="AT547" s="183" t="s">
        <v>222</v>
      </c>
      <c r="AU547" s="183" t="s">
        <v>227</v>
      </c>
      <c r="AY547" s="19" t="s">
        <v>220</v>
      </c>
      <c r="BE547" s="184">
        <f>IF(N547="základní",J547,0)</f>
        <v>0</v>
      </c>
      <c r="BF547" s="184">
        <f>IF(N547="snížená",J547,0)</f>
        <v>0</v>
      </c>
      <c r="BG547" s="184">
        <f>IF(N547="zákl. přenesená",J547,0)</f>
        <v>0</v>
      </c>
      <c r="BH547" s="184">
        <f>IF(N547="sníž. přenesená",J547,0)</f>
        <v>0</v>
      </c>
      <c r="BI547" s="184">
        <f>IF(N547="nulová",J547,0)</f>
        <v>0</v>
      </c>
      <c r="BJ547" s="19" t="s">
        <v>227</v>
      </c>
      <c r="BK547" s="184">
        <f>ROUND(I547*H547,1)</f>
        <v>0</v>
      </c>
      <c r="BL547" s="19" t="s">
        <v>337</v>
      </c>
      <c r="BM547" s="183" t="s">
        <v>889</v>
      </c>
    </row>
    <row r="548" spans="1:65" s="2" customFormat="1" ht="29.25">
      <c r="A548" s="36"/>
      <c r="B548" s="37"/>
      <c r="C548" s="38"/>
      <c r="D548" s="185" t="s">
        <v>229</v>
      </c>
      <c r="E548" s="38"/>
      <c r="F548" s="186" t="s">
        <v>890</v>
      </c>
      <c r="G548" s="38"/>
      <c r="H548" s="38"/>
      <c r="I548" s="187"/>
      <c r="J548" s="38"/>
      <c r="K548" s="38"/>
      <c r="L548" s="41"/>
      <c r="M548" s="188"/>
      <c r="N548" s="189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229</v>
      </c>
      <c r="AU548" s="19" t="s">
        <v>227</v>
      </c>
    </row>
    <row r="549" spans="1:65" s="2" customFormat="1" ht="11.25">
      <c r="A549" s="36"/>
      <c r="B549" s="37"/>
      <c r="C549" s="38"/>
      <c r="D549" s="190" t="s">
        <v>231</v>
      </c>
      <c r="E549" s="38"/>
      <c r="F549" s="191" t="s">
        <v>891</v>
      </c>
      <c r="G549" s="38"/>
      <c r="H549" s="38"/>
      <c r="I549" s="187"/>
      <c r="J549" s="38"/>
      <c r="K549" s="38"/>
      <c r="L549" s="41"/>
      <c r="M549" s="188"/>
      <c r="N549" s="189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231</v>
      </c>
      <c r="AU549" s="19" t="s">
        <v>227</v>
      </c>
    </row>
    <row r="550" spans="1:65" s="13" customFormat="1" ht="11.25">
      <c r="B550" s="192"/>
      <c r="C550" s="193"/>
      <c r="D550" s="185" t="s">
        <v>233</v>
      </c>
      <c r="E550" s="194" t="s">
        <v>19</v>
      </c>
      <c r="F550" s="195" t="s">
        <v>148</v>
      </c>
      <c r="G550" s="193"/>
      <c r="H550" s="196">
        <v>3.98</v>
      </c>
      <c r="I550" s="197"/>
      <c r="J550" s="193"/>
      <c r="K550" s="193"/>
      <c r="L550" s="198"/>
      <c r="M550" s="199"/>
      <c r="N550" s="200"/>
      <c r="O550" s="200"/>
      <c r="P550" s="200"/>
      <c r="Q550" s="200"/>
      <c r="R550" s="200"/>
      <c r="S550" s="200"/>
      <c r="T550" s="201"/>
      <c r="AT550" s="202" t="s">
        <v>233</v>
      </c>
      <c r="AU550" s="202" t="s">
        <v>227</v>
      </c>
      <c r="AV550" s="13" t="s">
        <v>227</v>
      </c>
      <c r="AW550" s="13" t="s">
        <v>33</v>
      </c>
      <c r="AX550" s="13" t="s">
        <v>71</v>
      </c>
      <c r="AY550" s="202" t="s">
        <v>220</v>
      </c>
    </row>
    <row r="551" spans="1:65" s="13" customFormat="1" ht="11.25">
      <c r="B551" s="192"/>
      <c r="C551" s="193"/>
      <c r="D551" s="185" t="s">
        <v>233</v>
      </c>
      <c r="E551" s="194" t="s">
        <v>19</v>
      </c>
      <c r="F551" s="195" t="s">
        <v>151</v>
      </c>
      <c r="G551" s="193"/>
      <c r="H551" s="196">
        <v>10.47</v>
      </c>
      <c r="I551" s="197"/>
      <c r="J551" s="193"/>
      <c r="K551" s="193"/>
      <c r="L551" s="198"/>
      <c r="M551" s="199"/>
      <c r="N551" s="200"/>
      <c r="O551" s="200"/>
      <c r="P551" s="200"/>
      <c r="Q551" s="200"/>
      <c r="R551" s="200"/>
      <c r="S551" s="200"/>
      <c r="T551" s="201"/>
      <c r="AT551" s="202" t="s">
        <v>233</v>
      </c>
      <c r="AU551" s="202" t="s">
        <v>227</v>
      </c>
      <c r="AV551" s="13" t="s">
        <v>227</v>
      </c>
      <c r="AW551" s="13" t="s">
        <v>33</v>
      </c>
      <c r="AX551" s="13" t="s">
        <v>71</v>
      </c>
      <c r="AY551" s="202" t="s">
        <v>220</v>
      </c>
    </row>
    <row r="552" spans="1:65" s="15" customFormat="1" ht="11.25">
      <c r="B552" s="213"/>
      <c r="C552" s="214"/>
      <c r="D552" s="185" t="s">
        <v>233</v>
      </c>
      <c r="E552" s="215" t="s">
        <v>19</v>
      </c>
      <c r="F552" s="216" t="s">
        <v>254</v>
      </c>
      <c r="G552" s="214"/>
      <c r="H552" s="217">
        <v>14.45</v>
      </c>
      <c r="I552" s="218"/>
      <c r="J552" s="214"/>
      <c r="K552" s="214"/>
      <c r="L552" s="219"/>
      <c r="M552" s="220"/>
      <c r="N552" s="221"/>
      <c r="O552" s="221"/>
      <c r="P552" s="221"/>
      <c r="Q552" s="221"/>
      <c r="R552" s="221"/>
      <c r="S552" s="221"/>
      <c r="T552" s="222"/>
      <c r="AT552" s="223" t="s">
        <v>233</v>
      </c>
      <c r="AU552" s="223" t="s">
        <v>227</v>
      </c>
      <c r="AV552" s="15" t="s">
        <v>226</v>
      </c>
      <c r="AW552" s="15" t="s">
        <v>33</v>
      </c>
      <c r="AX552" s="15" t="s">
        <v>76</v>
      </c>
      <c r="AY552" s="223" t="s">
        <v>220</v>
      </c>
    </row>
    <row r="553" spans="1:65" s="2" customFormat="1" ht="24.2" customHeight="1">
      <c r="A553" s="36"/>
      <c r="B553" s="37"/>
      <c r="C553" s="173" t="s">
        <v>892</v>
      </c>
      <c r="D553" s="173" t="s">
        <v>222</v>
      </c>
      <c r="E553" s="174" t="s">
        <v>893</v>
      </c>
      <c r="F553" s="175" t="s">
        <v>894</v>
      </c>
      <c r="G553" s="176" t="s">
        <v>295</v>
      </c>
      <c r="H553" s="177">
        <v>9.6999999999999993</v>
      </c>
      <c r="I553" s="178"/>
      <c r="J553" s="177">
        <f>ROUND(I553*H553,1)</f>
        <v>0</v>
      </c>
      <c r="K553" s="175" t="s">
        <v>225</v>
      </c>
      <c r="L553" s="41"/>
      <c r="M553" s="179" t="s">
        <v>19</v>
      </c>
      <c r="N553" s="180" t="s">
        <v>43</v>
      </c>
      <c r="O553" s="66"/>
      <c r="P553" s="181">
        <f>O553*H553</f>
        <v>0</v>
      </c>
      <c r="Q553" s="181">
        <v>4.8000000000000001E-4</v>
      </c>
      <c r="R553" s="181">
        <f>Q553*H553</f>
        <v>4.6559999999999995E-3</v>
      </c>
      <c r="S553" s="181">
        <v>0</v>
      </c>
      <c r="T553" s="182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3" t="s">
        <v>337</v>
      </c>
      <c r="AT553" s="183" t="s">
        <v>222</v>
      </c>
      <c r="AU553" s="183" t="s">
        <v>227</v>
      </c>
      <c r="AY553" s="19" t="s">
        <v>220</v>
      </c>
      <c r="BE553" s="184">
        <f>IF(N553="základní",J553,0)</f>
        <v>0</v>
      </c>
      <c r="BF553" s="184">
        <f>IF(N553="snížená",J553,0)</f>
        <v>0</v>
      </c>
      <c r="BG553" s="184">
        <f>IF(N553="zákl. přenesená",J553,0)</f>
        <v>0</v>
      </c>
      <c r="BH553" s="184">
        <f>IF(N553="sníž. přenesená",J553,0)</f>
        <v>0</v>
      </c>
      <c r="BI553" s="184">
        <f>IF(N553="nulová",J553,0)</f>
        <v>0</v>
      </c>
      <c r="BJ553" s="19" t="s">
        <v>227</v>
      </c>
      <c r="BK553" s="184">
        <f>ROUND(I553*H553,1)</f>
        <v>0</v>
      </c>
      <c r="BL553" s="19" t="s">
        <v>337</v>
      </c>
      <c r="BM553" s="183" t="s">
        <v>895</v>
      </c>
    </row>
    <row r="554" spans="1:65" s="2" customFormat="1" ht="29.25">
      <c r="A554" s="36"/>
      <c r="B554" s="37"/>
      <c r="C554" s="38"/>
      <c r="D554" s="185" t="s">
        <v>229</v>
      </c>
      <c r="E554" s="38"/>
      <c r="F554" s="186" t="s">
        <v>896</v>
      </c>
      <c r="G554" s="38"/>
      <c r="H554" s="38"/>
      <c r="I554" s="187"/>
      <c r="J554" s="38"/>
      <c r="K554" s="38"/>
      <c r="L554" s="41"/>
      <c r="M554" s="188"/>
      <c r="N554" s="189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229</v>
      </c>
      <c r="AU554" s="19" t="s">
        <v>227</v>
      </c>
    </row>
    <row r="555" spans="1:65" s="2" customFormat="1" ht="11.25">
      <c r="A555" s="36"/>
      <c r="B555" s="37"/>
      <c r="C555" s="38"/>
      <c r="D555" s="190" t="s">
        <v>231</v>
      </c>
      <c r="E555" s="38"/>
      <c r="F555" s="191" t="s">
        <v>897</v>
      </c>
      <c r="G555" s="38"/>
      <c r="H555" s="38"/>
      <c r="I555" s="187"/>
      <c r="J555" s="38"/>
      <c r="K555" s="38"/>
      <c r="L555" s="41"/>
      <c r="M555" s="188"/>
      <c r="N555" s="189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231</v>
      </c>
      <c r="AU555" s="19" t="s">
        <v>227</v>
      </c>
    </row>
    <row r="556" spans="1:65" s="13" customFormat="1" ht="11.25">
      <c r="B556" s="192"/>
      <c r="C556" s="193"/>
      <c r="D556" s="185" t="s">
        <v>233</v>
      </c>
      <c r="E556" s="194" t="s">
        <v>19</v>
      </c>
      <c r="F556" s="195" t="s">
        <v>898</v>
      </c>
      <c r="G556" s="193"/>
      <c r="H556" s="196">
        <v>3.9</v>
      </c>
      <c r="I556" s="197"/>
      <c r="J556" s="193"/>
      <c r="K556" s="193"/>
      <c r="L556" s="198"/>
      <c r="M556" s="199"/>
      <c r="N556" s="200"/>
      <c r="O556" s="200"/>
      <c r="P556" s="200"/>
      <c r="Q556" s="200"/>
      <c r="R556" s="200"/>
      <c r="S556" s="200"/>
      <c r="T556" s="201"/>
      <c r="AT556" s="202" t="s">
        <v>233</v>
      </c>
      <c r="AU556" s="202" t="s">
        <v>227</v>
      </c>
      <c r="AV556" s="13" t="s">
        <v>227</v>
      </c>
      <c r="AW556" s="13" t="s">
        <v>33</v>
      </c>
      <c r="AX556" s="13" t="s">
        <v>71</v>
      </c>
      <c r="AY556" s="202" t="s">
        <v>220</v>
      </c>
    </row>
    <row r="557" spans="1:65" s="13" customFormat="1" ht="11.25">
      <c r="B557" s="192"/>
      <c r="C557" s="193"/>
      <c r="D557" s="185" t="s">
        <v>233</v>
      </c>
      <c r="E557" s="194" t="s">
        <v>19</v>
      </c>
      <c r="F557" s="195" t="s">
        <v>899</v>
      </c>
      <c r="G557" s="193"/>
      <c r="H557" s="196">
        <v>5.8</v>
      </c>
      <c r="I557" s="197"/>
      <c r="J557" s="193"/>
      <c r="K557" s="193"/>
      <c r="L557" s="198"/>
      <c r="M557" s="199"/>
      <c r="N557" s="200"/>
      <c r="O557" s="200"/>
      <c r="P557" s="200"/>
      <c r="Q557" s="200"/>
      <c r="R557" s="200"/>
      <c r="S557" s="200"/>
      <c r="T557" s="201"/>
      <c r="AT557" s="202" t="s">
        <v>233</v>
      </c>
      <c r="AU557" s="202" t="s">
        <v>227</v>
      </c>
      <c r="AV557" s="13" t="s">
        <v>227</v>
      </c>
      <c r="AW557" s="13" t="s">
        <v>33</v>
      </c>
      <c r="AX557" s="13" t="s">
        <v>71</v>
      </c>
      <c r="AY557" s="202" t="s">
        <v>220</v>
      </c>
    </row>
    <row r="558" spans="1:65" s="15" customFormat="1" ht="11.25">
      <c r="B558" s="213"/>
      <c r="C558" s="214"/>
      <c r="D558" s="185" t="s">
        <v>233</v>
      </c>
      <c r="E558" s="215" t="s">
        <v>19</v>
      </c>
      <c r="F558" s="216" t="s">
        <v>254</v>
      </c>
      <c r="G558" s="214"/>
      <c r="H558" s="217">
        <v>9.6999999999999993</v>
      </c>
      <c r="I558" s="218"/>
      <c r="J558" s="214"/>
      <c r="K558" s="214"/>
      <c r="L558" s="219"/>
      <c r="M558" s="220"/>
      <c r="N558" s="221"/>
      <c r="O558" s="221"/>
      <c r="P558" s="221"/>
      <c r="Q558" s="221"/>
      <c r="R558" s="221"/>
      <c r="S558" s="221"/>
      <c r="T558" s="222"/>
      <c r="AT558" s="223" t="s">
        <v>233</v>
      </c>
      <c r="AU558" s="223" t="s">
        <v>227</v>
      </c>
      <c r="AV558" s="15" t="s">
        <v>226</v>
      </c>
      <c r="AW558" s="15" t="s">
        <v>33</v>
      </c>
      <c r="AX558" s="15" t="s">
        <v>76</v>
      </c>
      <c r="AY558" s="223" t="s">
        <v>220</v>
      </c>
    </row>
    <row r="559" spans="1:65" s="2" customFormat="1" ht="21.75" customHeight="1">
      <c r="A559" s="36"/>
      <c r="B559" s="37"/>
      <c r="C559" s="173" t="s">
        <v>900</v>
      </c>
      <c r="D559" s="173" t="s">
        <v>222</v>
      </c>
      <c r="E559" s="174" t="s">
        <v>901</v>
      </c>
      <c r="F559" s="175" t="s">
        <v>902</v>
      </c>
      <c r="G559" s="176" t="s">
        <v>295</v>
      </c>
      <c r="H559" s="177">
        <v>2.4500000000000002</v>
      </c>
      <c r="I559" s="178"/>
      <c r="J559" s="177">
        <f>ROUND(I559*H559,1)</f>
        <v>0</v>
      </c>
      <c r="K559" s="175" t="s">
        <v>225</v>
      </c>
      <c r="L559" s="41"/>
      <c r="M559" s="179" t="s">
        <v>19</v>
      </c>
      <c r="N559" s="180" t="s">
        <v>43</v>
      </c>
      <c r="O559" s="66"/>
      <c r="P559" s="181">
        <f>O559*H559</f>
        <v>0</v>
      </c>
      <c r="Q559" s="181">
        <v>5.1865000000000001E-3</v>
      </c>
      <c r="R559" s="181">
        <f>Q559*H559</f>
        <v>1.2706925000000001E-2</v>
      </c>
      <c r="S559" s="181">
        <v>0</v>
      </c>
      <c r="T559" s="182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3" t="s">
        <v>337</v>
      </c>
      <c r="AT559" s="183" t="s">
        <v>222</v>
      </c>
      <c r="AU559" s="183" t="s">
        <v>227</v>
      </c>
      <c r="AY559" s="19" t="s">
        <v>220</v>
      </c>
      <c r="BE559" s="184">
        <f>IF(N559="základní",J559,0)</f>
        <v>0</v>
      </c>
      <c r="BF559" s="184">
        <f>IF(N559="snížená",J559,0)</f>
        <v>0</v>
      </c>
      <c r="BG559" s="184">
        <f>IF(N559="zákl. přenesená",J559,0)</f>
        <v>0</v>
      </c>
      <c r="BH559" s="184">
        <f>IF(N559="sníž. přenesená",J559,0)</f>
        <v>0</v>
      </c>
      <c r="BI559" s="184">
        <f>IF(N559="nulová",J559,0)</f>
        <v>0</v>
      </c>
      <c r="BJ559" s="19" t="s">
        <v>227</v>
      </c>
      <c r="BK559" s="184">
        <f>ROUND(I559*H559,1)</f>
        <v>0</v>
      </c>
      <c r="BL559" s="19" t="s">
        <v>337</v>
      </c>
      <c r="BM559" s="183" t="s">
        <v>903</v>
      </c>
    </row>
    <row r="560" spans="1:65" s="2" customFormat="1" ht="29.25">
      <c r="A560" s="36"/>
      <c r="B560" s="37"/>
      <c r="C560" s="38"/>
      <c r="D560" s="185" t="s">
        <v>229</v>
      </c>
      <c r="E560" s="38"/>
      <c r="F560" s="186" t="s">
        <v>904</v>
      </c>
      <c r="G560" s="38"/>
      <c r="H560" s="38"/>
      <c r="I560" s="187"/>
      <c r="J560" s="38"/>
      <c r="K560" s="38"/>
      <c r="L560" s="41"/>
      <c r="M560" s="188"/>
      <c r="N560" s="189"/>
      <c r="O560" s="66"/>
      <c r="P560" s="66"/>
      <c r="Q560" s="66"/>
      <c r="R560" s="66"/>
      <c r="S560" s="66"/>
      <c r="T560" s="67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9" t="s">
        <v>229</v>
      </c>
      <c r="AU560" s="19" t="s">
        <v>227</v>
      </c>
    </row>
    <row r="561" spans="1:65" s="2" customFormat="1" ht="11.25">
      <c r="A561" s="36"/>
      <c r="B561" s="37"/>
      <c r="C561" s="38"/>
      <c r="D561" s="190" t="s">
        <v>231</v>
      </c>
      <c r="E561" s="38"/>
      <c r="F561" s="191" t="s">
        <v>905</v>
      </c>
      <c r="G561" s="38"/>
      <c r="H561" s="38"/>
      <c r="I561" s="187"/>
      <c r="J561" s="38"/>
      <c r="K561" s="38"/>
      <c r="L561" s="41"/>
      <c r="M561" s="188"/>
      <c r="N561" s="189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231</v>
      </c>
      <c r="AU561" s="19" t="s">
        <v>227</v>
      </c>
    </row>
    <row r="562" spans="1:65" s="13" customFormat="1" ht="11.25">
      <c r="B562" s="192"/>
      <c r="C562" s="193"/>
      <c r="D562" s="185" t="s">
        <v>233</v>
      </c>
      <c r="E562" s="194" t="s">
        <v>19</v>
      </c>
      <c r="F562" s="195" t="s">
        <v>906</v>
      </c>
      <c r="G562" s="193"/>
      <c r="H562" s="196">
        <v>2.4500000000000002</v>
      </c>
      <c r="I562" s="197"/>
      <c r="J562" s="193"/>
      <c r="K562" s="193"/>
      <c r="L562" s="198"/>
      <c r="M562" s="199"/>
      <c r="N562" s="200"/>
      <c r="O562" s="200"/>
      <c r="P562" s="200"/>
      <c r="Q562" s="200"/>
      <c r="R562" s="200"/>
      <c r="S562" s="200"/>
      <c r="T562" s="201"/>
      <c r="AT562" s="202" t="s">
        <v>233</v>
      </c>
      <c r="AU562" s="202" t="s">
        <v>227</v>
      </c>
      <c r="AV562" s="13" t="s">
        <v>227</v>
      </c>
      <c r="AW562" s="13" t="s">
        <v>33</v>
      </c>
      <c r="AX562" s="13" t="s">
        <v>71</v>
      </c>
      <c r="AY562" s="202" t="s">
        <v>220</v>
      </c>
    </row>
    <row r="563" spans="1:65" s="2" customFormat="1" ht="24.2" customHeight="1">
      <c r="A563" s="36"/>
      <c r="B563" s="37"/>
      <c r="C563" s="173" t="s">
        <v>907</v>
      </c>
      <c r="D563" s="173" t="s">
        <v>222</v>
      </c>
      <c r="E563" s="174" t="s">
        <v>908</v>
      </c>
      <c r="F563" s="175" t="s">
        <v>909</v>
      </c>
      <c r="G563" s="176" t="s">
        <v>82</v>
      </c>
      <c r="H563" s="177">
        <v>2.92</v>
      </c>
      <c r="I563" s="178"/>
      <c r="J563" s="177">
        <f>ROUND(I563*H563,1)</f>
        <v>0</v>
      </c>
      <c r="K563" s="175" t="s">
        <v>225</v>
      </c>
      <c r="L563" s="41"/>
      <c r="M563" s="179" t="s">
        <v>19</v>
      </c>
      <c r="N563" s="180" t="s">
        <v>43</v>
      </c>
      <c r="O563" s="66"/>
      <c r="P563" s="181">
        <f>O563*H563</f>
        <v>0</v>
      </c>
      <c r="Q563" s="181">
        <v>1.0880000000000001E-2</v>
      </c>
      <c r="R563" s="181">
        <f>Q563*H563</f>
        <v>3.1769600000000002E-2</v>
      </c>
      <c r="S563" s="181">
        <v>0</v>
      </c>
      <c r="T563" s="182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3" t="s">
        <v>337</v>
      </c>
      <c r="AT563" s="183" t="s">
        <v>222</v>
      </c>
      <c r="AU563" s="183" t="s">
        <v>227</v>
      </c>
      <c r="AY563" s="19" t="s">
        <v>220</v>
      </c>
      <c r="BE563" s="184">
        <f>IF(N563="základní",J563,0)</f>
        <v>0</v>
      </c>
      <c r="BF563" s="184">
        <f>IF(N563="snížená",J563,0)</f>
        <v>0</v>
      </c>
      <c r="BG563" s="184">
        <f>IF(N563="zákl. přenesená",J563,0)</f>
        <v>0</v>
      </c>
      <c r="BH563" s="184">
        <f>IF(N563="sníž. přenesená",J563,0)</f>
        <v>0</v>
      </c>
      <c r="BI563" s="184">
        <f>IF(N563="nulová",J563,0)</f>
        <v>0</v>
      </c>
      <c r="BJ563" s="19" t="s">
        <v>227</v>
      </c>
      <c r="BK563" s="184">
        <f>ROUND(I563*H563,1)</f>
        <v>0</v>
      </c>
      <c r="BL563" s="19" t="s">
        <v>337</v>
      </c>
      <c r="BM563" s="183" t="s">
        <v>910</v>
      </c>
    </row>
    <row r="564" spans="1:65" s="2" customFormat="1" ht="29.25">
      <c r="A564" s="36"/>
      <c r="B564" s="37"/>
      <c r="C564" s="38"/>
      <c r="D564" s="185" t="s">
        <v>229</v>
      </c>
      <c r="E564" s="38"/>
      <c r="F564" s="186" t="s">
        <v>911</v>
      </c>
      <c r="G564" s="38"/>
      <c r="H564" s="38"/>
      <c r="I564" s="187"/>
      <c r="J564" s="38"/>
      <c r="K564" s="38"/>
      <c r="L564" s="41"/>
      <c r="M564" s="188"/>
      <c r="N564" s="189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229</v>
      </c>
      <c r="AU564" s="19" t="s">
        <v>227</v>
      </c>
    </row>
    <row r="565" spans="1:65" s="2" customFormat="1" ht="11.25">
      <c r="A565" s="36"/>
      <c r="B565" s="37"/>
      <c r="C565" s="38"/>
      <c r="D565" s="190" t="s">
        <v>231</v>
      </c>
      <c r="E565" s="38"/>
      <c r="F565" s="191" t="s">
        <v>912</v>
      </c>
      <c r="G565" s="38"/>
      <c r="H565" s="38"/>
      <c r="I565" s="187"/>
      <c r="J565" s="38"/>
      <c r="K565" s="38"/>
      <c r="L565" s="41"/>
      <c r="M565" s="188"/>
      <c r="N565" s="189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231</v>
      </c>
      <c r="AU565" s="19" t="s">
        <v>227</v>
      </c>
    </row>
    <row r="566" spans="1:65" s="13" customFormat="1" ht="11.25">
      <c r="B566" s="192"/>
      <c r="C566" s="193"/>
      <c r="D566" s="185" t="s">
        <v>233</v>
      </c>
      <c r="E566" s="194" t="s">
        <v>19</v>
      </c>
      <c r="F566" s="195" t="s">
        <v>140</v>
      </c>
      <c r="G566" s="193"/>
      <c r="H566" s="196">
        <v>2.92</v>
      </c>
      <c r="I566" s="197"/>
      <c r="J566" s="193"/>
      <c r="K566" s="193"/>
      <c r="L566" s="198"/>
      <c r="M566" s="199"/>
      <c r="N566" s="200"/>
      <c r="O566" s="200"/>
      <c r="P566" s="200"/>
      <c r="Q566" s="200"/>
      <c r="R566" s="200"/>
      <c r="S566" s="200"/>
      <c r="T566" s="201"/>
      <c r="AT566" s="202" t="s">
        <v>233</v>
      </c>
      <c r="AU566" s="202" t="s">
        <v>227</v>
      </c>
      <c r="AV566" s="13" t="s">
        <v>227</v>
      </c>
      <c r="AW566" s="13" t="s">
        <v>33</v>
      </c>
      <c r="AX566" s="13" t="s">
        <v>76</v>
      </c>
      <c r="AY566" s="202" t="s">
        <v>220</v>
      </c>
    </row>
    <row r="567" spans="1:65" s="2" customFormat="1" ht="16.5" customHeight="1">
      <c r="A567" s="36"/>
      <c r="B567" s="37"/>
      <c r="C567" s="224" t="s">
        <v>913</v>
      </c>
      <c r="D567" s="224" t="s">
        <v>302</v>
      </c>
      <c r="E567" s="225" t="s">
        <v>914</v>
      </c>
      <c r="F567" s="226" t="s">
        <v>915</v>
      </c>
      <c r="G567" s="227" t="s">
        <v>82</v>
      </c>
      <c r="H567" s="228">
        <v>-2.92</v>
      </c>
      <c r="I567" s="229"/>
      <c r="J567" s="228">
        <f>ROUND(I567*H567,1)</f>
        <v>0</v>
      </c>
      <c r="K567" s="226" t="s">
        <v>225</v>
      </c>
      <c r="L567" s="230"/>
      <c r="M567" s="231" t="s">
        <v>19</v>
      </c>
      <c r="N567" s="232" t="s">
        <v>43</v>
      </c>
      <c r="O567" s="66"/>
      <c r="P567" s="181">
        <f>O567*H567</f>
        <v>0</v>
      </c>
      <c r="Q567" s="181">
        <v>8.9999999999999993E-3</v>
      </c>
      <c r="R567" s="181">
        <f>Q567*H567</f>
        <v>-2.6279999999999998E-2</v>
      </c>
      <c r="S567" s="181">
        <v>0</v>
      </c>
      <c r="T567" s="182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3" t="s">
        <v>457</v>
      </c>
      <c r="AT567" s="183" t="s">
        <v>302</v>
      </c>
      <c r="AU567" s="183" t="s">
        <v>227</v>
      </c>
      <c r="AY567" s="19" t="s">
        <v>220</v>
      </c>
      <c r="BE567" s="184">
        <f>IF(N567="základní",J567,0)</f>
        <v>0</v>
      </c>
      <c r="BF567" s="184">
        <f>IF(N567="snížená",J567,0)</f>
        <v>0</v>
      </c>
      <c r="BG567" s="184">
        <f>IF(N567="zákl. přenesená",J567,0)</f>
        <v>0</v>
      </c>
      <c r="BH567" s="184">
        <f>IF(N567="sníž. přenesená",J567,0)</f>
        <v>0</v>
      </c>
      <c r="BI567" s="184">
        <f>IF(N567="nulová",J567,0)</f>
        <v>0</v>
      </c>
      <c r="BJ567" s="19" t="s">
        <v>227</v>
      </c>
      <c r="BK567" s="184">
        <f>ROUND(I567*H567,1)</f>
        <v>0</v>
      </c>
      <c r="BL567" s="19" t="s">
        <v>337</v>
      </c>
      <c r="BM567" s="183" t="s">
        <v>916</v>
      </c>
    </row>
    <row r="568" spans="1:65" s="2" customFormat="1" ht="11.25">
      <c r="A568" s="36"/>
      <c r="B568" s="37"/>
      <c r="C568" s="38"/>
      <c r="D568" s="185" t="s">
        <v>229</v>
      </c>
      <c r="E568" s="38"/>
      <c r="F568" s="186" t="s">
        <v>915</v>
      </c>
      <c r="G568" s="38"/>
      <c r="H568" s="38"/>
      <c r="I568" s="187"/>
      <c r="J568" s="38"/>
      <c r="K568" s="38"/>
      <c r="L568" s="41"/>
      <c r="M568" s="188"/>
      <c r="N568" s="189"/>
      <c r="O568" s="66"/>
      <c r="P568" s="66"/>
      <c r="Q568" s="66"/>
      <c r="R568" s="66"/>
      <c r="S568" s="66"/>
      <c r="T568" s="67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229</v>
      </c>
      <c r="AU568" s="19" t="s">
        <v>227</v>
      </c>
    </row>
    <row r="569" spans="1:65" s="13" customFormat="1" ht="11.25">
      <c r="B569" s="192"/>
      <c r="C569" s="193"/>
      <c r="D569" s="185" t="s">
        <v>233</v>
      </c>
      <c r="E569" s="194" t="s">
        <v>19</v>
      </c>
      <c r="F569" s="195" t="s">
        <v>917</v>
      </c>
      <c r="G569" s="193"/>
      <c r="H569" s="196">
        <v>-2.92</v>
      </c>
      <c r="I569" s="197"/>
      <c r="J569" s="193"/>
      <c r="K569" s="193"/>
      <c r="L569" s="198"/>
      <c r="M569" s="199"/>
      <c r="N569" s="200"/>
      <c r="O569" s="200"/>
      <c r="P569" s="200"/>
      <c r="Q569" s="200"/>
      <c r="R569" s="200"/>
      <c r="S569" s="200"/>
      <c r="T569" s="201"/>
      <c r="AT569" s="202" t="s">
        <v>233</v>
      </c>
      <c r="AU569" s="202" t="s">
        <v>227</v>
      </c>
      <c r="AV569" s="13" t="s">
        <v>227</v>
      </c>
      <c r="AW569" s="13" t="s">
        <v>33</v>
      </c>
      <c r="AX569" s="13" t="s">
        <v>76</v>
      </c>
      <c r="AY569" s="202" t="s">
        <v>220</v>
      </c>
    </row>
    <row r="570" spans="1:65" s="2" customFormat="1" ht="16.5" customHeight="1">
      <c r="A570" s="36"/>
      <c r="B570" s="37"/>
      <c r="C570" s="224" t="s">
        <v>918</v>
      </c>
      <c r="D570" s="224" t="s">
        <v>302</v>
      </c>
      <c r="E570" s="225" t="s">
        <v>919</v>
      </c>
      <c r="F570" s="226" t="s">
        <v>920</v>
      </c>
      <c r="G570" s="227" t="s">
        <v>82</v>
      </c>
      <c r="H570" s="228">
        <v>2.92</v>
      </c>
      <c r="I570" s="229"/>
      <c r="J570" s="228">
        <f>ROUND(I570*H570,1)</f>
        <v>0</v>
      </c>
      <c r="K570" s="226" t="s">
        <v>921</v>
      </c>
      <c r="L570" s="230"/>
      <c r="M570" s="231" t="s">
        <v>19</v>
      </c>
      <c r="N570" s="232" t="s">
        <v>43</v>
      </c>
      <c r="O570" s="66"/>
      <c r="P570" s="181">
        <f>O570*H570</f>
        <v>0</v>
      </c>
      <c r="Q570" s="181">
        <v>9.2999999999999992E-3</v>
      </c>
      <c r="R570" s="181">
        <f>Q570*H570</f>
        <v>2.7155999999999996E-2</v>
      </c>
      <c r="S570" s="181">
        <v>0</v>
      </c>
      <c r="T570" s="182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3" t="s">
        <v>457</v>
      </c>
      <c r="AT570" s="183" t="s">
        <v>302</v>
      </c>
      <c r="AU570" s="183" t="s">
        <v>227</v>
      </c>
      <c r="AY570" s="19" t="s">
        <v>220</v>
      </c>
      <c r="BE570" s="184">
        <f>IF(N570="základní",J570,0)</f>
        <v>0</v>
      </c>
      <c r="BF570" s="184">
        <f>IF(N570="snížená",J570,0)</f>
        <v>0</v>
      </c>
      <c r="BG570" s="184">
        <f>IF(N570="zákl. přenesená",J570,0)</f>
        <v>0</v>
      </c>
      <c r="BH570" s="184">
        <f>IF(N570="sníž. přenesená",J570,0)</f>
        <v>0</v>
      </c>
      <c r="BI570" s="184">
        <f>IF(N570="nulová",J570,0)</f>
        <v>0</v>
      </c>
      <c r="BJ570" s="19" t="s">
        <v>227</v>
      </c>
      <c r="BK570" s="184">
        <f>ROUND(I570*H570,1)</f>
        <v>0</v>
      </c>
      <c r="BL570" s="19" t="s">
        <v>337</v>
      </c>
      <c r="BM570" s="183" t="s">
        <v>922</v>
      </c>
    </row>
    <row r="571" spans="1:65" s="2" customFormat="1" ht="11.25">
      <c r="A571" s="36"/>
      <c r="B571" s="37"/>
      <c r="C571" s="38"/>
      <c r="D571" s="185" t="s">
        <v>229</v>
      </c>
      <c r="E571" s="38"/>
      <c r="F571" s="186" t="s">
        <v>920</v>
      </c>
      <c r="G571" s="38"/>
      <c r="H571" s="38"/>
      <c r="I571" s="187"/>
      <c r="J571" s="38"/>
      <c r="K571" s="38"/>
      <c r="L571" s="41"/>
      <c r="M571" s="188"/>
      <c r="N571" s="189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9" t="s">
        <v>229</v>
      </c>
      <c r="AU571" s="19" t="s">
        <v>227</v>
      </c>
    </row>
    <row r="572" spans="1:65" s="13" customFormat="1" ht="11.25">
      <c r="B572" s="192"/>
      <c r="C572" s="193"/>
      <c r="D572" s="185" t="s">
        <v>233</v>
      </c>
      <c r="E572" s="194" t="s">
        <v>19</v>
      </c>
      <c r="F572" s="195" t="s">
        <v>140</v>
      </c>
      <c r="G572" s="193"/>
      <c r="H572" s="196">
        <v>2.92</v>
      </c>
      <c r="I572" s="197"/>
      <c r="J572" s="193"/>
      <c r="K572" s="193"/>
      <c r="L572" s="198"/>
      <c r="M572" s="199"/>
      <c r="N572" s="200"/>
      <c r="O572" s="200"/>
      <c r="P572" s="200"/>
      <c r="Q572" s="200"/>
      <c r="R572" s="200"/>
      <c r="S572" s="200"/>
      <c r="T572" s="201"/>
      <c r="AT572" s="202" t="s">
        <v>233</v>
      </c>
      <c r="AU572" s="202" t="s">
        <v>227</v>
      </c>
      <c r="AV572" s="13" t="s">
        <v>227</v>
      </c>
      <c r="AW572" s="13" t="s">
        <v>33</v>
      </c>
      <c r="AX572" s="13" t="s">
        <v>76</v>
      </c>
      <c r="AY572" s="202" t="s">
        <v>220</v>
      </c>
    </row>
    <row r="573" spans="1:65" s="2" customFormat="1" ht="33" customHeight="1">
      <c r="A573" s="36"/>
      <c r="B573" s="37"/>
      <c r="C573" s="173" t="s">
        <v>923</v>
      </c>
      <c r="D573" s="173" t="s">
        <v>222</v>
      </c>
      <c r="E573" s="174" t="s">
        <v>924</v>
      </c>
      <c r="F573" s="175" t="s">
        <v>925</v>
      </c>
      <c r="G573" s="176" t="s">
        <v>82</v>
      </c>
      <c r="H573" s="177">
        <v>1.89</v>
      </c>
      <c r="I573" s="178"/>
      <c r="J573" s="177">
        <f>ROUND(I573*H573,1)</f>
        <v>0</v>
      </c>
      <c r="K573" s="175" t="s">
        <v>225</v>
      </c>
      <c r="L573" s="41"/>
      <c r="M573" s="179" t="s">
        <v>19</v>
      </c>
      <c r="N573" s="180" t="s">
        <v>43</v>
      </c>
      <c r="O573" s="66"/>
      <c r="P573" s="181">
        <f>O573*H573</f>
        <v>0</v>
      </c>
      <c r="Q573" s="181">
        <v>1.214E-2</v>
      </c>
      <c r="R573" s="181">
        <f>Q573*H573</f>
        <v>2.2944599999999999E-2</v>
      </c>
      <c r="S573" s="181">
        <v>0</v>
      </c>
      <c r="T573" s="182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3" t="s">
        <v>337</v>
      </c>
      <c r="AT573" s="183" t="s">
        <v>222</v>
      </c>
      <c r="AU573" s="183" t="s">
        <v>227</v>
      </c>
      <c r="AY573" s="19" t="s">
        <v>220</v>
      </c>
      <c r="BE573" s="184">
        <f>IF(N573="základní",J573,0)</f>
        <v>0</v>
      </c>
      <c r="BF573" s="184">
        <f>IF(N573="snížená",J573,0)</f>
        <v>0</v>
      </c>
      <c r="BG573" s="184">
        <f>IF(N573="zákl. přenesená",J573,0)</f>
        <v>0</v>
      </c>
      <c r="BH573" s="184">
        <f>IF(N573="sníž. přenesená",J573,0)</f>
        <v>0</v>
      </c>
      <c r="BI573" s="184">
        <f>IF(N573="nulová",J573,0)</f>
        <v>0</v>
      </c>
      <c r="BJ573" s="19" t="s">
        <v>227</v>
      </c>
      <c r="BK573" s="184">
        <f>ROUND(I573*H573,1)</f>
        <v>0</v>
      </c>
      <c r="BL573" s="19" t="s">
        <v>337</v>
      </c>
      <c r="BM573" s="183" t="s">
        <v>926</v>
      </c>
    </row>
    <row r="574" spans="1:65" s="2" customFormat="1" ht="39">
      <c r="A574" s="36"/>
      <c r="B574" s="37"/>
      <c r="C574" s="38"/>
      <c r="D574" s="185" t="s">
        <v>229</v>
      </c>
      <c r="E574" s="38"/>
      <c r="F574" s="186" t="s">
        <v>927</v>
      </c>
      <c r="G574" s="38"/>
      <c r="H574" s="38"/>
      <c r="I574" s="187"/>
      <c r="J574" s="38"/>
      <c r="K574" s="38"/>
      <c r="L574" s="41"/>
      <c r="M574" s="188"/>
      <c r="N574" s="189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229</v>
      </c>
      <c r="AU574" s="19" t="s">
        <v>227</v>
      </c>
    </row>
    <row r="575" spans="1:65" s="2" customFormat="1" ht="11.25">
      <c r="A575" s="36"/>
      <c r="B575" s="37"/>
      <c r="C575" s="38"/>
      <c r="D575" s="190" t="s">
        <v>231</v>
      </c>
      <c r="E575" s="38"/>
      <c r="F575" s="191" t="s">
        <v>928</v>
      </c>
      <c r="G575" s="38"/>
      <c r="H575" s="38"/>
      <c r="I575" s="187"/>
      <c r="J575" s="38"/>
      <c r="K575" s="38"/>
      <c r="L575" s="41"/>
      <c r="M575" s="188"/>
      <c r="N575" s="189"/>
      <c r="O575" s="66"/>
      <c r="P575" s="66"/>
      <c r="Q575" s="66"/>
      <c r="R575" s="66"/>
      <c r="S575" s="66"/>
      <c r="T575" s="67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9" t="s">
        <v>231</v>
      </c>
      <c r="AU575" s="19" t="s">
        <v>227</v>
      </c>
    </row>
    <row r="576" spans="1:65" s="13" customFormat="1" ht="11.25">
      <c r="B576" s="192"/>
      <c r="C576" s="193"/>
      <c r="D576" s="185" t="s">
        <v>233</v>
      </c>
      <c r="E576" s="194" t="s">
        <v>19</v>
      </c>
      <c r="F576" s="195" t="s">
        <v>145</v>
      </c>
      <c r="G576" s="193"/>
      <c r="H576" s="196">
        <v>1.89</v>
      </c>
      <c r="I576" s="197"/>
      <c r="J576" s="193"/>
      <c r="K576" s="193"/>
      <c r="L576" s="198"/>
      <c r="M576" s="199"/>
      <c r="N576" s="200"/>
      <c r="O576" s="200"/>
      <c r="P576" s="200"/>
      <c r="Q576" s="200"/>
      <c r="R576" s="200"/>
      <c r="S576" s="200"/>
      <c r="T576" s="201"/>
      <c r="AT576" s="202" t="s">
        <v>233</v>
      </c>
      <c r="AU576" s="202" t="s">
        <v>227</v>
      </c>
      <c r="AV576" s="13" t="s">
        <v>227</v>
      </c>
      <c r="AW576" s="13" t="s">
        <v>33</v>
      </c>
      <c r="AX576" s="13" t="s">
        <v>76</v>
      </c>
      <c r="AY576" s="202" t="s">
        <v>220</v>
      </c>
    </row>
    <row r="577" spans="1:65" s="2" customFormat="1" ht="16.5" customHeight="1">
      <c r="A577" s="36"/>
      <c r="B577" s="37"/>
      <c r="C577" s="173" t="s">
        <v>929</v>
      </c>
      <c r="D577" s="173" t="s">
        <v>222</v>
      </c>
      <c r="E577" s="174" t="s">
        <v>930</v>
      </c>
      <c r="F577" s="175" t="s">
        <v>931</v>
      </c>
      <c r="G577" s="176" t="s">
        <v>82</v>
      </c>
      <c r="H577" s="177">
        <v>4.8099999999999996</v>
      </c>
      <c r="I577" s="178"/>
      <c r="J577" s="177">
        <f>ROUND(I577*H577,1)</f>
        <v>0</v>
      </c>
      <c r="K577" s="175" t="s">
        <v>225</v>
      </c>
      <c r="L577" s="41"/>
      <c r="M577" s="179" t="s">
        <v>19</v>
      </c>
      <c r="N577" s="180" t="s">
        <v>43</v>
      </c>
      <c r="O577" s="66"/>
      <c r="P577" s="181">
        <f>O577*H577</f>
        <v>0</v>
      </c>
      <c r="Q577" s="181">
        <v>1E-4</v>
      </c>
      <c r="R577" s="181">
        <f>Q577*H577</f>
        <v>4.8099999999999998E-4</v>
      </c>
      <c r="S577" s="181">
        <v>0</v>
      </c>
      <c r="T577" s="182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3" t="s">
        <v>337</v>
      </c>
      <c r="AT577" s="183" t="s">
        <v>222</v>
      </c>
      <c r="AU577" s="183" t="s">
        <v>227</v>
      </c>
      <c r="AY577" s="19" t="s">
        <v>220</v>
      </c>
      <c r="BE577" s="184">
        <f>IF(N577="základní",J577,0)</f>
        <v>0</v>
      </c>
      <c r="BF577" s="184">
        <f>IF(N577="snížená",J577,0)</f>
        <v>0</v>
      </c>
      <c r="BG577" s="184">
        <f>IF(N577="zákl. přenesená",J577,0)</f>
        <v>0</v>
      </c>
      <c r="BH577" s="184">
        <f>IF(N577="sníž. přenesená",J577,0)</f>
        <v>0</v>
      </c>
      <c r="BI577" s="184">
        <f>IF(N577="nulová",J577,0)</f>
        <v>0</v>
      </c>
      <c r="BJ577" s="19" t="s">
        <v>227</v>
      </c>
      <c r="BK577" s="184">
        <f>ROUND(I577*H577,1)</f>
        <v>0</v>
      </c>
      <c r="BL577" s="19" t="s">
        <v>337</v>
      </c>
      <c r="BM577" s="183" t="s">
        <v>932</v>
      </c>
    </row>
    <row r="578" spans="1:65" s="2" customFormat="1" ht="29.25">
      <c r="A578" s="36"/>
      <c r="B578" s="37"/>
      <c r="C578" s="38"/>
      <c r="D578" s="185" t="s">
        <v>229</v>
      </c>
      <c r="E578" s="38"/>
      <c r="F578" s="186" t="s">
        <v>933</v>
      </c>
      <c r="G578" s="38"/>
      <c r="H578" s="38"/>
      <c r="I578" s="187"/>
      <c r="J578" s="38"/>
      <c r="K578" s="38"/>
      <c r="L578" s="41"/>
      <c r="M578" s="188"/>
      <c r="N578" s="189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229</v>
      </c>
      <c r="AU578" s="19" t="s">
        <v>227</v>
      </c>
    </row>
    <row r="579" spans="1:65" s="2" customFormat="1" ht="11.25">
      <c r="A579" s="36"/>
      <c r="B579" s="37"/>
      <c r="C579" s="38"/>
      <c r="D579" s="190" t="s">
        <v>231</v>
      </c>
      <c r="E579" s="38"/>
      <c r="F579" s="191" t="s">
        <v>934</v>
      </c>
      <c r="G579" s="38"/>
      <c r="H579" s="38"/>
      <c r="I579" s="187"/>
      <c r="J579" s="38"/>
      <c r="K579" s="38"/>
      <c r="L579" s="41"/>
      <c r="M579" s="188"/>
      <c r="N579" s="189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231</v>
      </c>
      <c r="AU579" s="19" t="s">
        <v>227</v>
      </c>
    </row>
    <row r="580" spans="1:65" s="13" customFormat="1" ht="11.25">
      <c r="B580" s="192"/>
      <c r="C580" s="193"/>
      <c r="D580" s="185" t="s">
        <v>233</v>
      </c>
      <c r="E580" s="194" t="s">
        <v>19</v>
      </c>
      <c r="F580" s="195" t="s">
        <v>140</v>
      </c>
      <c r="G580" s="193"/>
      <c r="H580" s="196">
        <v>2.92</v>
      </c>
      <c r="I580" s="197"/>
      <c r="J580" s="193"/>
      <c r="K580" s="193"/>
      <c r="L580" s="198"/>
      <c r="M580" s="199"/>
      <c r="N580" s="200"/>
      <c r="O580" s="200"/>
      <c r="P580" s="200"/>
      <c r="Q580" s="200"/>
      <c r="R580" s="200"/>
      <c r="S580" s="200"/>
      <c r="T580" s="201"/>
      <c r="AT580" s="202" t="s">
        <v>233</v>
      </c>
      <c r="AU580" s="202" t="s">
        <v>227</v>
      </c>
      <c r="AV580" s="13" t="s">
        <v>227</v>
      </c>
      <c r="AW580" s="13" t="s">
        <v>33</v>
      </c>
      <c r="AX580" s="13" t="s">
        <v>71</v>
      </c>
      <c r="AY580" s="202" t="s">
        <v>220</v>
      </c>
    </row>
    <row r="581" spans="1:65" s="13" customFormat="1" ht="11.25">
      <c r="B581" s="192"/>
      <c r="C581" s="193"/>
      <c r="D581" s="185" t="s">
        <v>233</v>
      </c>
      <c r="E581" s="194" t="s">
        <v>19</v>
      </c>
      <c r="F581" s="195" t="s">
        <v>145</v>
      </c>
      <c r="G581" s="193"/>
      <c r="H581" s="196">
        <v>1.89</v>
      </c>
      <c r="I581" s="197"/>
      <c r="J581" s="193"/>
      <c r="K581" s="193"/>
      <c r="L581" s="198"/>
      <c r="M581" s="199"/>
      <c r="N581" s="200"/>
      <c r="O581" s="200"/>
      <c r="P581" s="200"/>
      <c r="Q581" s="200"/>
      <c r="R581" s="200"/>
      <c r="S581" s="200"/>
      <c r="T581" s="201"/>
      <c r="AT581" s="202" t="s">
        <v>233</v>
      </c>
      <c r="AU581" s="202" t="s">
        <v>227</v>
      </c>
      <c r="AV581" s="13" t="s">
        <v>227</v>
      </c>
      <c r="AW581" s="13" t="s">
        <v>33</v>
      </c>
      <c r="AX581" s="13" t="s">
        <v>71</v>
      </c>
      <c r="AY581" s="202" t="s">
        <v>220</v>
      </c>
    </row>
    <row r="582" spans="1:65" s="15" customFormat="1" ht="11.25">
      <c r="B582" s="213"/>
      <c r="C582" s="214"/>
      <c r="D582" s="185" t="s">
        <v>233</v>
      </c>
      <c r="E582" s="215" t="s">
        <v>19</v>
      </c>
      <c r="F582" s="216" t="s">
        <v>254</v>
      </c>
      <c r="G582" s="214"/>
      <c r="H582" s="217">
        <v>4.8099999999999996</v>
      </c>
      <c r="I582" s="218"/>
      <c r="J582" s="214"/>
      <c r="K582" s="214"/>
      <c r="L582" s="219"/>
      <c r="M582" s="220"/>
      <c r="N582" s="221"/>
      <c r="O582" s="221"/>
      <c r="P582" s="221"/>
      <c r="Q582" s="221"/>
      <c r="R582" s="221"/>
      <c r="S582" s="221"/>
      <c r="T582" s="222"/>
      <c r="AT582" s="223" t="s">
        <v>233</v>
      </c>
      <c r="AU582" s="223" t="s">
        <v>227</v>
      </c>
      <c r="AV582" s="15" t="s">
        <v>226</v>
      </c>
      <c r="AW582" s="15" t="s">
        <v>33</v>
      </c>
      <c r="AX582" s="15" t="s">
        <v>76</v>
      </c>
      <c r="AY582" s="223" t="s">
        <v>220</v>
      </c>
    </row>
    <row r="583" spans="1:65" s="2" customFormat="1" ht="33" customHeight="1">
      <c r="A583" s="36"/>
      <c r="B583" s="37"/>
      <c r="C583" s="173" t="s">
        <v>935</v>
      </c>
      <c r="D583" s="173" t="s">
        <v>222</v>
      </c>
      <c r="E583" s="174" t="s">
        <v>936</v>
      </c>
      <c r="F583" s="175" t="s">
        <v>937</v>
      </c>
      <c r="G583" s="176" t="s">
        <v>257</v>
      </c>
      <c r="H583" s="177">
        <v>1</v>
      </c>
      <c r="I583" s="178"/>
      <c r="J583" s="177">
        <f>ROUND(I583*H583,1)</f>
        <v>0</v>
      </c>
      <c r="K583" s="175" t="s">
        <v>225</v>
      </c>
      <c r="L583" s="41"/>
      <c r="M583" s="179" t="s">
        <v>19</v>
      </c>
      <c r="N583" s="180" t="s">
        <v>43</v>
      </c>
      <c r="O583" s="66"/>
      <c r="P583" s="181">
        <f>O583*H583</f>
        <v>0</v>
      </c>
      <c r="Q583" s="181">
        <v>2.2899999999999999E-3</v>
      </c>
      <c r="R583" s="181">
        <f>Q583*H583</f>
        <v>2.2899999999999999E-3</v>
      </c>
      <c r="S583" s="181">
        <v>8.5000000000000006E-3</v>
      </c>
      <c r="T583" s="182">
        <f>S583*H583</f>
        <v>8.5000000000000006E-3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3" t="s">
        <v>337</v>
      </c>
      <c r="AT583" s="183" t="s">
        <v>222</v>
      </c>
      <c r="AU583" s="183" t="s">
        <v>227</v>
      </c>
      <c r="AY583" s="19" t="s">
        <v>220</v>
      </c>
      <c r="BE583" s="184">
        <f>IF(N583="základní",J583,0)</f>
        <v>0</v>
      </c>
      <c r="BF583" s="184">
        <f>IF(N583="snížená",J583,0)</f>
        <v>0</v>
      </c>
      <c r="BG583" s="184">
        <f>IF(N583="zákl. přenesená",J583,0)</f>
        <v>0</v>
      </c>
      <c r="BH583" s="184">
        <f>IF(N583="sníž. přenesená",J583,0)</f>
        <v>0</v>
      </c>
      <c r="BI583" s="184">
        <f>IF(N583="nulová",J583,0)</f>
        <v>0</v>
      </c>
      <c r="BJ583" s="19" t="s">
        <v>227</v>
      </c>
      <c r="BK583" s="184">
        <f>ROUND(I583*H583,1)</f>
        <v>0</v>
      </c>
      <c r="BL583" s="19" t="s">
        <v>337</v>
      </c>
      <c r="BM583" s="183" t="s">
        <v>938</v>
      </c>
    </row>
    <row r="584" spans="1:65" s="2" customFormat="1" ht="39">
      <c r="A584" s="36"/>
      <c r="B584" s="37"/>
      <c r="C584" s="38"/>
      <c r="D584" s="185" t="s">
        <v>229</v>
      </c>
      <c r="E584" s="38"/>
      <c r="F584" s="186" t="s">
        <v>939</v>
      </c>
      <c r="G584" s="38"/>
      <c r="H584" s="38"/>
      <c r="I584" s="187"/>
      <c r="J584" s="38"/>
      <c r="K584" s="38"/>
      <c r="L584" s="41"/>
      <c r="M584" s="188"/>
      <c r="N584" s="189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229</v>
      </c>
      <c r="AU584" s="19" t="s">
        <v>227</v>
      </c>
    </row>
    <row r="585" spans="1:65" s="2" customFormat="1" ht="11.25">
      <c r="A585" s="36"/>
      <c r="B585" s="37"/>
      <c r="C585" s="38"/>
      <c r="D585" s="190" t="s">
        <v>231</v>
      </c>
      <c r="E585" s="38"/>
      <c r="F585" s="191" t="s">
        <v>940</v>
      </c>
      <c r="G585" s="38"/>
      <c r="H585" s="38"/>
      <c r="I585" s="187"/>
      <c r="J585" s="38"/>
      <c r="K585" s="38"/>
      <c r="L585" s="41"/>
      <c r="M585" s="188"/>
      <c r="N585" s="189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231</v>
      </c>
      <c r="AU585" s="19" t="s">
        <v>227</v>
      </c>
    </row>
    <row r="586" spans="1:65" s="2" customFormat="1" ht="24.2" customHeight="1">
      <c r="A586" s="36"/>
      <c r="B586" s="37"/>
      <c r="C586" s="173" t="s">
        <v>941</v>
      </c>
      <c r="D586" s="173" t="s">
        <v>222</v>
      </c>
      <c r="E586" s="174" t="s">
        <v>942</v>
      </c>
      <c r="F586" s="175" t="s">
        <v>943</v>
      </c>
      <c r="G586" s="176" t="s">
        <v>82</v>
      </c>
      <c r="H586" s="177">
        <v>3.04</v>
      </c>
      <c r="I586" s="178"/>
      <c r="J586" s="177">
        <f>ROUND(I586*H586,1)</f>
        <v>0</v>
      </c>
      <c r="K586" s="175" t="s">
        <v>225</v>
      </c>
      <c r="L586" s="41"/>
      <c r="M586" s="179" t="s">
        <v>19</v>
      </c>
      <c r="N586" s="180" t="s">
        <v>43</v>
      </c>
      <c r="O586" s="66"/>
      <c r="P586" s="181">
        <f>O586*H586</f>
        <v>0</v>
      </c>
      <c r="Q586" s="181">
        <v>1.18044E-2</v>
      </c>
      <c r="R586" s="181">
        <f>Q586*H586</f>
        <v>3.5885375999999997E-2</v>
      </c>
      <c r="S586" s="181">
        <v>0</v>
      </c>
      <c r="T586" s="182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83" t="s">
        <v>337</v>
      </c>
      <c r="AT586" s="183" t="s">
        <v>222</v>
      </c>
      <c r="AU586" s="183" t="s">
        <v>227</v>
      </c>
      <c r="AY586" s="19" t="s">
        <v>220</v>
      </c>
      <c r="BE586" s="184">
        <f>IF(N586="základní",J586,0)</f>
        <v>0</v>
      </c>
      <c r="BF586" s="184">
        <f>IF(N586="snížená",J586,0)</f>
        <v>0</v>
      </c>
      <c r="BG586" s="184">
        <f>IF(N586="zákl. přenesená",J586,0)</f>
        <v>0</v>
      </c>
      <c r="BH586" s="184">
        <f>IF(N586="sníž. přenesená",J586,0)</f>
        <v>0</v>
      </c>
      <c r="BI586" s="184">
        <f>IF(N586="nulová",J586,0)</f>
        <v>0</v>
      </c>
      <c r="BJ586" s="19" t="s">
        <v>227</v>
      </c>
      <c r="BK586" s="184">
        <f>ROUND(I586*H586,1)</f>
        <v>0</v>
      </c>
      <c r="BL586" s="19" t="s">
        <v>337</v>
      </c>
      <c r="BM586" s="183" t="s">
        <v>944</v>
      </c>
    </row>
    <row r="587" spans="1:65" s="2" customFormat="1" ht="29.25">
      <c r="A587" s="36"/>
      <c r="B587" s="37"/>
      <c r="C587" s="38"/>
      <c r="D587" s="185" t="s">
        <v>229</v>
      </c>
      <c r="E587" s="38"/>
      <c r="F587" s="186" t="s">
        <v>945</v>
      </c>
      <c r="G587" s="38"/>
      <c r="H587" s="38"/>
      <c r="I587" s="187"/>
      <c r="J587" s="38"/>
      <c r="K587" s="38"/>
      <c r="L587" s="41"/>
      <c r="M587" s="188"/>
      <c r="N587" s="189"/>
      <c r="O587" s="66"/>
      <c r="P587" s="66"/>
      <c r="Q587" s="66"/>
      <c r="R587" s="66"/>
      <c r="S587" s="66"/>
      <c r="T587" s="67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T587" s="19" t="s">
        <v>229</v>
      </c>
      <c r="AU587" s="19" t="s">
        <v>227</v>
      </c>
    </row>
    <row r="588" spans="1:65" s="2" customFormat="1" ht="11.25">
      <c r="A588" s="36"/>
      <c r="B588" s="37"/>
      <c r="C588" s="38"/>
      <c r="D588" s="190" t="s">
        <v>231</v>
      </c>
      <c r="E588" s="38"/>
      <c r="F588" s="191" t="s">
        <v>946</v>
      </c>
      <c r="G588" s="38"/>
      <c r="H588" s="38"/>
      <c r="I588" s="187"/>
      <c r="J588" s="38"/>
      <c r="K588" s="38"/>
      <c r="L588" s="41"/>
      <c r="M588" s="188"/>
      <c r="N588" s="189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231</v>
      </c>
      <c r="AU588" s="19" t="s">
        <v>227</v>
      </c>
    </row>
    <row r="589" spans="1:65" s="13" customFormat="1" ht="11.25">
      <c r="B589" s="192"/>
      <c r="C589" s="193"/>
      <c r="D589" s="185" t="s">
        <v>233</v>
      </c>
      <c r="E589" s="194" t="s">
        <v>19</v>
      </c>
      <c r="F589" s="195" t="s">
        <v>143</v>
      </c>
      <c r="G589" s="193"/>
      <c r="H589" s="196">
        <v>3.04</v>
      </c>
      <c r="I589" s="197"/>
      <c r="J589" s="193"/>
      <c r="K589" s="193"/>
      <c r="L589" s="198"/>
      <c r="M589" s="199"/>
      <c r="N589" s="200"/>
      <c r="O589" s="200"/>
      <c r="P589" s="200"/>
      <c r="Q589" s="200"/>
      <c r="R589" s="200"/>
      <c r="S589" s="200"/>
      <c r="T589" s="201"/>
      <c r="AT589" s="202" t="s">
        <v>233</v>
      </c>
      <c r="AU589" s="202" t="s">
        <v>227</v>
      </c>
      <c r="AV589" s="13" t="s">
        <v>227</v>
      </c>
      <c r="AW589" s="13" t="s">
        <v>33</v>
      </c>
      <c r="AX589" s="13" t="s">
        <v>71</v>
      </c>
      <c r="AY589" s="202" t="s">
        <v>220</v>
      </c>
    </row>
    <row r="590" spans="1:65" s="2" customFormat="1" ht="16.5" customHeight="1">
      <c r="A590" s="36"/>
      <c r="B590" s="37"/>
      <c r="C590" s="173" t="s">
        <v>947</v>
      </c>
      <c r="D590" s="173" t="s">
        <v>222</v>
      </c>
      <c r="E590" s="174" t="s">
        <v>948</v>
      </c>
      <c r="F590" s="175" t="s">
        <v>949</v>
      </c>
      <c r="G590" s="176" t="s">
        <v>82</v>
      </c>
      <c r="H590" s="177">
        <v>3.04</v>
      </c>
      <c r="I590" s="178"/>
      <c r="J590" s="177">
        <f>ROUND(I590*H590,1)</f>
        <v>0</v>
      </c>
      <c r="K590" s="175" t="s">
        <v>225</v>
      </c>
      <c r="L590" s="41"/>
      <c r="M590" s="179" t="s">
        <v>19</v>
      </c>
      <c r="N590" s="180" t="s">
        <v>43</v>
      </c>
      <c r="O590" s="66"/>
      <c r="P590" s="181">
        <f>O590*H590</f>
        <v>0</v>
      </c>
      <c r="Q590" s="181">
        <v>1E-4</v>
      </c>
      <c r="R590" s="181">
        <f>Q590*H590</f>
        <v>3.0400000000000002E-4</v>
      </c>
      <c r="S590" s="181">
        <v>0</v>
      </c>
      <c r="T590" s="182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83" t="s">
        <v>337</v>
      </c>
      <c r="AT590" s="183" t="s">
        <v>222</v>
      </c>
      <c r="AU590" s="183" t="s">
        <v>227</v>
      </c>
      <c r="AY590" s="19" t="s">
        <v>220</v>
      </c>
      <c r="BE590" s="184">
        <f>IF(N590="základní",J590,0)</f>
        <v>0</v>
      </c>
      <c r="BF590" s="184">
        <f>IF(N590="snížená",J590,0)</f>
        <v>0</v>
      </c>
      <c r="BG590" s="184">
        <f>IF(N590="zákl. přenesená",J590,0)</f>
        <v>0</v>
      </c>
      <c r="BH590" s="184">
        <f>IF(N590="sníž. přenesená",J590,0)</f>
        <v>0</v>
      </c>
      <c r="BI590" s="184">
        <f>IF(N590="nulová",J590,0)</f>
        <v>0</v>
      </c>
      <c r="BJ590" s="19" t="s">
        <v>227</v>
      </c>
      <c r="BK590" s="184">
        <f>ROUND(I590*H590,1)</f>
        <v>0</v>
      </c>
      <c r="BL590" s="19" t="s">
        <v>337</v>
      </c>
      <c r="BM590" s="183" t="s">
        <v>950</v>
      </c>
    </row>
    <row r="591" spans="1:65" s="2" customFormat="1" ht="19.5">
      <c r="A591" s="36"/>
      <c r="B591" s="37"/>
      <c r="C591" s="38"/>
      <c r="D591" s="185" t="s">
        <v>229</v>
      </c>
      <c r="E591" s="38"/>
      <c r="F591" s="186" t="s">
        <v>951</v>
      </c>
      <c r="G591" s="38"/>
      <c r="H591" s="38"/>
      <c r="I591" s="187"/>
      <c r="J591" s="38"/>
      <c r="K591" s="38"/>
      <c r="L591" s="41"/>
      <c r="M591" s="188"/>
      <c r="N591" s="189"/>
      <c r="O591" s="66"/>
      <c r="P591" s="66"/>
      <c r="Q591" s="66"/>
      <c r="R591" s="66"/>
      <c r="S591" s="66"/>
      <c r="T591" s="67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9" t="s">
        <v>229</v>
      </c>
      <c r="AU591" s="19" t="s">
        <v>227</v>
      </c>
    </row>
    <row r="592" spans="1:65" s="2" customFormat="1" ht="11.25">
      <c r="A592" s="36"/>
      <c r="B592" s="37"/>
      <c r="C592" s="38"/>
      <c r="D592" s="190" t="s">
        <v>231</v>
      </c>
      <c r="E592" s="38"/>
      <c r="F592" s="191" t="s">
        <v>952</v>
      </c>
      <c r="G592" s="38"/>
      <c r="H592" s="38"/>
      <c r="I592" s="187"/>
      <c r="J592" s="38"/>
      <c r="K592" s="38"/>
      <c r="L592" s="41"/>
      <c r="M592" s="188"/>
      <c r="N592" s="189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231</v>
      </c>
      <c r="AU592" s="19" t="s">
        <v>227</v>
      </c>
    </row>
    <row r="593" spans="1:65" s="13" customFormat="1" ht="11.25">
      <c r="B593" s="192"/>
      <c r="C593" s="193"/>
      <c r="D593" s="185" t="s">
        <v>233</v>
      </c>
      <c r="E593" s="194" t="s">
        <v>19</v>
      </c>
      <c r="F593" s="195" t="s">
        <v>143</v>
      </c>
      <c r="G593" s="193"/>
      <c r="H593" s="196">
        <v>3.04</v>
      </c>
      <c r="I593" s="197"/>
      <c r="J593" s="193"/>
      <c r="K593" s="193"/>
      <c r="L593" s="198"/>
      <c r="M593" s="199"/>
      <c r="N593" s="200"/>
      <c r="O593" s="200"/>
      <c r="P593" s="200"/>
      <c r="Q593" s="200"/>
      <c r="R593" s="200"/>
      <c r="S593" s="200"/>
      <c r="T593" s="201"/>
      <c r="AT593" s="202" t="s">
        <v>233</v>
      </c>
      <c r="AU593" s="202" t="s">
        <v>227</v>
      </c>
      <c r="AV593" s="13" t="s">
        <v>227</v>
      </c>
      <c r="AW593" s="13" t="s">
        <v>33</v>
      </c>
      <c r="AX593" s="13" t="s">
        <v>71</v>
      </c>
      <c r="AY593" s="202" t="s">
        <v>220</v>
      </c>
    </row>
    <row r="594" spans="1:65" s="2" customFormat="1" ht="16.5" customHeight="1">
      <c r="A594" s="36"/>
      <c r="B594" s="37"/>
      <c r="C594" s="173" t="s">
        <v>953</v>
      </c>
      <c r="D594" s="173" t="s">
        <v>222</v>
      </c>
      <c r="E594" s="174" t="s">
        <v>954</v>
      </c>
      <c r="F594" s="175" t="s">
        <v>955</v>
      </c>
      <c r="G594" s="176" t="s">
        <v>82</v>
      </c>
      <c r="H594" s="177">
        <v>2.1</v>
      </c>
      <c r="I594" s="178"/>
      <c r="J594" s="177">
        <f>ROUND(I594*H594,1)</f>
        <v>0</v>
      </c>
      <c r="K594" s="175" t="s">
        <v>225</v>
      </c>
      <c r="L594" s="41"/>
      <c r="M594" s="179" t="s">
        <v>19</v>
      </c>
      <c r="N594" s="180" t="s">
        <v>43</v>
      </c>
      <c r="O594" s="66"/>
      <c r="P594" s="181">
        <f>O594*H594</f>
        <v>0</v>
      </c>
      <c r="Q594" s="181">
        <v>0</v>
      </c>
      <c r="R594" s="181">
        <f>Q594*H594</f>
        <v>0</v>
      </c>
      <c r="S594" s="181">
        <v>0</v>
      </c>
      <c r="T594" s="182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3" t="s">
        <v>337</v>
      </c>
      <c r="AT594" s="183" t="s">
        <v>222</v>
      </c>
      <c r="AU594" s="183" t="s">
        <v>227</v>
      </c>
      <c r="AY594" s="19" t="s">
        <v>220</v>
      </c>
      <c r="BE594" s="184">
        <f>IF(N594="základní",J594,0)</f>
        <v>0</v>
      </c>
      <c r="BF594" s="184">
        <f>IF(N594="snížená",J594,0)</f>
        <v>0</v>
      </c>
      <c r="BG594" s="184">
        <f>IF(N594="zákl. přenesená",J594,0)</f>
        <v>0</v>
      </c>
      <c r="BH594" s="184">
        <f>IF(N594="sníž. přenesená",J594,0)</f>
        <v>0</v>
      </c>
      <c r="BI594" s="184">
        <f>IF(N594="nulová",J594,0)</f>
        <v>0</v>
      </c>
      <c r="BJ594" s="19" t="s">
        <v>227</v>
      </c>
      <c r="BK594" s="184">
        <f>ROUND(I594*H594,1)</f>
        <v>0</v>
      </c>
      <c r="BL594" s="19" t="s">
        <v>337</v>
      </c>
      <c r="BM594" s="183" t="s">
        <v>956</v>
      </c>
    </row>
    <row r="595" spans="1:65" s="2" customFormat="1" ht="19.5">
      <c r="A595" s="36"/>
      <c r="B595" s="37"/>
      <c r="C595" s="38"/>
      <c r="D595" s="185" t="s">
        <v>229</v>
      </c>
      <c r="E595" s="38"/>
      <c r="F595" s="186" t="s">
        <v>957</v>
      </c>
      <c r="G595" s="38"/>
      <c r="H595" s="38"/>
      <c r="I595" s="187"/>
      <c r="J595" s="38"/>
      <c r="K595" s="38"/>
      <c r="L595" s="41"/>
      <c r="M595" s="188"/>
      <c r="N595" s="189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229</v>
      </c>
      <c r="AU595" s="19" t="s">
        <v>227</v>
      </c>
    </row>
    <row r="596" spans="1:65" s="2" customFormat="1" ht="11.25">
      <c r="A596" s="36"/>
      <c r="B596" s="37"/>
      <c r="C596" s="38"/>
      <c r="D596" s="190" t="s">
        <v>231</v>
      </c>
      <c r="E596" s="38"/>
      <c r="F596" s="191" t="s">
        <v>958</v>
      </c>
      <c r="G596" s="38"/>
      <c r="H596" s="38"/>
      <c r="I596" s="187"/>
      <c r="J596" s="38"/>
      <c r="K596" s="38"/>
      <c r="L596" s="41"/>
      <c r="M596" s="188"/>
      <c r="N596" s="189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231</v>
      </c>
      <c r="AU596" s="19" t="s">
        <v>227</v>
      </c>
    </row>
    <row r="597" spans="1:65" s="13" customFormat="1" ht="11.25">
      <c r="B597" s="192"/>
      <c r="C597" s="193"/>
      <c r="D597" s="185" t="s">
        <v>233</v>
      </c>
      <c r="E597" s="194" t="s">
        <v>19</v>
      </c>
      <c r="F597" s="195" t="s">
        <v>959</v>
      </c>
      <c r="G597" s="193"/>
      <c r="H597" s="196">
        <v>2.1</v>
      </c>
      <c r="I597" s="197"/>
      <c r="J597" s="193"/>
      <c r="K597" s="193"/>
      <c r="L597" s="198"/>
      <c r="M597" s="199"/>
      <c r="N597" s="200"/>
      <c r="O597" s="200"/>
      <c r="P597" s="200"/>
      <c r="Q597" s="200"/>
      <c r="R597" s="200"/>
      <c r="S597" s="200"/>
      <c r="T597" s="201"/>
      <c r="AT597" s="202" t="s">
        <v>233</v>
      </c>
      <c r="AU597" s="202" t="s">
        <v>227</v>
      </c>
      <c r="AV597" s="13" t="s">
        <v>227</v>
      </c>
      <c r="AW597" s="13" t="s">
        <v>33</v>
      </c>
      <c r="AX597" s="13" t="s">
        <v>71</v>
      </c>
      <c r="AY597" s="202" t="s">
        <v>220</v>
      </c>
    </row>
    <row r="598" spans="1:65" s="2" customFormat="1" ht="24.2" customHeight="1">
      <c r="A598" s="36"/>
      <c r="B598" s="37"/>
      <c r="C598" s="224" t="s">
        <v>960</v>
      </c>
      <c r="D598" s="224" t="s">
        <v>302</v>
      </c>
      <c r="E598" s="225" t="s">
        <v>961</v>
      </c>
      <c r="F598" s="226" t="s">
        <v>962</v>
      </c>
      <c r="G598" s="227" t="s">
        <v>82</v>
      </c>
      <c r="H598" s="228">
        <v>2.31</v>
      </c>
      <c r="I598" s="229"/>
      <c r="J598" s="228">
        <f>ROUND(I598*H598,1)</f>
        <v>0</v>
      </c>
      <c r="K598" s="226" t="s">
        <v>225</v>
      </c>
      <c r="L598" s="230"/>
      <c r="M598" s="231" t="s">
        <v>19</v>
      </c>
      <c r="N598" s="232" t="s">
        <v>43</v>
      </c>
      <c r="O598" s="66"/>
      <c r="P598" s="181">
        <f>O598*H598</f>
        <v>0</v>
      </c>
      <c r="Q598" s="181">
        <v>1.6000000000000001E-4</v>
      </c>
      <c r="R598" s="181">
        <f>Q598*H598</f>
        <v>3.6960000000000004E-4</v>
      </c>
      <c r="S598" s="181">
        <v>0</v>
      </c>
      <c r="T598" s="182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83" t="s">
        <v>457</v>
      </c>
      <c r="AT598" s="183" t="s">
        <v>302</v>
      </c>
      <c r="AU598" s="183" t="s">
        <v>227</v>
      </c>
      <c r="AY598" s="19" t="s">
        <v>220</v>
      </c>
      <c r="BE598" s="184">
        <f>IF(N598="základní",J598,0)</f>
        <v>0</v>
      </c>
      <c r="BF598" s="184">
        <f>IF(N598="snížená",J598,0)</f>
        <v>0</v>
      </c>
      <c r="BG598" s="184">
        <f>IF(N598="zákl. přenesená",J598,0)</f>
        <v>0</v>
      </c>
      <c r="BH598" s="184">
        <f>IF(N598="sníž. přenesená",J598,0)</f>
        <v>0</v>
      </c>
      <c r="BI598" s="184">
        <f>IF(N598="nulová",J598,0)</f>
        <v>0</v>
      </c>
      <c r="BJ598" s="19" t="s">
        <v>227</v>
      </c>
      <c r="BK598" s="184">
        <f>ROUND(I598*H598,1)</f>
        <v>0</v>
      </c>
      <c r="BL598" s="19" t="s">
        <v>337</v>
      </c>
      <c r="BM598" s="183" t="s">
        <v>963</v>
      </c>
    </row>
    <row r="599" spans="1:65" s="2" customFormat="1" ht="11.25">
      <c r="A599" s="36"/>
      <c r="B599" s="37"/>
      <c r="C599" s="38"/>
      <c r="D599" s="185" t="s">
        <v>229</v>
      </c>
      <c r="E599" s="38"/>
      <c r="F599" s="186" t="s">
        <v>962</v>
      </c>
      <c r="G599" s="38"/>
      <c r="H599" s="38"/>
      <c r="I599" s="187"/>
      <c r="J599" s="38"/>
      <c r="K599" s="38"/>
      <c r="L599" s="41"/>
      <c r="M599" s="188"/>
      <c r="N599" s="189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229</v>
      </c>
      <c r="AU599" s="19" t="s">
        <v>227</v>
      </c>
    </row>
    <row r="600" spans="1:65" s="13" customFormat="1" ht="11.25">
      <c r="B600" s="192"/>
      <c r="C600" s="193"/>
      <c r="D600" s="185" t="s">
        <v>233</v>
      </c>
      <c r="E600" s="194" t="s">
        <v>19</v>
      </c>
      <c r="F600" s="195" t="s">
        <v>959</v>
      </c>
      <c r="G600" s="193"/>
      <c r="H600" s="196">
        <v>2.1</v>
      </c>
      <c r="I600" s="197"/>
      <c r="J600" s="193"/>
      <c r="K600" s="193"/>
      <c r="L600" s="198"/>
      <c r="M600" s="199"/>
      <c r="N600" s="200"/>
      <c r="O600" s="200"/>
      <c r="P600" s="200"/>
      <c r="Q600" s="200"/>
      <c r="R600" s="200"/>
      <c r="S600" s="200"/>
      <c r="T600" s="201"/>
      <c r="AT600" s="202" t="s">
        <v>233</v>
      </c>
      <c r="AU600" s="202" t="s">
        <v>227</v>
      </c>
      <c r="AV600" s="13" t="s">
        <v>227</v>
      </c>
      <c r="AW600" s="13" t="s">
        <v>33</v>
      </c>
      <c r="AX600" s="13" t="s">
        <v>71</v>
      </c>
      <c r="AY600" s="202" t="s">
        <v>220</v>
      </c>
    </row>
    <row r="601" spans="1:65" s="13" customFormat="1" ht="11.25">
      <c r="B601" s="192"/>
      <c r="C601" s="193"/>
      <c r="D601" s="185" t="s">
        <v>233</v>
      </c>
      <c r="E601" s="193"/>
      <c r="F601" s="195" t="s">
        <v>964</v>
      </c>
      <c r="G601" s="193"/>
      <c r="H601" s="196">
        <v>2.31</v>
      </c>
      <c r="I601" s="197"/>
      <c r="J601" s="193"/>
      <c r="K601" s="193"/>
      <c r="L601" s="198"/>
      <c r="M601" s="199"/>
      <c r="N601" s="200"/>
      <c r="O601" s="200"/>
      <c r="P601" s="200"/>
      <c r="Q601" s="200"/>
      <c r="R601" s="200"/>
      <c r="S601" s="200"/>
      <c r="T601" s="201"/>
      <c r="AT601" s="202" t="s">
        <v>233</v>
      </c>
      <c r="AU601" s="202" t="s">
        <v>227</v>
      </c>
      <c r="AV601" s="13" t="s">
        <v>227</v>
      </c>
      <c r="AW601" s="13" t="s">
        <v>4</v>
      </c>
      <c r="AX601" s="13" t="s">
        <v>76</v>
      </c>
      <c r="AY601" s="202" t="s">
        <v>220</v>
      </c>
    </row>
    <row r="602" spans="1:65" s="2" customFormat="1" ht="21.75" customHeight="1">
      <c r="A602" s="36"/>
      <c r="B602" s="37"/>
      <c r="C602" s="173" t="s">
        <v>965</v>
      </c>
      <c r="D602" s="173" t="s">
        <v>222</v>
      </c>
      <c r="E602" s="174" t="s">
        <v>966</v>
      </c>
      <c r="F602" s="175" t="s">
        <v>967</v>
      </c>
      <c r="G602" s="176" t="s">
        <v>82</v>
      </c>
      <c r="H602" s="177">
        <v>3.04</v>
      </c>
      <c r="I602" s="178"/>
      <c r="J602" s="177">
        <f>ROUND(I602*H602,1)</f>
        <v>0</v>
      </c>
      <c r="K602" s="175" t="s">
        <v>225</v>
      </c>
      <c r="L602" s="41"/>
      <c r="M602" s="179" t="s">
        <v>19</v>
      </c>
      <c r="N602" s="180" t="s">
        <v>43</v>
      </c>
      <c r="O602" s="66"/>
      <c r="P602" s="181">
        <f>O602*H602</f>
        <v>0</v>
      </c>
      <c r="Q602" s="181">
        <v>0</v>
      </c>
      <c r="R602" s="181">
        <f>Q602*H602</f>
        <v>0</v>
      </c>
      <c r="S602" s="181">
        <v>0</v>
      </c>
      <c r="T602" s="182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83" t="s">
        <v>337</v>
      </c>
      <c r="AT602" s="183" t="s">
        <v>222</v>
      </c>
      <c r="AU602" s="183" t="s">
        <v>227</v>
      </c>
      <c r="AY602" s="19" t="s">
        <v>220</v>
      </c>
      <c r="BE602" s="184">
        <f>IF(N602="základní",J602,0)</f>
        <v>0</v>
      </c>
      <c r="BF602" s="184">
        <f>IF(N602="snížená",J602,0)</f>
        <v>0</v>
      </c>
      <c r="BG602" s="184">
        <f>IF(N602="zákl. přenesená",J602,0)</f>
        <v>0</v>
      </c>
      <c r="BH602" s="184">
        <f>IF(N602="sníž. přenesená",J602,0)</f>
        <v>0</v>
      </c>
      <c r="BI602" s="184">
        <f>IF(N602="nulová",J602,0)</f>
        <v>0</v>
      </c>
      <c r="BJ602" s="19" t="s">
        <v>227</v>
      </c>
      <c r="BK602" s="184">
        <f>ROUND(I602*H602,1)</f>
        <v>0</v>
      </c>
      <c r="BL602" s="19" t="s">
        <v>337</v>
      </c>
      <c r="BM602" s="183" t="s">
        <v>968</v>
      </c>
    </row>
    <row r="603" spans="1:65" s="2" customFormat="1" ht="19.5">
      <c r="A603" s="36"/>
      <c r="B603" s="37"/>
      <c r="C603" s="38"/>
      <c r="D603" s="185" t="s">
        <v>229</v>
      </c>
      <c r="E603" s="38"/>
      <c r="F603" s="186" t="s">
        <v>969</v>
      </c>
      <c r="G603" s="38"/>
      <c r="H603" s="38"/>
      <c r="I603" s="187"/>
      <c r="J603" s="38"/>
      <c r="K603" s="38"/>
      <c r="L603" s="41"/>
      <c r="M603" s="188"/>
      <c r="N603" s="189"/>
      <c r="O603" s="66"/>
      <c r="P603" s="66"/>
      <c r="Q603" s="66"/>
      <c r="R603" s="66"/>
      <c r="S603" s="66"/>
      <c r="T603" s="67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T603" s="19" t="s">
        <v>229</v>
      </c>
      <c r="AU603" s="19" t="s">
        <v>227</v>
      </c>
    </row>
    <row r="604" spans="1:65" s="2" customFormat="1" ht="11.25">
      <c r="A604" s="36"/>
      <c r="B604" s="37"/>
      <c r="C604" s="38"/>
      <c r="D604" s="190" t="s">
        <v>231</v>
      </c>
      <c r="E604" s="38"/>
      <c r="F604" s="191" t="s">
        <v>970</v>
      </c>
      <c r="G604" s="38"/>
      <c r="H604" s="38"/>
      <c r="I604" s="187"/>
      <c r="J604" s="38"/>
      <c r="K604" s="38"/>
      <c r="L604" s="41"/>
      <c r="M604" s="188"/>
      <c r="N604" s="189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231</v>
      </c>
      <c r="AU604" s="19" t="s">
        <v>227</v>
      </c>
    </row>
    <row r="605" spans="1:65" s="13" customFormat="1" ht="11.25">
      <c r="B605" s="192"/>
      <c r="C605" s="193"/>
      <c r="D605" s="185" t="s">
        <v>233</v>
      </c>
      <c r="E605" s="194" t="s">
        <v>19</v>
      </c>
      <c r="F605" s="195" t="s">
        <v>143</v>
      </c>
      <c r="G605" s="193"/>
      <c r="H605" s="196">
        <v>3.04</v>
      </c>
      <c r="I605" s="197"/>
      <c r="J605" s="193"/>
      <c r="K605" s="193"/>
      <c r="L605" s="198"/>
      <c r="M605" s="199"/>
      <c r="N605" s="200"/>
      <c r="O605" s="200"/>
      <c r="P605" s="200"/>
      <c r="Q605" s="200"/>
      <c r="R605" s="200"/>
      <c r="S605" s="200"/>
      <c r="T605" s="201"/>
      <c r="AT605" s="202" t="s">
        <v>233</v>
      </c>
      <c r="AU605" s="202" t="s">
        <v>227</v>
      </c>
      <c r="AV605" s="13" t="s">
        <v>227</v>
      </c>
      <c r="AW605" s="13" t="s">
        <v>33</v>
      </c>
      <c r="AX605" s="13" t="s">
        <v>71</v>
      </c>
      <c r="AY605" s="202" t="s">
        <v>220</v>
      </c>
    </row>
    <row r="606" spans="1:65" s="2" customFormat="1" ht="33" customHeight="1">
      <c r="A606" s="36"/>
      <c r="B606" s="37"/>
      <c r="C606" s="173" t="s">
        <v>971</v>
      </c>
      <c r="D606" s="173" t="s">
        <v>222</v>
      </c>
      <c r="E606" s="174" t="s">
        <v>972</v>
      </c>
      <c r="F606" s="175" t="s">
        <v>973</v>
      </c>
      <c r="G606" s="176" t="s">
        <v>257</v>
      </c>
      <c r="H606" s="177">
        <v>1</v>
      </c>
      <c r="I606" s="178"/>
      <c r="J606" s="177">
        <f>ROUND(I606*H606,1)</f>
        <v>0</v>
      </c>
      <c r="K606" s="175" t="s">
        <v>225</v>
      </c>
      <c r="L606" s="41"/>
      <c r="M606" s="179" t="s">
        <v>19</v>
      </c>
      <c r="N606" s="180" t="s">
        <v>43</v>
      </c>
      <c r="O606" s="66"/>
      <c r="P606" s="181">
        <f>O606*H606</f>
        <v>0</v>
      </c>
      <c r="Q606" s="181">
        <v>3.0000000000000001E-5</v>
      </c>
      <c r="R606" s="181">
        <f>Q606*H606</f>
        <v>3.0000000000000001E-5</v>
      </c>
      <c r="S606" s="181">
        <v>0</v>
      </c>
      <c r="T606" s="182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3" t="s">
        <v>337</v>
      </c>
      <c r="AT606" s="183" t="s">
        <v>222</v>
      </c>
      <c r="AU606" s="183" t="s">
        <v>227</v>
      </c>
      <c r="AY606" s="19" t="s">
        <v>220</v>
      </c>
      <c r="BE606" s="184">
        <f>IF(N606="základní",J606,0)</f>
        <v>0</v>
      </c>
      <c r="BF606" s="184">
        <f>IF(N606="snížená",J606,0)</f>
        <v>0</v>
      </c>
      <c r="BG606" s="184">
        <f>IF(N606="zákl. přenesená",J606,0)</f>
        <v>0</v>
      </c>
      <c r="BH606" s="184">
        <f>IF(N606="sníž. přenesená",J606,0)</f>
        <v>0</v>
      </c>
      <c r="BI606" s="184">
        <f>IF(N606="nulová",J606,0)</f>
        <v>0</v>
      </c>
      <c r="BJ606" s="19" t="s">
        <v>227</v>
      </c>
      <c r="BK606" s="184">
        <f>ROUND(I606*H606,1)</f>
        <v>0</v>
      </c>
      <c r="BL606" s="19" t="s">
        <v>337</v>
      </c>
      <c r="BM606" s="183" t="s">
        <v>974</v>
      </c>
    </row>
    <row r="607" spans="1:65" s="2" customFormat="1" ht="29.25">
      <c r="A607" s="36"/>
      <c r="B607" s="37"/>
      <c r="C607" s="38"/>
      <c r="D607" s="185" t="s">
        <v>229</v>
      </c>
      <c r="E607" s="38"/>
      <c r="F607" s="186" t="s">
        <v>975</v>
      </c>
      <c r="G607" s="38"/>
      <c r="H607" s="38"/>
      <c r="I607" s="187"/>
      <c r="J607" s="38"/>
      <c r="K607" s="38"/>
      <c r="L607" s="41"/>
      <c r="M607" s="188"/>
      <c r="N607" s="189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229</v>
      </c>
      <c r="AU607" s="19" t="s">
        <v>227</v>
      </c>
    </row>
    <row r="608" spans="1:65" s="2" customFormat="1" ht="11.25">
      <c r="A608" s="36"/>
      <c r="B608" s="37"/>
      <c r="C608" s="38"/>
      <c r="D608" s="190" t="s">
        <v>231</v>
      </c>
      <c r="E608" s="38"/>
      <c r="F608" s="191" t="s">
        <v>976</v>
      </c>
      <c r="G608" s="38"/>
      <c r="H608" s="38"/>
      <c r="I608" s="187"/>
      <c r="J608" s="38"/>
      <c r="K608" s="38"/>
      <c r="L608" s="41"/>
      <c r="M608" s="188"/>
      <c r="N608" s="189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231</v>
      </c>
      <c r="AU608" s="19" t="s">
        <v>227</v>
      </c>
    </row>
    <row r="609" spans="1:65" s="2" customFormat="1" ht="24.2" customHeight="1">
      <c r="A609" s="36"/>
      <c r="B609" s="37"/>
      <c r="C609" s="224" t="s">
        <v>977</v>
      </c>
      <c r="D609" s="224" t="s">
        <v>302</v>
      </c>
      <c r="E609" s="225" t="s">
        <v>978</v>
      </c>
      <c r="F609" s="226" t="s">
        <v>979</v>
      </c>
      <c r="G609" s="227" t="s">
        <v>257</v>
      </c>
      <c r="H609" s="228">
        <v>1</v>
      </c>
      <c r="I609" s="229"/>
      <c r="J609" s="228">
        <f>ROUND(I609*H609,1)</f>
        <v>0</v>
      </c>
      <c r="K609" s="226" t="s">
        <v>225</v>
      </c>
      <c r="L609" s="230"/>
      <c r="M609" s="231" t="s">
        <v>19</v>
      </c>
      <c r="N609" s="232" t="s">
        <v>43</v>
      </c>
      <c r="O609" s="66"/>
      <c r="P609" s="181">
        <f>O609*H609</f>
        <v>0</v>
      </c>
      <c r="Q609" s="181">
        <v>8.9999999999999998E-4</v>
      </c>
      <c r="R609" s="181">
        <f>Q609*H609</f>
        <v>8.9999999999999998E-4</v>
      </c>
      <c r="S609" s="181">
        <v>0</v>
      </c>
      <c r="T609" s="182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83" t="s">
        <v>457</v>
      </c>
      <c r="AT609" s="183" t="s">
        <v>302</v>
      </c>
      <c r="AU609" s="183" t="s">
        <v>227</v>
      </c>
      <c r="AY609" s="19" t="s">
        <v>220</v>
      </c>
      <c r="BE609" s="184">
        <f>IF(N609="základní",J609,0)</f>
        <v>0</v>
      </c>
      <c r="BF609" s="184">
        <f>IF(N609="snížená",J609,0)</f>
        <v>0</v>
      </c>
      <c r="BG609" s="184">
        <f>IF(N609="zákl. přenesená",J609,0)</f>
        <v>0</v>
      </c>
      <c r="BH609" s="184">
        <f>IF(N609="sníž. přenesená",J609,0)</f>
        <v>0</v>
      </c>
      <c r="BI609" s="184">
        <f>IF(N609="nulová",J609,0)</f>
        <v>0</v>
      </c>
      <c r="BJ609" s="19" t="s">
        <v>227</v>
      </c>
      <c r="BK609" s="184">
        <f>ROUND(I609*H609,1)</f>
        <v>0</v>
      </c>
      <c r="BL609" s="19" t="s">
        <v>337</v>
      </c>
      <c r="BM609" s="183" t="s">
        <v>980</v>
      </c>
    </row>
    <row r="610" spans="1:65" s="2" customFormat="1" ht="11.25">
      <c r="A610" s="36"/>
      <c r="B610" s="37"/>
      <c r="C610" s="38"/>
      <c r="D610" s="185" t="s">
        <v>229</v>
      </c>
      <c r="E610" s="38"/>
      <c r="F610" s="186" t="s">
        <v>979</v>
      </c>
      <c r="G610" s="38"/>
      <c r="H610" s="38"/>
      <c r="I610" s="187"/>
      <c r="J610" s="38"/>
      <c r="K610" s="38"/>
      <c r="L610" s="41"/>
      <c r="M610" s="188"/>
      <c r="N610" s="189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229</v>
      </c>
      <c r="AU610" s="19" t="s">
        <v>227</v>
      </c>
    </row>
    <row r="611" spans="1:65" s="2" customFormat="1" ht="33" customHeight="1">
      <c r="A611" s="36"/>
      <c r="B611" s="37"/>
      <c r="C611" s="173" t="s">
        <v>981</v>
      </c>
      <c r="D611" s="173" t="s">
        <v>222</v>
      </c>
      <c r="E611" s="174" t="s">
        <v>982</v>
      </c>
      <c r="F611" s="175" t="s">
        <v>983</v>
      </c>
      <c r="G611" s="176" t="s">
        <v>257</v>
      </c>
      <c r="H611" s="177">
        <v>1</v>
      </c>
      <c r="I611" s="178"/>
      <c r="J611" s="177">
        <f>ROUND(I611*H611,1)</f>
        <v>0</v>
      </c>
      <c r="K611" s="175" t="s">
        <v>225</v>
      </c>
      <c r="L611" s="41"/>
      <c r="M611" s="179" t="s">
        <v>19</v>
      </c>
      <c r="N611" s="180" t="s">
        <v>43</v>
      </c>
      <c r="O611" s="66"/>
      <c r="P611" s="181">
        <f>O611*H611</f>
        <v>0</v>
      </c>
      <c r="Q611" s="181">
        <v>5.0000000000000002E-5</v>
      </c>
      <c r="R611" s="181">
        <f>Q611*H611</f>
        <v>5.0000000000000002E-5</v>
      </c>
      <c r="S611" s="181">
        <v>0</v>
      </c>
      <c r="T611" s="182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83" t="s">
        <v>337</v>
      </c>
      <c r="AT611" s="183" t="s">
        <v>222</v>
      </c>
      <c r="AU611" s="183" t="s">
        <v>227</v>
      </c>
      <c r="AY611" s="19" t="s">
        <v>220</v>
      </c>
      <c r="BE611" s="184">
        <f>IF(N611="základní",J611,0)</f>
        <v>0</v>
      </c>
      <c r="BF611" s="184">
        <f>IF(N611="snížená",J611,0)</f>
        <v>0</v>
      </c>
      <c r="BG611" s="184">
        <f>IF(N611="zákl. přenesená",J611,0)</f>
        <v>0</v>
      </c>
      <c r="BH611" s="184">
        <f>IF(N611="sníž. přenesená",J611,0)</f>
        <v>0</v>
      </c>
      <c r="BI611" s="184">
        <f>IF(N611="nulová",J611,0)</f>
        <v>0</v>
      </c>
      <c r="BJ611" s="19" t="s">
        <v>227</v>
      </c>
      <c r="BK611" s="184">
        <f>ROUND(I611*H611,1)</f>
        <v>0</v>
      </c>
      <c r="BL611" s="19" t="s">
        <v>337</v>
      </c>
      <c r="BM611" s="183" t="s">
        <v>984</v>
      </c>
    </row>
    <row r="612" spans="1:65" s="2" customFormat="1" ht="29.25">
      <c r="A612" s="36"/>
      <c r="B612" s="37"/>
      <c r="C612" s="38"/>
      <c r="D612" s="185" t="s">
        <v>229</v>
      </c>
      <c r="E612" s="38"/>
      <c r="F612" s="186" t="s">
        <v>985</v>
      </c>
      <c r="G612" s="38"/>
      <c r="H612" s="38"/>
      <c r="I612" s="187"/>
      <c r="J612" s="38"/>
      <c r="K612" s="38"/>
      <c r="L612" s="41"/>
      <c r="M612" s="188"/>
      <c r="N612" s="189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229</v>
      </c>
      <c r="AU612" s="19" t="s">
        <v>227</v>
      </c>
    </row>
    <row r="613" spans="1:65" s="2" customFormat="1" ht="11.25">
      <c r="A613" s="36"/>
      <c r="B613" s="37"/>
      <c r="C613" s="38"/>
      <c r="D613" s="190" t="s">
        <v>231</v>
      </c>
      <c r="E613" s="38"/>
      <c r="F613" s="191" t="s">
        <v>986</v>
      </c>
      <c r="G613" s="38"/>
      <c r="H613" s="38"/>
      <c r="I613" s="187"/>
      <c r="J613" s="38"/>
      <c r="K613" s="38"/>
      <c r="L613" s="41"/>
      <c r="M613" s="188"/>
      <c r="N613" s="189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231</v>
      </c>
      <c r="AU613" s="19" t="s">
        <v>227</v>
      </c>
    </row>
    <row r="614" spans="1:65" s="2" customFormat="1" ht="24.2" customHeight="1">
      <c r="A614" s="36"/>
      <c r="B614" s="37"/>
      <c r="C614" s="224" t="s">
        <v>987</v>
      </c>
      <c r="D614" s="224" t="s">
        <v>302</v>
      </c>
      <c r="E614" s="225" t="s">
        <v>988</v>
      </c>
      <c r="F614" s="226" t="s">
        <v>989</v>
      </c>
      <c r="G614" s="227" t="s">
        <v>257</v>
      </c>
      <c r="H614" s="228">
        <v>1</v>
      </c>
      <c r="I614" s="229"/>
      <c r="J614" s="228">
        <f>ROUND(I614*H614,1)</f>
        <v>0</v>
      </c>
      <c r="K614" s="226" t="s">
        <v>225</v>
      </c>
      <c r="L614" s="230"/>
      <c r="M614" s="231" t="s">
        <v>19</v>
      </c>
      <c r="N614" s="232" t="s">
        <v>43</v>
      </c>
      <c r="O614" s="66"/>
      <c r="P614" s="181">
        <f>O614*H614</f>
        <v>0</v>
      </c>
      <c r="Q614" s="181">
        <v>3.3E-3</v>
      </c>
      <c r="R614" s="181">
        <f>Q614*H614</f>
        <v>3.3E-3</v>
      </c>
      <c r="S614" s="181">
        <v>0</v>
      </c>
      <c r="T614" s="182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83" t="s">
        <v>457</v>
      </c>
      <c r="AT614" s="183" t="s">
        <v>302</v>
      </c>
      <c r="AU614" s="183" t="s">
        <v>227</v>
      </c>
      <c r="AY614" s="19" t="s">
        <v>220</v>
      </c>
      <c r="BE614" s="184">
        <f>IF(N614="základní",J614,0)</f>
        <v>0</v>
      </c>
      <c r="BF614" s="184">
        <f>IF(N614="snížená",J614,0)</f>
        <v>0</v>
      </c>
      <c r="BG614" s="184">
        <f>IF(N614="zákl. přenesená",J614,0)</f>
        <v>0</v>
      </c>
      <c r="BH614" s="184">
        <f>IF(N614="sníž. přenesená",J614,0)</f>
        <v>0</v>
      </c>
      <c r="BI614" s="184">
        <f>IF(N614="nulová",J614,0)</f>
        <v>0</v>
      </c>
      <c r="BJ614" s="19" t="s">
        <v>227</v>
      </c>
      <c r="BK614" s="184">
        <f>ROUND(I614*H614,1)</f>
        <v>0</v>
      </c>
      <c r="BL614" s="19" t="s">
        <v>337</v>
      </c>
      <c r="BM614" s="183" t="s">
        <v>990</v>
      </c>
    </row>
    <row r="615" spans="1:65" s="2" customFormat="1" ht="11.25">
      <c r="A615" s="36"/>
      <c r="B615" s="37"/>
      <c r="C615" s="38"/>
      <c r="D615" s="185" t="s">
        <v>229</v>
      </c>
      <c r="E615" s="38"/>
      <c r="F615" s="186" t="s">
        <v>989</v>
      </c>
      <c r="G615" s="38"/>
      <c r="H615" s="38"/>
      <c r="I615" s="187"/>
      <c r="J615" s="38"/>
      <c r="K615" s="38"/>
      <c r="L615" s="41"/>
      <c r="M615" s="188"/>
      <c r="N615" s="189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229</v>
      </c>
      <c r="AU615" s="19" t="s">
        <v>227</v>
      </c>
    </row>
    <row r="616" spans="1:65" s="2" customFormat="1" ht="16.5" customHeight="1">
      <c r="A616" s="36"/>
      <c r="B616" s="37"/>
      <c r="C616" s="173" t="s">
        <v>991</v>
      </c>
      <c r="D616" s="173" t="s">
        <v>222</v>
      </c>
      <c r="E616" s="174" t="s">
        <v>992</v>
      </c>
      <c r="F616" s="175" t="s">
        <v>993</v>
      </c>
      <c r="G616" s="176" t="s">
        <v>257</v>
      </c>
      <c r="H616" s="177">
        <v>1</v>
      </c>
      <c r="I616" s="178"/>
      <c r="J616" s="177">
        <f>ROUND(I616*H616,1)</f>
        <v>0</v>
      </c>
      <c r="K616" s="175" t="s">
        <v>225</v>
      </c>
      <c r="L616" s="41"/>
      <c r="M616" s="179" t="s">
        <v>19</v>
      </c>
      <c r="N616" s="180" t="s">
        <v>43</v>
      </c>
      <c r="O616" s="66"/>
      <c r="P616" s="181">
        <f>O616*H616</f>
        <v>0</v>
      </c>
      <c r="Q616" s="181">
        <v>1.4E-5</v>
      </c>
      <c r="R616" s="181">
        <f>Q616*H616</f>
        <v>1.4E-5</v>
      </c>
      <c r="S616" s="181">
        <v>0</v>
      </c>
      <c r="T616" s="182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3" t="s">
        <v>337</v>
      </c>
      <c r="AT616" s="183" t="s">
        <v>222</v>
      </c>
      <c r="AU616" s="183" t="s">
        <v>227</v>
      </c>
      <c r="AY616" s="19" t="s">
        <v>220</v>
      </c>
      <c r="BE616" s="184">
        <f>IF(N616="základní",J616,0)</f>
        <v>0</v>
      </c>
      <c r="BF616" s="184">
        <f>IF(N616="snížená",J616,0)</f>
        <v>0</v>
      </c>
      <c r="BG616" s="184">
        <f>IF(N616="zákl. přenesená",J616,0)</f>
        <v>0</v>
      </c>
      <c r="BH616" s="184">
        <f>IF(N616="sníž. přenesená",J616,0)</f>
        <v>0</v>
      </c>
      <c r="BI616" s="184">
        <f>IF(N616="nulová",J616,0)</f>
        <v>0</v>
      </c>
      <c r="BJ616" s="19" t="s">
        <v>227</v>
      </c>
      <c r="BK616" s="184">
        <f>ROUND(I616*H616,1)</f>
        <v>0</v>
      </c>
      <c r="BL616" s="19" t="s">
        <v>337</v>
      </c>
      <c r="BM616" s="183" t="s">
        <v>994</v>
      </c>
    </row>
    <row r="617" spans="1:65" s="2" customFormat="1" ht="19.5">
      <c r="A617" s="36"/>
      <c r="B617" s="37"/>
      <c r="C617" s="38"/>
      <c r="D617" s="185" t="s">
        <v>229</v>
      </c>
      <c r="E617" s="38"/>
      <c r="F617" s="186" t="s">
        <v>995</v>
      </c>
      <c r="G617" s="38"/>
      <c r="H617" s="38"/>
      <c r="I617" s="187"/>
      <c r="J617" s="38"/>
      <c r="K617" s="38"/>
      <c r="L617" s="41"/>
      <c r="M617" s="188"/>
      <c r="N617" s="189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229</v>
      </c>
      <c r="AU617" s="19" t="s">
        <v>227</v>
      </c>
    </row>
    <row r="618" spans="1:65" s="2" customFormat="1" ht="11.25">
      <c r="A618" s="36"/>
      <c r="B618" s="37"/>
      <c r="C618" s="38"/>
      <c r="D618" s="190" t="s">
        <v>231</v>
      </c>
      <c r="E618" s="38"/>
      <c r="F618" s="191" t="s">
        <v>996</v>
      </c>
      <c r="G618" s="38"/>
      <c r="H618" s="38"/>
      <c r="I618" s="187"/>
      <c r="J618" s="38"/>
      <c r="K618" s="38"/>
      <c r="L618" s="41"/>
      <c r="M618" s="188"/>
      <c r="N618" s="189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231</v>
      </c>
      <c r="AU618" s="19" t="s">
        <v>227</v>
      </c>
    </row>
    <row r="619" spans="1:65" s="2" customFormat="1" ht="16.5" customHeight="1">
      <c r="A619" s="36"/>
      <c r="B619" s="37"/>
      <c r="C619" s="173" t="s">
        <v>997</v>
      </c>
      <c r="D619" s="173" t="s">
        <v>222</v>
      </c>
      <c r="E619" s="174" t="s">
        <v>998</v>
      </c>
      <c r="F619" s="175" t="s">
        <v>999</v>
      </c>
      <c r="G619" s="176" t="s">
        <v>257</v>
      </c>
      <c r="H619" s="177">
        <v>3</v>
      </c>
      <c r="I619" s="178"/>
      <c r="J619" s="177">
        <f>ROUND(I619*H619,1)</f>
        <v>0</v>
      </c>
      <c r="K619" s="175" t="s">
        <v>225</v>
      </c>
      <c r="L619" s="41"/>
      <c r="M619" s="179" t="s">
        <v>19</v>
      </c>
      <c r="N619" s="180" t="s">
        <v>43</v>
      </c>
      <c r="O619" s="66"/>
      <c r="P619" s="181">
        <f>O619*H619</f>
        <v>0</v>
      </c>
      <c r="Q619" s="181">
        <v>6.9999999999999999E-6</v>
      </c>
      <c r="R619" s="181">
        <f>Q619*H619</f>
        <v>2.0999999999999999E-5</v>
      </c>
      <c r="S619" s="181">
        <v>0</v>
      </c>
      <c r="T619" s="182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83" t="s">
        <v>337</v>
      </c>
      <c r="AT619" s="183" t="s">
        <v>222</v>
      </c>
      <c r="AU619" s="183" t="s">
        <v>227</v>
      </c>
      <c r="AY619" s="19" t="s">
        <v>220</v>
      </c>
      <c r="BE619" s="184">
        <f>IF(N619="základní",J619,0)</f>
        <v>0</v>
      </c>
      <c r="BF619" s="184">
        <f>IF(N619="snížená",J619,0)</f>
        <v>0</v>
      </c>
      <c r="BG619" s="184">
        <f>IF(N619="zákl. přenesená",J619,0)</f>
        <v>0</v>
      </c>
      <c r="BH619" s="184">
        <f>IF(N619="sníž. přenesená",J619,0)</f>
        <v>0</v>
      </c>
      <c r="BI619" s="184">
        <f>IF(N619="nulová",J619,0)</f>
        <v>0</v>
      </c>
      <c r="BJ619" s="19" t="s">
        <v>227</v>
      </c>
      <c r="BK619" s="184">
        <f>ROUND(I619*H619,1)</f>
        <v>0</v>
      </c>
      <c r="BL619" s="19" t="s">
        <v>337</v>
      </c>
      <c r="BM619" s="183" t="s">
        <v>1000</v>
      </c>
    </row>
    <row r="620" spans="1:65" s="2" customFormat="1" ht="19.5">
      <c r="A620" s="36"/>
      <c r="B620" s="37"/>
      <c r="C620" s="38"/>
      <c r="D620" s="185" t="s">
        <v>229</v>
      </c>
      <c r="E620" s="38"/>
      <c r="F620" s="186" t="s">
        <v>1001</v>
      </c>
      <c r="G620" s="38"/>
      <c r="H620" s="38"/>
      <c r="I620" s="187"/>
      <c r="J620" s="38"/>
      <c r="K620" s="38"/>
      <c r="L620" s="41"/>
      <c r="M620" s="188"/>
      <c r="N620" s="189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229</v>
      </c>
      <c r="AU620" s="19" t="s">
        <v>227</v>
      </c>
    </row>
    <row r="621" spans="1:65" s="2" customFormat="1" ht="11.25">
      <c r="A621" s="36"/>
      <c r="B621" s="37"/>
      <c r="C621" s="38"/>
      <c r="D621" s="190" t="s">
        <v>231</v>
      </c>
      <c r="E621" s="38"/>
      <c r="F621" s="191" t="s">
        <v>1002</v>
      </c>
      <c r="G621" s="38"/>
      <c r="H621" s="38"/>
      <c r="I621" s="187"/>
      <c r="J621" s="38"/>
      <c r="K621" s="38"/>
      <c r="L621" s="41"/>
      <c r="M621" s="188"/>
      <c r="N621" s="189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231</v>
      </c>
      <c r="AU621" s="19" t="s">
        <v>227</v>
      </c>
    </row>
    <row r="622" spans="1:65" s="2" customFormat="1" ht="24.2" customHeight="1">
      <c r="A622" s="36"/>
      <c r="B622" s="37"/>
      <c r="C622" s="224" t="s">
        <v>1003</v>
      </c>
      <c r="D622" s="224" t="s">
        <v>302</v>
      </c>
      <c r="E622" s="225" t="s">
        <v>1004</v>
      </c>
      <c r="F622" s="226" t="s">
        <v>1005</v>
      </c>
      <c r="G622" s="227" t="s">
        <v>257</v>
      </c>
      <c r="H622" s="228">
        <v>3</v>
      </c>
      <c r="I622" s="229"/>
      <c r="J622" s="228">
        <f>ROUND(I622*H622,1)</f>
        <v>0</v>
      </c>
      <c r="K622" s="226" t="s">
        <v>225</v>
      </c>
      <c r="L622" s="230"/>
      <c r="M622" s="231" t="s">
        <v>19</v>
      </c>
      <c r="N622" s="232" t="s">
        <v>43</v>
      </c>
      <c r="O622" s="66"/>
      <c r="P622" s="181">
        <f>O622*H622</f>
        <v>0</v>
      </c>
      <c r="Q622" s="181">
        <v>8.0000000000000004E-4</v>
      </c>
      <c r="R622" s="181">
        <f>Q622*H622</f>
        <v>2.4000000000000002E-3</v>
      </c>
      <c r="S622" s="181">
        <v>0</v>
      </c>
      <c r="T622" s="182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83" t="s">
        <v>457</v>
      </c>
      <c r="AT622" s="183" t="s">
        <v>302</v>
      </c>
      <c r="AU622" s="183" t="s">
        <v>227</v>
      </c>
      <c r="AY622" s="19" t="s">
        <v>220</v>
      </c>
      <c r="BE622" s="184">
        <f>IF(N622="základní",J622,0)</f>
        <v>0</v>
      </c>
      <c r="BF622" s="184">
        <f>IF(N622="snížená",J622,0)</f>
        <v>0</v>
      </c>
      <c r="BG622" s="184">
        <f>IF(N622="zákl. přenesená",J622,0)</f>
        <v>0</v>
      </c>
      <c r="BH622" s="184">
        <f>IF(N622="sníž. přenesená",J622,0)</f>
        <v>0</v>
      </c>
      <c r="BI622" s="184">
        <f>IF(N622="nulová",J622,0)</f>
        <v>0</v>
      </c>
      <c r="BJ622" s="19" t="s">
        <v>227</v>
      </c>
      <c r="BK622" s="184">
        <f>ROUND(I622*H622,1)</f>
        <v>0</v>
      </c>
      <c r="BL622" s="19" t="s">
        <v>337</v>
      </c>
      <c r="BM622" s="183" t="s">
        <v>1006</v>
      </c>
    </row>
    <row r="623" spans="1:65" s="2" customFormat="1" ht="19.5">
      <c r="A623" s="36"/>
      <c r="B623" s="37"/>
      <c r="C623" s="38"/>
      <c r="D623" s="185" t="s">
        <v>229</v>
      </c>
      <c r="E623" s="38"/>
      <c r="F623" s="186" t="s">
        <v>1005</v>
      </c>
      <c r="G623" s="38"/>
      <c r="H623" s="38"/>
      <c r="I623" s="187"/>
      <c r="J623" s="38"/>
      <c r="K623" s="38"/>
      <c r="L623" s="41"/>
      <c r="M623" s="188"/>
      <c r="N623" s="189"/>
      <c r="O623" s="66"/>
      <c r="P623" s="66"/>
      <c r="Q623" s="66"/>
      <c r="R623" s="66"/>
      <c r="S623" s="66"/>
      <c r="T623" s="67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9" t="s">
        <v>229</v>
      </c>
      <c r="AU623" s="19" t="s">
        <v>227</v>
      </c>
    </row>
    <row r="624" spans="1:65" s="2" customFormat="1" ht="16.5" customHeight="1">
      <c r="A624" s="36"/>
      <c r="B624" s="37"/>
      <c r="C624" s="173" t="s">
        <v>1007</v>
      </c>
      <c r="D624" s="173" t="s">
        <v>222</v>
      </c>
      <c r="E624" s="174" t="s">
        <v>1008</v>
      </c>
      <c r="F624" s="175" t="s">
        <v>1009</v>
      </c>
      <c r="G624" s="176" t="s">
        <v>257</v>
      </c>
      <c r="H624" s="177">
        <v>1</v>
      </c>
      <c r="I624" s="178"/>
      <c r="J624" s="177">
        <f>ROUND(I624*H624,1)</f>
        <v>0</v>
      </c>
      <c r="K624" s="175" t="s">
        <v>225</v>
      </c>
      <c r="L624" s="41"/>
      <c r="M624" s="179" t="s">
        <v>19</v>
      </c>
      <c r="N624" s="180" t="s">
        <v>43</v>
      </c>
      <c r="O624" s="66"/>
      <c r="P624" s="181">
        <f>O624*H624</f>
        <v>0</v>
      </c>
      <c r="Q624" s="181">
        <v>6.0000000000000002E-6</v>
      </c>
      <c r="R624" s="181">
        <f>Q624*H624</f>
        <v>6.0000000000000002E-6</v>
      </c>
      <c r="S624" s="181">
        <v>0</v>
      </c>
      <c r="T624" s="182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3" t="s">
        <v>337</v>
      </c>
      <c r="AT624" s="183" t="s">
        <v>222</v>
      </c>
      <c r="AU624" s="183" t="s">
        <v>227</v>
      </c>
      <c r="AY624" s="19" t="s">
        <v>220</v>
      </c>
      <c r="BE624" s="184">
        <f>IF(N624="základní",J624,0)</f>
        <v>0</v>
      </c>
      <c r="BF624" s="184">
        <f>IF(N624="snížená",J624,0)</f>
        <v>0</v>
      </c>
      <c r="BG624" s="184">
        <f>IF(N624="zákl. přenesená",J624,0)</f>
        <v>0</v>
      </c>
      <c r="BH624" s="184">
        <f>IF(N624="sníž. přenesená",J624,0)</f>
        <v>0</v>
      </c>
      <c r="BI624" s="184">
        <f>IF(N624="nulová",J624,0)</f>
        <v>0</v>
      </c>
      <c r="BJ624" s="19" t="s">
        <v>227</v>
      </c>
      <c r="BK624" s="184">
        <f>ROUND(I624*H624,1)</f>
        <v>0</v>
      </c>
      <c r="BL624" s="19" t="s">
        <v>337</v>
      </c>
      <c r="BM624" s="183" t="s">
        <v>1010</v>
      </c>
    </row>
    <row r="625" spans="1:65" s="2" customFormat="1" ht="19.5">
      <c r="A625" s="36"/>
      <c r="B625" s="37"/>
      <c r="C625" s="38"/>
      <c r="D625" s="185" t="s">
        <v>229</v>
      </c>
      <c r="E625" s="38"/>
      <c r="F625" s="186" t="s">
        <v>1011</v>
      </c>
      <c r="G625" s="38"/>
      <c r="H625" s="38"/>
      <c r="I625" s="187"/>
      <c r="J625" s="38"/>
      <c r="K625" s="38"/>
      <c r="L625" s="41"/>
      <c r="M625" s="188"/>
      <c r="N625" s="189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229</v>
      </c>
      <c r="AU625" s="19" t="s">
        <v>227</v>
      </c>
    </row>
    <row r="626" spans="1:65" s="2" customFormat="1" ht="11.25">
      <c r="A626" s="36"/>
      <c r="B626" s="37"/>
      <c r="C626" s="38"/>
      <c r="D626" s="190" t="s">
        <v>231</v>
      </c>
      <c r="E626" s="38"/>
      <c r="F626" s="191" t="s">
        <v>1012</v>
      </c>
      <c r="G626" s="38"/>
      <c r="H626" s="38"/>
      <c r="I626" s="187"/>
      <c r="J626" s="38"/>
      <c r="K626" s="38"/>
      <c r="L626" s="41"/>
      <c r="M626" s="188"/>
      <c r="N626" s="189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9" t="s">
        <v>231</v>
      </c>
      <c r="AU626" s="19" t="s">
        <v>227</v>
      </c>
    </row>
    <row r="627" spans="1:65" s="2" customFormat="1" ht="24.2" customHeight="1">
      <c r="A627" s="36"/>
      <c r="B627" s="37"/>
      <c r="C627" s="224" t="s">
        <v>1013</v>
      </c>
      <c r="D627" s="224" t="s">
        <v>302</v>
      </c>
      <c r="E627" s="225" t="s">
        <v>1014</v>
      </c>
      <c r="F627" s="226" t="s">
        <v>1015</v>
      </c>
      <c r="G627" s="227" t="s">
        <v>257</v>
      </c>
      <c r="H627" s="228">
        <v>1</v>
      </c>
      <c r="I627" s="229"/>
      <c r="J627" s="228">
        <f>ROUND(I627*H627,1)</f>
        <v>0</v>
      </c>
      <c r="K627" s="226" t="s">
        <v>225</v>
      </c>
      <c r="L627" s="230"/>
      <c r="M627" s="231" t="s">
        <v>19</v>
      </c>
      <c r="N627" s="232" t="s">
        <v>43</v>
      </c>
      <c r="O627" s="66"/>
      <c r="P627" s="181">
        <f>O627*H627</f>
        <v>0</v>
      </c>
      <c r="Q627" s="181">
        <v>8.9999999999999998E-4</v>
      </c>
      <c r="R627" s="181">
        <f>Q627*H627</f>
        <v>8.9999999999999998E-4</v>
      </c>
      <c r="S627" s="181">
        <v>0</v>
      </c>
      <c r="T627" s="182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83" t="s">
        <v>457</v>
      </c>
      <c r="AT627" s="183" t="s">
        <v>302</v>
      </c>
      <c r="AU627" s="183" t="s">
        <v>227</v>
      </c>
      <c r="AY627" s="19" t="s">
        <v>220</v>
      </c>
      <c r="BE627" s="184">
        <f>IF(N627="základní",J627,0)</f>
        <v>0</v>
      </c>
      <c r="BF627" s="184">
        <f>IF(N627="snížená",J627,0)</f>
        <v>0</v>
      </c>
      <c r="BG627" s="184">
        <f>IF(N627="zákl. přenesená",J627,0)</f>
        <v>0</v>
      </c>
      <c r="BH627" s="184">
        <f>IF(N627="sníž. přenesená",J627,0)</f>
        <v>0</v>
      </c>
      <c r="BI627" s="184">
        <f>IF(N627="nulová",J627,0)</f>
        <v>0</v>
      </c>
      <c r="BJ627" s="19" t="s">
        <v>227</v>
      </c>
      <c r="BK627" s="184">
        <f>ROUND(I627*H627,1)</f>
        <v>0</v>
      </c>
      <c r="BL627" s="19" t="s">
        <v>337</v>
      </c>
      <c r="BM627" s="183" t="s">
        <v>1016</v>
      </c>
    </row>
    <row r="628" spans="1:65" s="2" customFormat="1" ht="19.5">
      <c r="A628" s="36"/>
      <c r="B628" s="37"/>
      <c r="C628" s="38"/>
      <c r="D628" s="185" t="s">
        <v>229</v>
      </c>
      <c r="E628" s="38"/>
      <c r="F628" s="186" t="s">
        <v>1015</v>
      </c>
      <c r="G628" s="38"/>
      <c r="H628" s="38"/>
      <c r="I628" s="187"/>
      <c r="J628" s="38"/>
      <c r="K628" s="38"/>
      <c r="L628" s="41"/>
      <c r="M628" s="188"/>
      <c r="N628" s="189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229</v>
      </c>
      <c r="AU628" s="19" t="s">
        <v>227</v>
      </c>
    </row>
    <row r="629" spans="1:65" s="2" customFormat="1" ht="24.2" customHeight="1">
      <c r="A629" s="36"/>
      <c r="B629" s="37"/>
      <c r="C629" s="173" t="s">
        <v>1017</v>
      </c>
      <c r="D629" s="173" t="s">
        <v>222</v>
      </c>
      <c r="E629" s="174" t="s">
        <v>1018</v>
      </c>
      <c r="F629" s="175" t="s">
        <v>1019</v>
      </c>
      <c r="G629" s="176" t="s">
        <v>392</v>
      </c>
      <c r="H629" s="177">
        <v>0.5</v>
      </c>
      <c r="I629" s="178"/>
      <c r="J629" s="177">
        <f>ROUND(I629*H629,1)</f>
        <v>0</v>
      </c>
      <c r="K629" s="175" t="s">
        <v>225</v>
      </c>
      <c r="L629" s="41"/>
      <c r="M629" s="179" t="s">
        <v>19</v>
      </c>
      <c r="N629" s="180" t="s">
        <v>43</v>
      </c>
      <c r="O629" s="66"/>
      <c r="P629" s="181">
        <f>O629*H629</f>
        <v>0</v>
      </c>
      <c r="Q629" s="181">
        <v>0</v>
      </c>
      <c r="R629" s="181">
        <f>Q629*H629</f>
        <v>0</v>
      </c>
      <c r="S629" s="181">
        <v>0</v>
      </c>
      <c r="T629" s="182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3" t="s">
        <v>337</v>
      </c>
      <c r="AT629" s="183" t="s">
        <v>222</v>
      </c>
      <c r="AU629" s="183" t="s">
        <v>227</v>
      </c>
      <c r="AY629" s="19" t="s">
        <v>220</v>
      </c>
      <c r="BE629" s="184">
        <f>IF(N629="základní",J629,0)</f>
        <v>0</v>
      </c>
      <c r="BF629" s="184">
        <f>IF(N629="snížená",J629,0)</f>
        <v>0</v>
      </c>
      <c r="BG629" s="184">
        <f>IF(N629="zákl. přenesená",J629,0)</f>
        <v>0</v>
      </c>
      <c r="BH629" s="184">
        <f>IF(N629="sníž. přenesená",J629,0)</f>
        <v>0</v>
      </c>
      <c r="BI629" s="184">
        <f>IF(N629="nulová",J629,0)</f>
        <v>0</v>
      </c>
      <c r="BJ629" s="19" t="s">
        <v>227</v>
      </c>
      <c r="BK629" s="184">
        <f>ROUND(I629*H629,1)</f>
        <v>0</v>
      </c>
      <c r="BL629" s="19" t="s">
        <v>337</v>
      </c>
      <c r="BM629" s="183" t="s">
        <v>1020</v>
      </c>
    </row>
    <row r="630" spans="1:65" s="2" customFormat="1" ht="48.75">
      <c r="A630" s="36"/>
      <c r="B630" s="37"/>
      <c r="C630" s="38"/>
      <c r="D630" s="185" t="s">
        <v>229</v>
      </c>
      <c r="E630" s="38"/>
      <c r="F630" s="186" t="s">
        <v>1021</v>
      </c>
      <c r="G630" s="38"/>
      <c r="H630" s="38"/>
      <c r="I630" s="187"/>
      <c r="J630" s="38"/>
      <c r="K630" s="38"/>
      <c r="L630" s="41"/>
      <c r="M630" s="188"/>
      <c r="N630" s="189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229</v>
      </c>
      <c r="AU630" s="19" t="s">
        <v>227</v>
      </c>
    </row>
    <row r="631" spans="1:65" s="2" customFormat="1" ht="11.25">
      <c r="A631" s="36"/>
      <c r="B631" s="37"/>
      <c r="C631" s="38"/>
      <c r="D631" s="190" t="s">
        <v>231</v>
      </c>
      <c r="E631" s="38"/>
      <c r="F631" s="191" t="s">
        <v>1022</v>
      </c>
      <c r="G631" s="38"/>
      <c r="H631" s="38"/>
      <c r="I631" s="187"/>
      <c r="J631" s="38"/>
      <c r="K631" s="38"/>
      <c r="L631" s="41"/>
      <c r="M631" s="188"/>
      <c r="N631" s="189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231</v>
      </c>
      <c r="AU631" s="19" t="s">
        <v>227</v>
      </c>
    </row>
    <row r="632" spans="1:65" s="2" customFormat="1" ht="37.9" customHeight="1">
      <c r="A632" s="36"/>
      <c r="B632" s="37"/>
      <c r="C632" s="173" t="s">
        <v>1023</v>
      </c>
      <c r="D632" s="173" t="s">
        <v>222</v>
      </c>
      <c r="E632" s="174" t="s">
        <v>1024</v>
      </c>
      <c r="F632" s="175" t="s">
        <v>1025</v>
      </c>
      <c r="G632" s="176" t="s">
        <v>392</v>
      </c>
      <c r="H632" s="177">
        <v>0.5</v>
      </c>
      <c r="I632" s="178"/>
      <c r="J632" s="177">
        <f>ROUND(I632*H632,1)</f>
        <v>0</v>
      </c>
      <c r="K632" s="175" t="s">
        <v>225</v>
      </c>
      <c r="L632" s="41"/>
      <c r="M632" s="179" t="s">
        <v>19</v>
      </c>
      <c r="N632" s="180" t="s">
        <v>43</v>
      </c>
      <c r="O632" s="66"/>
      <c r="P632" s="181">
        <f>O632*H632</f>
        <v>0</v>
      </c>
      <c r="Q632" s="181">
        <v>0</v>
      </c>
      <c r="R632" s="181">
        <f>Q632*H632</f>
        <v>0</v>
      </c>
      <c r="S632" s="181">
        <v>0</v>
      </c>
      <c r="T632" s="182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83" t="s">
        <v>337</v>
      </c>
      <c r="AT632" s="183" t="s">
        <v>222</v>
      </c>
      <c r="AU632" s="183" t="s">
        <v>227</v>
      </c>
      <c r="AY632" s="19" t="s">
        <v>220</v>
      </c>
      <c r="BE632" s="184">
        <f>IF(N632="základní",J632,0)</f>
        <v>0</v>
      </c>
      <c r="BF632" s="184">
        <f>IF(N632="snížená",J632,0)</f>
        <v>0</v>
      </c>
      <c r="BG632" s="184">
        <f>IF(N632="zákl. přenesená",J632,0)</f>
        <v>0</v>
      </c>
      <c r="BH632" s="184">
        <f>IF(N632="sníž. přenesená",J632,0)</f>
        <v>0</v>
      </c>
      <c r="BI632" s="184">
        <f>IF(N632="nulová",J632,0)</f>
        <v>0</v>
      </c>
      <c r="BJ632" s="19" t="s">
        <v>227</v>
      </c>
      <c r="BK632" s="184">
        <f>ROUND(I632*H632,1)</f>
        <v>0</v>
      </c>
      <c r="BL632" s="19" t="s">
        <v>337</v>
      </c>
      <c r="BM632" s="183" t="s">
        <v>1026</v>
      </c>
    </row>
    <row r="633" spans="1:65" s="2" customFormat="1" ht="58.5">
      <c r="A633" s="36"/>
      <c r="B633" s="37"/>
      <c r="C633" s="38"/>
      <c r="D633" s="185" t="s">
        <v>229</v>
      </c>
      <c r="E633" s="38"/>
      <c r="F633" s="186" t="s">
        <v>1027</v>
      </c>
      <c r="G633" s="38"/>
      <c r="H633" s="38"/>
      <c r="I633" s="187"/>
      <c r="J633" s="38"/>
      <c r="K633" s="38"/>
      <c r="L633" s="41"/>
      <c r="M633" s="188"/>
      <c r="N633" s="189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229</v>
      </c>
      <c r="AU633" s="19" t="s">
        <v>227</v>
      </c>
    </row>
    <row r="634" spans="1:65" s="2" customFormat="1" ht="11.25">
      <c r="A634" s="36"/>
      <c r="B634" s="37"/>
      <c r="C634" s="38"/>
      <c r="D634" s="190" t="s">
        <v>231</v>
      </c>
      <c r="E634" s="38"/>
      <c r="F634" s="191" t="s">
        <v>1028</v>
      </c>
      <c r="G634" s="38"/>
      <c r="H634" s="38"/>
      <c r="I634" s="187"/>
      <c r="J634" s="38"/>
      <c r="K634" s="38"/>
      <c r="L634" s="41"/>
      <c r="M634" s="188"/>
      <c r="N634" s="189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231</v>
      </c>
      <c r="AU634" s="19" t="s">
        <v>227</v>
      </c>
    </row>
    <row r="635" spans="1:65" s="12" customFormat="1" ht="22.9" customHeight="1">
      <c r="B635" s="157"/>
      <c r="C635" s="158"/>
      <c r="D635" s="159" t="s">
        <v>70</v>
      </c>
      <c r="E635" s="171" t="s">
        <v>1029</v>
      </c>
      <c r="F635" s="171" t="s">
        <v>1030</v>
      </c>
      <c r="G635" s="158"/>
      <c r="H635" s="158"/>
      <c r="I635" s="161"/>
      <c r="J635" s="172">
        <f>BK635</f>
        <v>0</v>
      </c>
      <c r="K635" s="158"/>
      <c r="L635" s="163"/>
      <c r="M635" s="164"/>
      <c r="N635" s="165"/>
      <c r="O635" s="165"/>
      <c r="P635" s="166">
        <f>SUM(P636:P700)</f>
        <v>0</v>
      </c>
      <c r="Q635" s="165"/>
      <c r="R635" s="166">
        <f>SUM(R636:R700)</f>
        <v>0.1133</v>
      </c>
      <c r="S635" s="165"/>
      <c r="T635" s="167">
        <f>SUM(T636:T700)</f>
        <v>0.72630000000000006</v>
      </c>
      <c r="AR635" s="168" t="s">
        <v>227</v>
      </c>
      <c r="AT635" s="169" t="s">
        <v>70</v>
      </c>
      <c r="AU635" s="169" t="s">
        <v>76</v>
      </c>
      <c r="AY635" s="168" t="s">
        <v>220</v>
      </c>
      <c r="BK635" s="170">
        <f>SUM(BK636:BK700)</f>
        <v>0</v>
      </c>
    </row>
    <row r="636" spans="1:65" s="2" customFormat="1" ht="16.5" customHeight="1">
      <c r="A636" s="36"/>
      <c r="B636" s="37"/>
      <c r="C636" s="173" t="s">
        <v>1031</v>
      </c>
      <c r="D636" s="173" t="s">
        <v>222</v>
      </c>
      <c r="E636" s="174" t="s">
        <v>1032</v>
      </c>
      <c r="F636" s="175" t="s">
        <v>1033</v>
      </c>
      <c r="G636" s="176" t="s">
        <v>257</v>
      </c>
      <c r="H636" s="177">
        <v>1</v>
      </c>
      <c r="I636" s="178"/>
      <c r="J636" s="177">
        <f>ROUND(I636*H636,1)</f>
        <v>0</v>
      </c>
      <c r="K636" s="175" t="s">
        <v>225</v>
      </c>
      <c r="L636" s="41"/>
      <c r="M636" s="179" t="s">
        <v>19</v>
      </c>
      <c r="N636" s="180" t="s">
        <v>43</v>
      </c>
      <c r="O636" s="66"/>
      <c r="P636" s="181">
        <f>O636*H636</f>
        <v>0</v>
      </c>
      <c r="Q636" s="181">
        <v>0</v>
      </c>
      <c r="R636" s="181">
        <f>Q636*H636</f>
        <v>0</v>
      </c>
      <c r="S636" s="181">
        <v>1E-3</v>
      </c>
      <c r="T636" s="182">
        <f>S636*H636</f>
        <v>1E-3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83" t="s">
        <v>337</v>
      </c>
      <c r="AT636" s="183" t="s">
        <v>222</v>
      </c>
      <c r="AU636" s="183" t="s">
        <v>227</v>
      </c>
      <c r="AY636" s="19" t="s">
        <v>220</v>
      </c>
      <c r="BE636" s="184">
        <f>IF(N636="základní",J636,0)</f>
        <v>0</v>
      </c>
      <c r="BF636" s="184">
        <f>IF(N636="snížená",J636,0)</f>
        <v>0</v>
      </c>
      <c r="BG636" s="184">
        <f>IF(N636="zákl. přenesená",J636,0)</f>
        <v>0</v>
      </c>
      <c r="BH636" s="184">
        <f>IF(N636="sníž. přenesená",J636,0)</f>
        <v>0</v>
      </c>
      <c r="BI636" s="184">
        <f>IF(N636="nulová",J636,0)</f>
        <v>0</v>
      </c>
      <c r="BJ636" s="19" t="s">
        <v>227</v>
      </c>
      <c r="BK636" s="184">
        <f>ROUND(I636*H636,1)</f>
        <v>0</v>
      </c>
      <c r="BL636" s="19" t="s">
        <v>337</v>
      </c>
      <c r="BM636" s="183" t="s">
        <v>1034</v>
      </c>
    </row>
    <row r="637" spans="1:65" s="2" customFormat="1" ht="19.5">
      <c r="A637" s="36"/>
      <c r="B637" s="37"/>
      <c r="C637" s="38"/>
      <c r="D637" s="185" t="s">
        <v>229</v>
      </c>
      <c r="E637" s="38"/>
      <c r="F637" s="186" t="s">
        <v>1035</v>
      </c>
      <c r="G637" s="38"/>
      <c r="H637" s="38"/>
      <c r="I637" s="187"/>
      <c r="J637" s="38"/>
      <c r="K637" s="38"/>
      <c r="L637" s="41"/>
      <c r="M637" s="188"/>
      <c r="N637" s="189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229</v>
      </c>
      <c r="AU637" s="19" t="s">
        <v>227</v>
      </c>
    </row>
    <row r="638" spans="1:65" s="2" customFormat="1" ht="11.25">
      <c r="A638" s="36"/>
      <c r="B638" s="37"/>
      <c r="C638" s="38"/>
      <c r="D638" s="190" t="s">
        <v>231</v>
      </c>
      <c r="E638" s="38"/>
      <c r="F638" s="191" t="s">
        <v>1036</v>
      </c>
      <c r="G638" s="38"/>
      <c r="H638" s="38"/>
      <c r="I638" s="187"/>
      <c r="J638" s="38"/>
      <c r="K638" s="38"/>
      <c r="L638" s="41"/>
      <c r="M638" s="188"/>
      <c r="N638" s="189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231</v>
      </c>
      <c r="AU638" s="19" t="s">
        <v>227</v>
      </c>
    </row>
    <row r="639" spans="1:65" s="2" customFormat="1" ht="16.5" customHeight="1">
      <c r="A639" s="36"/>
      <c r="B639" s="37"/>
      <c r="C639" s="173" t="s">
        <v>1037</v>
      </c>
      <c r="D639" s="173" t="s">
        <v>222</v>
      </c>
      <c r="E639" s="174" t="s">
        <v>1038</v>
      </c>
      <c r="F639" s="175" t="s">
        <v>1039</v>
      </c>
      <c r="G639" s="176" t="s">
        <v>257</v>
      </c>
      <c r="H639" s="177">
        <v>1</v>
      </c>
      <c r="I639" s="178"/>
      <c r="J639" s="177">
        <f>ROUND(I639*H639,1)</f>
        <v>0</v>
      </c>
      <c r="K639" s="175" t="s">
        <v>225</v>
      </c>
      <c r="L639" s="41"/>
      <c r="M639" s="179" t="s">
        <v>19</v>
      </c>
      <c r="N639" s="180" t="s">
        <v>43</v>
      </c>
      <c r="O639" s="66"/>
      <c r="P639" s="181">
        <f>O639*H639</f>
        <v>0</v>
      </c>
      <c r="Q639" s="181">
        <v>0</v>
      </c>
      <c r="R639" s="181">
        <f>Q639*H639</f>
        <v>0</v>
      </c>
      <c r="S639" s="181">
        <v>3.0000000000000001E-3</v>
      </c>
      <c r="T639" s="182">
        <f>S639*H639</f>
        <v>3.0000000000000001E-3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83" t="s">
        <v>337</v>
      </c>
      <c r="AT639" s="183" t="s">
        <v>222</v>
      </c>
      <c r="AU639" s="183" t="s">
        <v>227</v>
      </c>
      <c r="AY639" s="19" t="s">
        <v>220</v>
      </c>
      <c r="BE639" s="184">
        <f>IF(N639="základní",J639,0)</f>
        <v>0</v>
      </c>
      <c r="BF639" s="184">
        <f>IF(N639="snížená",J639,0)</f>
        <v>0</v>
      </c>
      <c r="BG639" s="184">
        <f>IF(N639="zákl. přenesená",J639,0)</f>
        <v>0</v>
      </c>
      <c r="BH639" s="184">
        <f>IF(N639="sníž. přenesená",J639,0)</f>
        <v>0</v>
      </c>
      <c r="BI639" s="184">
        <f>IF(N639="nulová",J639,0)</f>
        <v>0</v>
      </c>
      <c r="BJ639" s="19" t="s">
        <v>227</v>
      </c>
      <c r="BK639" s="184">
        <f>ROUND(I639*H639,1)</f>
        <v>0</v>
      </c>
      <c r="BL639" s="19" t="s">
        <v>337</v>
      </c>
      <c r="BM639" s="183" t="s">
        <v>1040</v>
      </c>
    </row>
    <row r="640" spans="1:65" s="2" customFormat="1" ht="19.5">
      <c r="A640" s="36"/>
      <c r="B640" s="37"/>
      <c r="C640" s="38"/>
      <c r="D640" s="185" t="s">
        <v>229</v>
      </c>
      <c r="E640" s="38"/>
      <c r="F640" s="186" t="s">
        <v>1041</v>
      </c>
      <c r="G640" s="38"/>
      <c r="H640" s="38"/>
      <c r="I640" s="187"/>
      <c r="J640" s="38"/>
      <c r="K640" s="38"/>
      <c r="L640" s="41"/>
      <c r="M640" s="188"/>
      <c r="N640" s="189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229</v>
      </c>
      <c r="AU640" s="19" t="s">
        <v>227</v>
      </c>
    </row>
    <row r="641" spans="1:65" s="2" customFormat="1" ht="11.25">
      <c r="A641" s="36"/>
      <c r="B641" s="37"/>
      <c r="C641" s="38"/>
      <c r="D641" s="190" t="s">
        <v>231</v>
      </c>
      <c r="E641" s="38"/>
      <c r="F641" s="191" t="s">
        <v>1042</v>
      </c>
      <c r="G641" s="38"/>
      <c r="H641" s="38"/>
      <c r="I641" s="187"/>
      <c r="J641" s="38"/>
      <c r="K641" s="38"/>
      <c r="L641" s="41"/>
      <c r="M641" s="188"/>
      <c r="N641" s="189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231</v>
      </c>
      <c r="AU641" s="19" t="s">
        <v>227</v>
      </c>
    </row>
    <row r="642" spans="1:65" s="2" customFormat="1" ht="24.2" customHeight="1">
      <c r="A642" s="36"/>
      <c r="B642" s="37"/>
      <c r="C642" s="173" t="s">
        <v>1043</v>
      </c>
      <c r="D642" s="173" t="s">
        <v>222</v>
      </c>
      <c r="E642" s="174" t="s">
        <v>1044</v>
      </c>
      <c r="F642" s="175" t="s">
        <v>1045</v>
      </c>
      <c r="G642" s="176" t="s">
        <v>257</v>
      </c>
      <c r="H642" s="177">
        <v>3</v>
      </c>
      <c r="I642" s="178"/>
      <c r="J642" s="177">
        <f>ROUND(I642*H642,1)</f>
        <v>0</v>
      </c>
      <c r="K642" s="175" t="s">
        <v>225</v>
      </c>
      <c r="L642" s="41"/>
      <c r="M642" s="179" t="s">
        <v>19</v>
      </c>
      <c r="N642" s="180" t="s">
        <v>43</v>
      </c>
      <c r="O642" s="66"/>
      <c r="P642" s="181">
        <f>O642*H642</f>
        <v>0</v>
      </c>
      <c r="Q642" s="181">
        <v>0</v>
      </c>
      <c r="R642" s="181">
        <f>Q642*H642</f>
        <v>0</v>
      </c>
      <c r="S642" s="181">
        <v>0</v>
      </c>
      <c r="T642" s="182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83" t="s">
        <v>337</v>
      </c>
      <c r="AT642" s="183" t="s">
        <v>222</v>
      </c>
      <c r="AU642" s="183" t="s">
        <v>227</v>
      </c>
      <c r="AY642" s="19" t="s">
        <v>220</v>
      </c>
      <c r="BE642" s="184">
        <f>IF(N642="základní",J642,0)</f>
        <v>0</v>
      </c>
      <c r="BF642" s="184">
        <f>IF(N642="snížená",J642,0)</f>
        <v>0</v>
      </c>
      <c r="BG642" s="184">
        <f>IF(N642="zákl. přenesená",J642,0)</f>
        <v>0</v>
      </c>
      <c r="BH642" s="184">
        <f>IF(N642="sníž. přenesená",J642,0)</f>
        <v>0</v>
      </c>
      <c r="BI642" s="184">
        <f>IF(N642="nulová",J642,0)</f>
        <v>0</v>
      </c>
      <c r="BJ642" s="19" t="s">
        <v>227</v>
      </c>
      <c r="BK642" s="184">
        <f>ROUND(I642*H642,1)</f>
        <v>0</v>
      </c>
      <c r="BL642" s="19" t="s">
        <v>337</v>
      </c>
      <c r="BM642" s="183" t="s">
        <v>1046</v>
      </c>
    </row>
    <row r="643" spans="1:65" s="2" customFormat="1" ht="29.25">
      <c r="A643" s="36"/>
      <c r="B643" s="37"/>
      <c r="C643" s="38"/>
      <c r="D643" s="185" t="s">
        <v>229</v>
      </c>
      <c r="E643" s="38"/>
      <c r="F643" s="186" t="s">
        <v>1047</v>
      </c>
      <c r="G643" s="38"/>
      <c r="H643" s="38"/>
      <c r="I643" s="187"/>
      <c r="J643" s="38"/>
      <c r="K643" s="38"/>
      <c r="L643" s="41"/>
      <c r="M643" s="188"/>
      <c r="N643" s="189"/>
      <c r="O643" s="66"/>
      <c r="P643" s="66"/>
      <c r="Q643" s="66"/>
      <c r="R643" s="66"/>
      <c r="S643" s="66"/>
      <c r="T643" s="67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229</v>
      </c>
      <c r="AU643" s="19" t="s">
        <v>227</v>
      </c>
    </row>
    <row r="644" spans="1:65" s="2" customFormat="1" ht="11.25">
      <c r="A644" s="36"/>
      <c r="B644" s="37"/>
      <c r="C644" s="38"/>
      <c r="D644" s="190" t="s">
        <v>231</v>
      </c>
      <c r="E644" s="38"/>
      <c r="F644" s="191" t="s">
        <v>1048</v>
      </c>
      <c r="G644" s="38"/>
      <c r="H644" s="38"/>
      <c r="I644" s="187"/>
      <c r="J644" s="38"/>
      <c r="K644" s="38"/>
      <c r="L644" s="41"/>
      <c r="M644" s="188"/>
      <c r="N644" s="189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231</v>
      </c>
      <c r="AU644" s="19" t="s">
        <v>227</v>
      </c>
    </row>
    <row r="645" spans="1:65" s="2" customFormat="1" ht="24.2" customHeight="1">
      <c r="A645" s="36"/>
      <c r="B645" s="37"/>
      <c r="C645" s="224" t="s">
        <v>1049</v>
      </c>
      <c r="D645" s="224" t="s">
        <v>302</v>
      </c>
      <c r="E645" s="225" t="s">
        <v>1050</v>
      </c>
      <c r="F645" s="226" t="s">
        <v>1051</v>
      </c>
      <c r="G645" s="227" t="s">
        <v>257</v>
      </c>
      <c r="H645" s="228">
        <v>2</v>
      </c>
      <c r="I645" s="229"/>
      <c r="J645" s="228">
        <f>ROUND(I645*H645,1)</f>
        <v>0</v>
      </c>
      <c r="K645" s="226" t="s">
        <v>225</v>
      </c>
      <c r="L645" s="230"/>
      <c r="M645" s="231" t="s">
        <v>19</v>
      </c>
      <c r="N645" s="232" t="s">
        <v>43</v>
      </c>
      <c r="O645" s="66"/>
      <c r="P645" s="181">
        <f>O645*H645</f>
        <v>0</v>
      </c>
      <c r="Q645" s="181">
        <v>1.2999999999999999E-2</v>
      </c>
      <c r="R645" s="181">
        <f>Q645*H645</f>
        <v>2.5999999999999999E-2</v>
      </c>
      <c r="S645" s="181">
        <v>0</v>
      </c>
      <c r="T645" s="182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83" t="s">
        <v>457</v>
      </c>
      <c r="AT645" s="183" t="s">
        <v>302</v>
      </c>
      <c r="AU645" s="183" t="s">
        <v>227</v>
      </c>
      <c r="AY645" s="19" t="s">
        <v>220</v>
      </c>
      <c r="BE645" s="184">
        <f>IF(N645="základní",J645,0)</f>
        <v>0</v>
      </c>
      <c r="BF645" s="184">
        <f>IF(N645="snížená",J645,0)</f>
        <v>0</v>
      </c>
      <c r="BG645" s="184">
        <f>IF(N645="zákl. přenesená",J645,0)</f>
        <v>0</v>
      </c>
      <c r="BH645" s="184">
        <f>IF(N645="sníž. přenesená",J645,0)</f>
        <v>0</v>
      </c>
      <c r="BI645" s="184">
        <f>IF(N645="nulová",J645,0)</f>
        <v>0</v>
      </c>
      <c r="BJ645" s="19" t="s">
        <v>227</v>
      </c>
      <c r="BK645" s="184">
        <f>ROUND(I645*H645,1)</f>
        <v>0</v>
      </c>
      <c r="BL645" s="19" t="s">
        <v>337</v>
      </c>
      <c r="BM645" s="183" t="s">
        <v>1052</v>
      </c>
    </row>
    <row r="646" spans="1:65" s="2" customFormat="1" ht="19.5">
      <c r="A646" s="36"/>
      <c r="B646" s="37"/>
      <c r="C646" s="38"/>
      <c r="D646" s="185" t="s">
        <v>229</v>
      </c>
      <c r="E646" s="38"/>
      <c r="F646" s="186" t="s">
        <v>1051</v>
      </c>
      <c r="G646" s="38"/>
      <c r="H646" s="38"/>
      <c r="I646" s="187"/>
      <c r="J646" s="38"/>
      <c r="K646" s="38"/>
      <c r="L646" s="41"/>
      <c r="M646" s="188"/>
      <c r="N646" s="189"/>
      <c r="O646" s="66"/>
      <c r="P646" s="66"/>
      <c r="Q646" s="66"/>
      <c r="R646" s="66"/>
      <c r="S646" s="66"/>
      <c r="T646" s="67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T646" s="19" t="s">
        <v>229</v>
      </c>
      <c r="AU646" s="19" t="s">
        <v>227</v>
      </c>
    </row>
    <row r="647" spans="1:65" s="2" customFormat="1" ht="24.2" customHeight="1">
      <c r="A647" s="36"/>
      <c r="B647" s="37"/>
      <c r="C647" s="224" t="s">
        <v>1053</v>
      </c>
      <c r="D647" s="224" t="s">
        <v>302</v>
      </c>
      <c r="E647" s="225" t="s">
        <v>1054</v>
      </c>
      <c r="F647" s="226" t="s">
        <v>1055</v>
      </c>
      <c r="G647" s="227" t="s">
        <v>257</v>
      </c>
      <c r="H647" s="228">
        <v>1</v>
      </c>
      <c r="I647" s="229"/>
      <c r="J647" s="228">
        <f>ROUND(I647*H647,1)</f>
        <v>0</v>
      </c>
      <c r="K647" s="226" t="s">
        <v>225</v>
      </c>
      <c r="L647" s="230"/>
      <c r="M647" s="231" t="s">
        <v>19</v>
      </c>
      <c r="N647" s="232" t="s">
        <v>43</v>
      </c>
      <c r="O647" s="66"/>
      <c r="P647" s="181">
        <f>O647*H647</f>
        <v>0</v>
      </c>
      <c r="Q647" s="181">
        <v>0.02</v>
      </c>
      <c r="R647" s="181">
        <f>Q647*H647</f>
        <v>0.02</v>
      </c>
      <c r="S647" s="181">
        <v>0</v>
      </c>
      <c r="T647" s="182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83" t="s">
        <v>457</v>
      </c>
      <c r="AT647" s="183" t="s">
        <v>302</v>
      </c>
      <c r="AU647" s="183" t="s">
        <v>227</v>
      </c>
      <c r="AY647" s="19" t="s">
        <v>220</v>
      </c>
      <c r="BE647" s="184">
        <f>IF(N647="základní",J647,0)</f>
        <v>0</v>
      </c>
      <c r="BF647" s="184">
        <f>IF(N647="snížená",J647,0)</f>
        <v>0</v>
      </c>
      <c r="BG647" s="184">
        <f>IF(N647="zákl. přenesená",J647,0)</f>
        <v>0</v>
      </c>
      <c r="BH647" s="184">
        <f>IF(N647="sníž. přenesená",J647,0)</f>
        <v>0</v>
      </c>
      <c r="BI647" s="184">
        <f>IF(N647="nulová",J647,0)</f>
        <v>0</v>
      </c>
      <c r="BJ647" s="19" t="s">
        <v>227</v>
      </c>
      <c r="BK647" s="184">
        <f>ROUND(I647*H647,1)</f>
        <v>0</v>
      </c>
      <c r="BL647" s="19" t="s">
        <v>337</v>
      </c>
      <c r="BM647" s="183" t="s">
        <v>1056</v>
      </c>
    </row>
    <row r="648" spans="1:65" s="2" customFormat="1" ht="19.5">
      <c r="A648" s="36"/>
      <c r="B648" s="37"/>
      <c r="C648" s="38"/>
      <c r="D648" s="185" t="s">
        <v>229</v>
      </c>
      <c r="E648" s="38"/>
      <c r="F648" s="186" t="s">
        <v>1055</v>
      </c>
      <c r="G648" s="38"/>
      <c r="H648" s="38"/>
      <c r="I648" s="187"/>
      <c r="J648" s="38"/>
      <c r="K648" s="38"/>
      <c r="L648" s="41"/>
      <c r="M648" s="188"/>
      <c r="N648" s="189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229</v>
      </c>
      <c r="AU648" s="19" t="s">
        <v>227</v>
      </c>
    </row>
    <row r="649" spans="1:65" s="2" customFormat="1" ht="24.2" customHeight="1">
      <c r="A649" s="36"/>
      <c r="B649" s="37"/>
      <c r="C649" s="173" t="s">
        <v>1057</v>
      </c>
      <c r="D649" s="173" t="s">
        <v>222</v>
      </c>
      <c r="E649" s="174" t="s">
        <v>1058</v>
      </c>
      <c r="F649" s="175" t="s">
        <v>1059</v>
      </c>
      <c r="G649" s="176" t="s">
        <v>257</v>
      </c>
      <c r="H649" s="177">
        <v>1</v>
      </c>
      <c r="I649" s="178"/>
      <c r="J649" s="177">
        <f>ROUND(I649*H649,1)</f>
        <v>0</v>
      </c>
      <c r="K649" s="175" t="s">
        <v>225</v>
      </c>
      <c r="L649" s="41"/>
      <c r="M649" s="179" t="s">
        <v>19</v>
      </c>
      <c r="N649" s="180" t="s">
        <v>43</v>
      </c>
      <c r="O649" s="66"/>
      <c r="P649" s="181">
        <f>O649*H649</f>
        <v>0</v>
      </c>
      <c r="Q649" s="181">
        <v>0</v>
      </c>
      <c r="R649" s="181">
        <f>Q649*H649</f>
        <v>0</v>
      </c>
      <c r="S649" s="181">
        <v>0</v>
      </c>
      <c r="T649" s="182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83" t="s">
        <v>337</v>
      </c>
      <c r="AT649" s="183" t="s">
        <v>222</v>
      </c>
      <c r="AU649" s="183" t="s">
        <v>227</v>
      </c>
      <c r="AY649" s="19" t="s">
        <v>220</v>
      </c>
      <c r="BE649" s="184">
        <f>IF(N649="základní",J649,0)</f>
        <v>0</v>
      </c>
      <c r="BF649" s="184">
        <f>IF(N649="snížená",J649,0)</f>
        <v>0</v>
      </c>
      <c r="BG649" s="184">
        <f>IF(N649="zákl. přenesená",J649,0)</f>
        <v>0</v>
      </c>
      <c r="BH649" s="184">
        <f>IF(N649="sníž. přenesená",J649,0)</f>
        <v>0</v>
      </c>
      <c r="BI649" s="184">
        <f>IF(N649="nulová",J649,0)</f>
        <v>0</v>
      </c>
      <c r="BJ649" s="19" t="s">
        <v>227</v>
      </c>
      <c r="BK649" s="184">
        <f>ROUND(I649*H649,1)</f>
        <v>0</v>
      </c>
      <c r="BL649" s="19" t="s">
        <v>337</v>
      </c>
      <c r="BM649" s="183" t="s">
        <v>1060</v>
      </c>
    </row>
    <row r="650" spans="1:65" s="2" customFormat="1" ht="19.5">
      <c r="A650" s="36"/>
      <c r="B650" s="37"/>
      <c r="C650" s="38"/>
      <c r="D650" s="185" t="s">
        <v>229</v>
      </c>
      <c r="E650" s="38"/>
      <c r="F650" s="186" t="s">
        <v>1061</v>
      </c>
      <c r="G650" s="38"/>
      <c r="H650" s="38"/>
      <c r="I650" s="187"/>
      <c r="J650" s="38"/>
      <c r="K650" s="38"/>
      <c r="L650" s="41"/>
      <c r="M650" s="188"/>
      <c r="N650" s="189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229</v>
      </c>
      <c r="AU650" s="19" t="s">
        <v>227</v>
      </c>
    </row>
    <row r="651" spans="1:65" s="2" customFormat="1" ht="11.25">
      <c r="A651" s="36"/>
      <c r="B651" s="37"/>
      <c r="C651" s="38"/>
      <c r="D651" s="190" t="s">
        <v>231</v>
      </c>
      <c r="E651" s="38"/>
      <c r="F651" s="191" t="s">
        <v>1062</v>
      </c>
      <c r="G651" s="38"/>
      <c r="H651" s="38"/>
      <c r="I651" s="187"/>
      <c r="J651" s="38"/>
      <c r="K651" s="38"/>
      <c r="L651" s="41"/>
      <c r="M651" s="188"/>
      <c r="N651" s="189"/>
      <c r="O651" s="66"/>
      <c r="P651" s="66"/>
      <c r="Q651" s="66"/>
      <c r="R651" s="66"/>
      <c r="S651" s="66"/>
      <c r="T651" s="67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T651" s="19" t="s">
        <v>231</v>
      </c>
      <c r="AU651" s="19" t="s">
        <v>227</v>
      </c>
    </row>
    <row r="652" spans="1:65" s="2" customFormat="1" ht="33" customHeight="1">
      <c r="A652" s="36"/>
      <c r="B652" s="37"/>
      <c r="C652" s="224" t="s">
        <v>1063</v>
      </c>
      <c r="D652" s="224" t="s">
        <v>302</v>
      </c>
      <c r="E652" s="225" t="s">
        <v>1064</v>
      </c>
      <c r="F652" s="226" t="s">
        <v>1065</v>
      </c>
      <c r="G652" s="227" t="s">
        <v>257</v>
      </c>
      <c r="H652" s="228">
        <v>1</v>
      </c>
      <c r="I652" s="229"/>
      <c r="J652" s="228">
        <f>ROUND(I652*H652,1)</f>
        <v>0</v>
      </c>
      <c r="K652" s="226" t="s">
        <v>225</v>
      </c>
      <c r="L652" s="230"/>
      <c r="M652" s="231" t="s">
        <v>19</v>
      </c>
      <c r="N652" s="232" t="s">
        <v>43</v>
      </c>
      <c r="O652" s="66"/>
      <c r="P652" s="181">
        <f>O652*H652</f>
        <v>0</v>
      </c>
      <c r="Q652" s="181">
        <v>2.4299999999999999E-2</v>
      </c>
      <c r="R652" s="181">
        <f>Q652*H652</f>
        <v>2.4299999999999999E-2</v>
      </c>
      <c r="S652" s="181">
        <v>0</v>
      </c>
      <c r="T652" s="182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83" t="s">
        <v>457</v>
      </c>
      <c r="AT652" s="183" t="s">
        <v>302</v>
      </c>
      <c r="AU652" s="183" t="s">
        <v>227</v>
      </c>
      <c r="AY652" s="19" t="s">
        <v>220</v>
      </c>
      <c r="BE652" s="184">
        <f>IF(N652="základní",J652,0)</f>
        <v>0</v>
      </c>
      <c r="BF652" s="184">
        <f>IF(N652="snížená",J652,0)</f>
        <v>0</v>
      </c>
      <c r="BG652" s="184">
        <f>IF(N652="zákl. přenesená",J652,0)</f>
        <v>0</v>
      </c>
      <c r="BH652" s="184">
        <f>IF(N652="sníž. přenesená",J652,0)</f>
        <v>0</v>
      </c>
      <c r="BI652" s="184">
        <f>IF(N652="nulová",J652,0)</f>
        <v>0</v>
      </c>
      <c r="BJ652" s="19" t="s">
        <v>227</v>
      </c>
      <c r="BK652" s="184">
        <f>ROUND(I652*H652,1)</f>
        <v>0</v>
      </c>
      <c r="BL652" s="19" t="s">
        <v>337</v>
      </c>
      <c r="BM652" s="183" t="s">
        <v>1066</v>
      </c>
    </row>
    <row r="653" spans="1:65" s="2" customFormat="1" ht="19.5">
      <c r="A653" s="36"/>
      <c r="B653" s="37"/>
      <c r="C653" s="38"/>
      <c r="D653" s="185" t="s">
        <v>229</v>
      </c>
      <c r="E653" s="38"/>
      <c r="F653" s="186" t="s">
        <v>1065</v>
      </c>
      <c r="G653" s="38"/>
      <c r="H653" s="38"/>
      <c r="I653" s="187"/>
      <c r="J653" s="38"/>
      <c r="K653" s="38"/>
      <c r="L653" s="41"/>
      <c r="M653" s="188"/>
      <c r="N653" s="189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9" t="s">
        <v>229</v>
      </c>
      <c r="AU653" s="19" t="s">
        <v>227</v>
      </c>
    </row>
    <row r="654" spans="1:65" s="2" customFormat="1" ht="24.2" customHeight="1">
      <c r="A654" s="36"/>
      <c r="B654" s="37"/>
      <c r="C654" s="173" t="s">
        <v>1067</v>
      </c>
      <c r="D654" s="173" t="s">
        <v>222</v>
      </c>
      <c r="E654" s="174" t="s">
        <v>1068</v>
      </c>
      <c r="F654" s="175" t="s">
        <v>1069</v>
      </c>
      <c r="G654" s="176" t="s">
        <v>257</v>
      </c>
      <c r="H654" s="177">
        <v>1</v>
      </c>
      <c r="I654" s="178"/>
      <c r="J654" s="177">
        <f>ROUND(I654*H654,1)</f>
        <v>0</v>
      </c>
      <c r="K654" s="175" t="s">
        <v>225</v>
      </c>
      <c r="L654" s="41"/>
      <c r="M654" s="179" t="s">
        <v>19</v>
      </c>
      <c r="N654" s="180" t="s">
        <v>43</v>
      </c>
      <c r="O654" s="66"/>
      <c r="P654" s="181">
        <f>O654*H654</f>
        <v>0</v>
      </c>
      <c r="Q654" s="181">
        <v>0</v>
      </c>
      <c r="R654" s="181">
        <f>Q654*H654</f>
        <v>0</v>
      </c>
      <c r="S654" s="181">
        <v>0</v>
      </c>
      <c r="T654" s="182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3" t="s">
        <v>337</v>
      </c>
      <c r="AT654" s="183" t="s">
        <v>222</v>
      </c>
      <c r="AU654" s="183" t="s">
        <v>227</v>
      </c>
      <c r="AY654" s="19" t="s">
        <v>220</v>
      </c>
      <c r="BE654" s="184">
        <f>IF(N654="základní",J654,0)</f>
        <v>0</v>
      </c>
      <c r="BF654" s="184">
        <f>IF(N654="snížená",J654,0)</f>
        <v>0</v>
      </c>
      <c r="BG654" s="184">
        <f>IF(N654="zákl. přenesená",J654,0)</f>
        <v>0</v>
      </c>
      <c r="BH654" s="184">
        <f>IF(N654="sníž. přenesená",J654,0)</f>
        <v>0</v>
      </c>
      <c r="BI654" s="184">
        <f>IF(N654="nulová",J654,0)</f>
        <v>0</v>
      </c>
      <c r="BJ654" s="19" t="s">
        <v>227</v>
      </c>
      <c r="BK654" s="184">
        <f>ROUND(I654*H654,1)</f>
        <v>0</v>
      </c>
      <c r="BL654" s="19" t="s">
        <v>337</v>
      </c>
      <c r="BM654" s="183" t="s">
        <v>1070</v>
      </c>
    </row>
    <row r="655" spans="1:65" s="2" customFormat="1" ht="29.25">
      <c r="A655" s="36"/>
      <c r="B655" s="37"/>
      <c r="C655" s="38"/>
      <c r="D655" s="185" t="s">
        <v>229</v>
      </c>
      <c r="E655" s="38"/>
      <c r="F655" s="186" t="s">
        <v>1071</v>
      </c>
      <c r="G655" s="38"/>
      <c r="H655" s="38"/>
      <c r="I655" s="187"/>
      <c r="J655" s="38"/>
      <c r="K655" s="38"/>
      <c r="L655" s="41"/>
      <c r="M655" s="188"/>
      <c r="N655" s="189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229</v>
      </c>
      <c r="AU655" s="19" t="s">
        <v>227</v>
      </c>
    </row>
    <row r="656" spans="1:65" s="2" customFormat="1" ht="11.25">
      <c r="A656" s="36"/>
      <c r="B656" s="37"/>
      <c r="C656" s="38"/>
      <c r="D656" s="190" t="s">
        <v>231</v>
      </c>
      <c r="E656" s="38"/>
      <c r="F656" s="191" t="s">
        <v>1072</v>
      </c>
      <c r="G656" s="38"/>
      <c r="H656" s="38"/>
      <c r="I656" s="187"/>
      <c r="J656" s="38"/>
      <c r="K656" s="38"/>
      <c r="L656" s="41"/>
      <c r="M656" s="188"/>
      <c r="N656" s="189"/>
      <c r="O656" s="66"/>
      <c r="P656" s="66"/>
      <c r="Q656" s="66"/>
      <c r="R656" s="66"/>
      <c r="S656" s="66"/>
      <c r="T656" s="67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T656" s="19" t="s">
        <v>231</v>
      </c>
      <c r="AU656" s="19" t="s">
        <v>227</v>
      </c>
    </row>
    <row r="657" spans="1:65" s="2" customFormat="1" ht="24.2" customHeight="1">
      <c r="A657" s="36"/>
      <c r="B657" s="37"/>
      <c r="C657" s="224" t="s">
        <v>1073</v>
      </c>
      <c r="D657" s="224" t="s">
        <v>302</v>
      </c>
      <c r="E657" s="225" t="s">
        <v>1074</v>
      </c>
      <c r="F657" s="226" t="s">
        <v>1075</v>
      </c>
      <c r="G657" s="227" t="s">
        <v>257</v>
      </c>
      <c r="H657" s="228">
        <v>1</v>
      </c>
      <c r="I657" s="229"/>
      <c r="J657" s="228">
        <f>ROUND(I657*H657,1)</f>
        <v>0</v>
      </c>
      <c r="K657" s="226" t="s">
        <v>225</v>
      </c>
      <c r="L657" s="230"/>
      <c r="M657" s="231" t="s">
        <v>19</v>
      </c>
      <c r="N657" s="232" t="s">
        <v>43</v>
      </c>
      <c r="O657" s="66"/>
      <c r="P657" s="181">
        <f>O657*H657</f>
        <v>0</v>
      </c>
      <c r="Q657" s="181">
        <v>3.2000000000000001E-2</v>
      </c>
      <c r="R657" s="181">
        <f>Q657*H657</f>
        <v>3.2000000000000001E-2</v>
      </c>
      <c r="S657" s="181">
        <v>0</v>
      </c>
      <c r="T657" s="182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83" t="s">
        <v>457</v>
      </c>
      <c r="AT657" s="183" t="s">
        <v>302</v>
      </c>
      <c r="AU657" s="183" t="s">
        <v>227</v>
      </c>
      <c r="AY657" s="19" t="s">
        <v>220</v>
      </c>
      <c r="BE657" s="184">
        <f>IF(N657="základní",J657,0)</f>
        <v>0</v>
      </c>
      <c r="BF657" s="184">
        <f>IF(N657="snížená",J657,0)</f>
        <v>0</v>
      </c>
      <c r="BG657" s="184">
        <f>IF(N657="zákl. přenesená",J657,0)</f>
        <v>0</v>
      </c>
      <c r="BH657" s="184">
        <f>IF(N657="sníž. přenesená",J657,0)</f>
        <v>0</v>
      </c>
      <c r="BI657" s="184">
        <f>IF(N657="nulová",J657,0)</f>
        <v>0</v>
      </c>
      <c r="BJ657" s="19" t="s">
        <v>227</v>
      </c>
      <c r="BK657" s="184">
        <f>ROUND(I657*H657,1)</f>
        <v>0</v>
      </c>
      <c r="BL657" s="19" t="s">
        <v>337</v>
      </c>
      <c r="BM657" s="183" t="s">
        <v>1076</v>
      </c>
    </row>
    <row r="658" spans="1:65" s="2" customFormat="1" ht="19.5">
      <c r="A658" s="36"/>
      <c r="B658" s="37"/>
      <c r="C658" s="38"/>
      <c r="D658" s="185" t="s">
        <v>229</v>
      </c>
      <c r="E658" s="38"/>
      <c r="F658" s="186" t="s">
        <v>1075</v>
      </c>
      <c r="G658" s="38"/>
      <c r="H658" s="38"/>
      <c r="I658" s="187"/>
      <c r="J658" s="38"/>
      <c r="K658" s="38"/>
      <c r="L658" s="41"/>
      <c r="M658" s="188"/>
      <c r="N658" s="189"/>
      <c r="O658" s="66"/>
      <c r="P658" s="66"/>
      <c r="Q658" s="66"/>
      <c r="R658" s="66"/>
      <c r="S658" s="66"/>
      <c r="T658" s="67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9" t="s">
        <v>229</v>
      </c>
      <c r="AU658" s="19" t="s">
        <v>227</v>
      </c>
    </row>
    <row r="659" spans="1:65" s="2" customFormat="1" ht="21.75" customHeight="1">
      <c r="A659" s="36"/>
      <c r="B659" s="37"/>
      <c r="C659" s="173" t="s">
        <v>1077</v>
      </c>
      <c r="D659" s="173" t="s">
        <v>222</v>
      </c>
      <c r="E659" s="174" t="s">
        <v>1078</v>
      </c>
      <c r="F659" s="175" t="s">
        <v>1079</v>
      </c>
      <c r="G659" s="176" t="s">
        <v>257</v>
      </c>
      <c r="H659" s="177">
        <v>2</v>
      </c>
      <c r="I659" s="178"/>
      <c r="J659" s="177">
        <f>ROUND(I659*H659,1)</f>
        <v>0</v>
      </c>
      <c r="K659" s="175" t="s">
        <v>225</v>
      </c>
      <c r="L659" s="41"/>
      <c r="M659" s="179" t="s">
        <v>19</v>
      </c>
      <c r="N659" s="180" t="s">
        <v>43</v>
      </c>
      <c r="O659" s="66"/>
      <c r="P659" s="181">
        <f>O659*H659</f>
        <v>0</v>
      </c>
      <c r="Q659" s="181">
        <v>0</v>
      </c>
      <c r="R659" s="181">
        <f>Q659*H659</f>
        <v>0</v>
      </c>
      <c r="S659" s="181">
        <v>0</v>
      </c>
      <c r="T659" s="182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83" t="s">
        <v>337</v>
      </c>
      <c r="AT659" s="183" t="s">
        <v>222</v>
      </c>
      <c r="AU659" s="183" t="s">
        <v>227</v>
      </c>
      <c r="AY659" s="19" t="s">
        <v>220</v>
      </c>
      <c r="BE659" s="184">
        <f>IF(N659="základní",J659,0)</f>
        <v>0</v>
      </c>
      <c r="BF659" s="184">
        <f>IF(N659="snížená",J659,0)</f>
        <v>0</v>
      </c>
      <c r="BG659" s="184">
        <f>IF(N659="zákl. přenesená",J659,0)</f>
        <v>0</v>
      </c>
      <c r="BH659" s="184">
        <f>IF(N659="sníž. přenesená",J659,0)</f>
        <v>0</v>
      </c>
      <c r="BI659" s="184">
        <f>IF(N659="nulová",J659,0)</f>
        <v>0</v>
      </c>
      <c r="BJ659" s="19" t="s">
        <v>227</v>
      </c>
      <c r="BK659" s="184">
        <f>ROUND(I659*H659,1)</f>
        <v>0</v>
      </c>
      <c r="BL659" s="19" t="s">
        <v>337</v>
      </c>
      <c r="BM659" s="183" t="s">
        <v>1080</v>
      </c>
    </row>
    <row r="660" spans="1:65" s="2" customFormat="1" ht="19.5">
      <c r="A660" s="36"/>
      <c r="B660" s="37"/>
      <c r="C660" s="38"/>
      <c r="D660" s="185" t="s">
        <v>229</v>
      </c>
      <c r="E660" s="38"/>
      <c r="F660" s="186" t="s">
        <v>1081</v>
      </c>
      <c r="G660" s="38"/>
      <c r="H660" s="38"/>
      <c r="I660" s="187"/>
      <c r="J660" s="38"/>
      <c r="K660" s="38"/>
      <c r="L660" s="41"/>
      <c r="M660" s="188"/>
      <c r="N660" s="189"/>
      <c r="O660" s="66"/>
      <c r="P660" s="66"/>
      <c r="Q660" s="66"/>
      <c r="R660" s="66"/>
      <c r="S660" s="66"/>
      <c r="T660" s="67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9" t="s">
        <v>229</v>
      </c>
      <c r="AU660" s="19" t="s">
        <v>227</v>
      </c>
    </row>
    <row r="661" spans="1:65" s="2" customFormat="1" ht="11.25">
      <c r="A661" s="36"/>
      <c r="B661" s="37"/>
      <c r="C661" s="38"/>
      <c r="D661" s="190" t="s">
        <v>231</v>
      </c>
      <c r="E661" s="38"/>
      <c r="F661" s="191" t="s">
        <v>1082</v>
      </c>
      <c r="G661" s="38"/>
      <c r="H661" s="38"/>
      <c r="I661" s="187"/>
      <c r="J661" s="38"/>
      <c r="K661" s="38"/>
      <c r="L661" s="41"/>
      <c r="M661" s="188"/>
      <c r="N661" s="189"/>
      <c r="O661" s="66"/>
      <c r="P661" s="66"/>
      <c r="Q661" s="66"/>
      <c r="R661" s="66"/>
      <c r="S661" s="66"/>
      <c r="T661" s="67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T661" s="19" t="s">
        <v>231</v>
      </c>
      <c r="AU661" s="19" t="s">
        <v>227</v>
      </c>
    </row>
    <row r="662" spans="1:65" s="2" customFormat="1" ht="16.5" customHeight="1">
      <c r="A662" s="36"/>
      <c r="B662" s="37"/>
      <c r="C662" s="224" t="s">
        <v>1083</v>
      </c>
      <c r="D662" s="224" t="s">
        <v>302</v>
      </c>
      <c r="E662" s="225" t="s">
        <v>1084</v>
      </c>
      <c r="F662" s="226" t="s">
        <v>1085</v>
      </c>
      <c r="G662" s="227" t="s">
        <v>257</v>
      </c>
      <c r="H662" s="228">
        <v>2</v>
      </c>
      <c r="I662" s="229"/>
      <c r="J662" s="228">
        <f>ROUND(I662*H662,1)</f>
        <v>0</v>
      </c>
      <c r="K662" s="226" t="s">
        <v>225</v>
      </c>
      <c r="L662" s="230"/>
      <c r="M662" s="231" t="s">
        <v>19</v>
      </c>
      <c r="N662" s="232" t="s">
        <v>43</v>
      </c>
      <c r="O662" s="66"/>
      <c r="P662" s="181">
        <f>O662*H662</f>
        <v>0</v>
      </c>
      <c r="Q662" s="181">
        <v>2.2000000000000001E-3</v>
      </c>
      <c r="R662" s="181">
        <f>Q662*H662</f>
        <v>4.4000000000000003E-3</v>
      </c>
      <c r="S662" s="181">
        <v>0</v>
      </c>
      <c r="T662" s="182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83" t="s">
        <v>457</v>
      </c>
      <c r="AT662" s="183" t="s">
        <v>302</v>
      </c>
      <c r="AU662" s="183" t="s">
        <v>227</v>
      </c>
      <c r="AY662" s="19" t="s">
        <v>220</v>
      </c>
      <c r="BE662" s="184">
        <f>IF(N662="základní",J662,0)</f>
        <v>0</v>
      </c>
      <c r="BF662" s="184">
        <f>IF(N662="snížená",J662,0)</f>
        <v>0</v>
      </c>
      <c r="BG662" s="184">
        <f>IF(N662="zákl. přenesená",J662,0)</f>
        <v>0</v>
      </c>
      <c r="BH662" s="184">
        <f>IF(N662="sníž. přenesená",J662,0)</f>
        <v>0</v>
      </c>
      <c r="BI662" s="184">
        <f>IF(N662="nulová",J662,0)</f>
        <v>0</v>
      </c>
      <c r="BJ662" s="19" t="s">
        <v>227</v>
      </c>
      <c r="BK662" s="184">
        <f>ROUND(I662*H662,1)</f>
        <v>0</v>
      </c>
      <c r="BL662" s="19" t="s">
        <v>337</v>
      </c>
      <c r="BM662" s="183" t="s">
        <v>1086</v>
      </c>
    </row>
    <row r="663" spans="1:65" s="2" customFormat="1" ht="11.25">
      <c r="A663" s="36"/>
      <c r="B663" s="37"/>
      <c r="C663" s="38"/>
      <c r="D663" s="185" t="s">
        <v>229</v>
      </c>
      <c r="E663" s="38"/>
      <c r="F663" s="186" t="s">
        <v>1085</v>
      </c>
      <c r="G663" s="38"/>
      <c r="H663" s="38"/>
      <c r="I663" s="187"/>
      <c r="J663" s="38"/>
      <c r="K663" s="38"/>
      <c r="L663" s="41"/>
      <c r="M663" s="188"/>
      <c r="N663" s="189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9" t="s">
        <v>229</v>
      </c>
      <c r="AU663" s="19" t="s">
        <v>227</v>
      </c>
    </row>
    <row r="664" spans="1:65" s="2" customFormat="1" ht="24.2" customHeight="1">
      <c r="A664" s="36"/>
      <c r="B664" s="37"/>
      <c r="C664" s="173" t="s">
        <v>1087</v>
      </c>
      <c r="D664" s="173" t="s">
        <v>222</v>
      </c>
      <c r="E664" s="174" t="s">
        <v>1088</v>
      </c>
      <c r="F664" s="175" t="s">
        <v>1089</v>
      </c>
      <c r="G664" s="176" t="s">
        <v>257</v>
      </c>
      <c r="H664" s="177">
        <v>2</v>
      </c>
      <c r="I664" s="178"/>
      <c r="J664" s="177">
        <f>ROUND(I664*H664,1)</f>
        <v>0</v>
      </c>
      <c r="K664" s="175" t="s">
        <v>225</v>
      </c>
      <c r="L664" s="41"/>
      <c r="M664" s="179" t="s">
        <v>19</v>
      </c>
      <c r="N664" s="180" t="s">
        <v>43</v>
      </c>
      <c r="O664" s="66"/>
      <c r="P664" s="181">
        <f>O664*H664</f>
        <v>0</v>
      </c>
      <c r="Q664" s="181">
        <v>0</v>
      </c>
      <c r="R664" s="181">
        <f>Q664*H664</f>
        <v>0</v>
      </c>
      <c r="S664" s="181">
        <v>0</v>
      </c>
      <c r="T664" s="182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3" t="s">
        <v>337</v>
      </c>
      <c r="AT664" s="183" t="s">
        <v>222</v>
      </c>
      <c r="AU664" s="183" t="s">
        <v>227</v>
      </c>
      <c r="AY664" s="19" t="s">
        <v>220</v>
      </c>
      <c r="BE664" s="184">
        <f>IF(N664="základní",J664,0)</f>
        <v>0</v>
      </c>
      <c r="BF664" s="184">
        <f>IF(N664="snížená",J664,0)</f>
        <v>0</v>
      </c>
      <c r="BG664" s="184">
        <f>IF(N664="zákl. přenesená",J664,0)</f>
        <v>0</v>
      </c>
      <c r="BH664" s="184">
        <f>IF(N664="sníž. přenesená",J664,0)</f>
        <v>0</v>
      </c>
      <c r="BI664" s="184">
        <f>IF(N664="nulová",J664,0)</f>
        <v>0</v>
      </c>
      <c r="BJ664" s="19" t="s">
        <v>227</v>
      </c>
      <c r="BK664" s="184">
        <f>ROUND(I664*H664,1)</f>
        <v>0</v>
      </c>
      <c r="BL664" s="19" t="s">
        <v>337</v>
      </c>
      <c r="BM664" s="183" t="s">
        <v>1090</v>
      </c>
    </row>
    <row r="665" spans="1:65" s="2" customFormat="1" ht="19.5">
      <c r="A665" s="36"/>
      <c r="B665" s="37"/>
      <c r="C665" s="38"/>
      <c r="D665" s="185" t="s">
        <v>229</v>
      </c>
      <c r="E665" s="38"/>
      <c r="F665" s="186" t="s">
        <v>1091</v>
      </c>
      <c r="G665" s="38"/>
      <c r="H665" s="38"/>
      <c r="I665" s="187"/>
      <c r="J665" s="38"/>
      <c r="K665" s="38"/>
      <c r="L665" s="41"/>
      <c r="M665" s="188"/>
      <c r="N665" s="189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229</v>
      </c>
      <c r="AU665" s="19" t="s">
        <v>227</v>
      </c>
    </row>
    <row r="666" spans="1:65" s="2" customFormat="1" ht="11.25">
      <c r="A666" s="36"/>
      <c r="B666" s="37"/>
      <c r="C666" s="38"/>
      <c r="D666" s="190" t="s">
        <v>231</v>
      </c>
      <c r="E666" s="38"/>
      <c r="F666" s="191" t="s">
        <v>1092</v>
      </c>
      <c r="G666" s="38"/>
      <c r="H666" s="38"/>
      <c r="I666" s="187"/>
      <c r="J666" s="38"/>
      <c r="K666" s="38"/>
      <c r="L666" s="41"/>
      <c r="M666" s="188"/>
      <c r="N666" s="189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231</v>
      </c>
      <c r="AU666" s="19" t="s">
        <v>227</v>
      </c>
    </row>
    <row r="667" spans="1:65" s="2" customFormat="1" ht="16.5" customHeight="1">
      <c r="A667" s="36"/>
      <c r="B667" s="37"/>
      <c r="C667" s="224" t="s">
        <v>1093</v>
      </c>
      <c r="D667" s="224" t="s">
        <v>302</v>
      </c>
      <c r="E667" s="225" t="s">
        <v>1094</v>
      </c>
      <c r="F667" s="226" t="s">
        <v>1095</v>
      </c>
      <c r="G667" s="227" t="s">
        <v>257</v>
      </c>
      <c r="H667" s="228">
        <v>2</v>
      </c>
      <c r="I667" s="229"/>
      <c r="J667" s="228">
        <f>ROUND(I667*H667,1)</f>
        <v>0</v>
      </c>
      <c r="K667" s="226" t="s">
        <v>225</v>
      </c>
      <c r="L667" s="230"/>
      <c r="M667" s="231" t="s">
        <v>19</v>
      </c>
      <c r="N667" s="232" t="s">
        <v>43</v>
      </c>
      <c r="O667" s="66"/>
      <c r="P667" s="181">
        <f>O667*H667</f>
        <v>0</v>
      </c>
      <c r="Q667" s="181">
        <v>2.2000000000000001E-3</v>
      </c>
      <c r="R667" s="181">
        <f>Q667*H667</f>
        <v>4.4000000000000003E-3</v>
      </c>
      <c r="S667" s="181">
        <v>0</v>
      </c>
      <c r="T667" s="182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83" t="s">
        <v>457</v>
      </c>
      <c r="AT667" s="183" t="s">
        <v>302</v>
      </c>
      <c r="AU667" s="183" t="s">
        <v>227</v>
      </c>
      <c r="AY667" s="19" t="s">
        <v>220</v>
      </c>
      <c r="BE667" s="184">
        <f>IF(N667="základní",J667,0)</f>
        <v>0</v>
      </c>
      <c r="BF667" s="184">
        <f>IF(N667="snížená",J667,0)</f>
        <v>0</v>
      </c>
      <c r="BG667" s="184">
        <f>IF(N667="zákl. přenesená",J667,0)</f>
        <v>0</v>
      </c>
      <c r="BH667" s="184">
        <f>IF(N667="sníž. přenesená",J667,0)</f>
        <v>0</v>
      </c>
      <c r="BI667" s="184">
        <f>IF(N667="nulová",J667,0)</f>
        <v>0</v>
      </c>
      <c r="BJ667" s="19" t="s">
        <v>227</v>
      </c>
      <c r="BK667" s="184">
        <f>ROUND(I667*H667,1)</f>
        <v>0</v>
      </c>
      <c r="BL667" s="19" t="s">
        <v>337</v>
      </c>
      <c r="BM667" s="183" t="s">
        <v>1096</v>
      </c>
    </row>
    <row r="668" spans="1:65" s="2" customFormat="1" ht="11.25">
      <c r="A668" s="36"/>
      <c r="B668" s="37"/>
      <c r="C668" s="38"/>
      <c r="D668" s="185" t="s">
        <v>229</v>
      </c>
      <c r="E668" s="38"/>
      <c r="F668" s="186" t="s">
        <v>1095</v>
      </c>
      <c r="G668" s="38"/>
      <c r="H668" s="38"/>
      <c r="I668" s="187"/>
      <c r="J668" s="38"/>
      <c r="K668" s="38"/>
      <c r="L668" s="41"/>
      <c r="M668" s="188"/>
      <c r="N668" s="189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229</v>
      </c>
      <c r="AU668" s="19" t="s">
        <v>227</v>
      </c>
    </row>
    <row r="669" spans="1:65" s="2" customFormat="1" ht="21.75" customHeight="1">
      <c r="A669" s="36"/>
      <c r="B669" s="37"/>
      <c r="C669" s="173" t="s">
        <v>1097</v>
      </c>
      <c r="D669" s="173" t="s">
        <v>222</v>
      </c>
      <c r="E669" s="174" t="s">
        <v>1098</v>
      </c>
      <c r="F669" s="175" t="s">
        <v>1099</v>
      </c>
      <c r="G669" s="176" t="s">
        <v>257</v>
      </c>
      <c r="H669" s="177">
        <v>1</v>
      </c>
      <c r="I669" s="178"/>
      <c r="J669" s="177">
        <f>ROUND(I669*H669,1)</f>
        <v>0</v>
      </c>
      <c r="K669" s="175" t="s">
        <v>225</v>
      </c>
      <c r="L669" s="41"/>
      <c r="M669" s="179" t="s">
        <v>19</v>
      </c>
      <c r="N669" s="180" t="s">
        <v>43</v>
      </c>
      <c r="O669" s="66"/>
      <c r="P669" s="181">
        <f>O669*H669</f>
        <v>0</v>
      </c>
      <c r="Q669" s="181">
        <v>0</v>
      </c>
      <c r="R669" s="181">
        <f>Q669*H669</f>
        <v>0</v>
      </c>
      <c r="S669" s="181">
        <v>0</v>
      </c>
      <c r="T669" s="182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83" t="s">
        <v>337</v>
      </c>
      <c r="AT669" s="183" t="s">
        <v>222</v>
      </c>
      <c r="AU669" s="183" t="s">
        <v>227</v>
      </c>
      <c r="AY669" s="19" t="s">
        <v>220</v>
      </c>
      <c r="BE669" s="184">
        <f>IF(N669="základní",J669,0)</f>
        <v>0</v>
      </c>
      <c r="BF669" s="184">
        <f>IF(N669="snížená",J669,0)</f>
        <v>0</v>
      </c>
      <c r="BG669" s="184">
        <f>IF(N669="zákl. přenesená",J669,0)</f>
        <v>0</v>
      </c>
      <c r="BH669" s="184">
        <f>IF(N669="sníž. přenesená",J669,0)</f>
        <v>0</v>
      </c>
      <c r="BI669" s="184">
        <f>IF(N669="nulová",J669,0)</f>
        <v>0</v>
      </c>
      <c r="BJ669" s="19" t="s">
        <v>227</v>
      </c>
      <c r="BK669" s="184">
        <f>ROUND(I669*H669,1)</f>
        <v>0</v>
      </c>
      <c r="BL669" s="19" t="s">
        <v>337</v>
      </c>
      <c r="BM669" s="183" t="s">
        <v>1100</v>
      </c>
    </row>
    <row r="670" spans="1:65" s="2" customFormat="1" ht="19.5">
      <c r="A670" s="36"/>
      <c r="B670" s="37"/>
      <c r="C670" s="38"/>
      <c r="D670" s="185" t="s">
        <v>229</v>
      </c>
      <c r="E670" s="38"/>
      <c r="F670" s="186" t="s">
        <v>1101</v>
      </c>
      <c r="G670" s="38"/>
      <c r="H670" s="38"/>
      <c r="I670" s="187"/>
      <c r="J670" s="38"/>
      <c r="K670" s="38"/>
      <c r="L670" s="41"/>
      <c r="M670" s="188"/>
      <c r="N670" s="189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9" t="s">
        <v>229</v>
      </c>
      <c r="AU670" s="19" t="s">
        <v>227</v>
      </c>
    </row>
    <row r="671" spans="1:65" s="2" customFormat="1" ht="11.25">
      <c r="A671" s="36"/>
      <c r="B671" s="37"/>
      <c r="C671" s="38"/>
      <c r="D671" s="190" t="s">
        <v>231</v>
      </c>
      <c r="E671" s="38"/>
      <c r="F671" s="191" t="s">
        <v>1102</v>
      </c>
      <c r="G671" s="38"/>
      <c r="H671" s="38"/>
      <c r="I671" s="187"/>
      <c r="J671" s="38"/>
      <c r="K671" s="38"/>
      <c r="L671" s="41"/>
      <c r="M671" s="188"/>
      <c r="N671" s="189"/>
      <c r="O671" s="66"/>
      <c r="P671" s="66"/>
      <c r="Q671" s="66"/>
      <c r="R671" s="66"/>
      <c r="S671" s="66"/>
      <c r="T671" s="67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9" t="s">
        <v>231</v>
      </c>
      <c r="AU671" s="19" t="s">
        <v>227</v>
      </c>
    </row>
    <row r="672" spans="1:65" s="2" customFormat="1" ht="16.5" customHeight="1">
      <c r="A672" s="36"/>
      <c r="B672" s="37"/>
      <c r="C672" s="224" t="s">
        <v>1103</v>
      </c>
      <c r="D672" s="224" t="s">
        <v>302</v>
      </c>
      <c r="E672" s="225" t="s">
        <v>1104</v>
      </c>
      <c r="F672" s="226" t="s">
        <v>1105</v>
      </c>
      <c r="G672" s="227" t="s">
        <v>257</v>
      </c>
      <c r="H672" s="228">
        <v>1</v>
      </c>
      <c r="I672" s="229"/>
      <c r="J672" s="228">
        <f>ROUND(I672*H672,1)</f>
        <v>0</v>
      </c>
      <c r="K672" s="226" t="s">
        <v>225</v>
      </c>
      <c r="L672" s="230"/>
      <c r="M672" s="231" t="s">
        <v>19</v>
      </c>
      <c r="N672" s="232" t="s">
        <v>43</v>
      </c>
      <c r="O672" s="66"/>
      <c r="P672" s="181">
        <f>O672*H672</f>
        <v>0</v>
      </c>
      <c r="Q672" s="181">
        <v>2.2000000000000001E-3</v>
      </c>
      <c r="R672" s="181">
        <f>Q672*H672</f>
        <v>2.2000000000000001E-3</v>
      </c>
      <c r="S672" s="181">
        <v>0</v>
      </c>
      <c r="T672" s="182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83" t="s">
        <v>457</v>
      </c>
      <c r="AT672" s="183" t="s">
        <v>302</v>
      </c>
      <c r="AU672" s="183" t="s">
        <v>227</v>
      </c>
      <c r="AY672" s="19" t="s">
        <v>220</v>
      </c>
      <c r="BE672" s="184">
        <f>IF(N672="základní",J672,0)</f>
        <v>0</v>
      </c>
      <c r="BF672" s="184">
        <f>IF(N672="snížená",J672,0)</f>
        <v>0</v>
      </c>
      <c r="BG672" s="184">
        <f>IF(N672="zákl. přenesená",J672,0)</f>
        <v>0</v>
      </c>
      <c r="BH672" s="184">
        <f>IF(N672="sníž. přenesená",J672,0)</f>
        <v>0</v>
      </c>
      <c r="BI672" s="184">
        <f>IF(N672="nulová",J672,0)</f>
        <v>0</v>
      </c>
      <c r="BJ672" s="19" t="s">
        <v>227</v>
      </c>
      <c r="BK672" s="184">
        <f>ROUND(I672*H672,1)</f>
        <v>0</v>
      </c>
      <c r="BL672" s="19" t="s">
        <v>337</v>
      </c>
      <c r="BM672" s="183" t="s">
        <v>1106</v>
      </c>
    </row>
    <row r="673" spans="1:65" s="2" customFormat="1" ht="11.25">
      <c r="A673" s="36"/>
      <c r="B673" s="37"/>
      <c r="C673" s="38"/>
      <c r="D673" s="185" t="s">
        <v>229</v>
      </c>
      <c r="E673" s="38"/>
      <c r="F673" s="186" t="s">
        <v>1105</v>
      </c>
      <c r="G673" s="38"/>
      <c r="H673" s="38"/>
      <c r="I673" s="187"/>
      <c r="J673" s="38"/>
      <c r="K673" s="38"/>
      <c r="L673" s="41"/>
      <c r="M673" s="188"/>
      <c r="N673" s="189"/>
      <c r="O673" s="66"/>
      <c r="P673" s="66"/>
      <c r="Q673" s="66"/>
      <c r="R673" s="66"/>
      <c r="S673" s="66"/>
      <c r="T673" s="67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9" t="s">
        <v>229</v>
      </c>
      <c r="AU673" s="19" t="s">
        <v>227</v>
      </c>
    </row>
    <row r="674" spans="1:65" s="2" customFormat="1" ht="24.2" customHeight="1">
      <c r="A674" s="36"/>
      <c r="B674" s="37"/>
      <c r="C674" s="173" t="s">
        <v>1107</v>
      </c>
      <c r="D674" s="173" t="s">
        <v>222</v>
      </c>
      <c r="E674" s="174" t="s">
        <v>1108</v>
      </c>
      <c r="F674" s="175" t="s">
        <v>1109</v>
      </c>
      <c r="G674" s="176" t="s">
        <v>257</v>
      </c>
      <c r="H674" s="177">
        <v>1</v>
      </c>
      <c r="I674" s="178"/>
      <c r="J674" s="177">
        <f>ROUND(I674*H674,1)</f>
        <v>0</v>
      </c>
      <c r="K674" s="175" t="s">
        <v>225</v>
      </c>
      <c r="L674" s="41"/>
      <c r="M674" s="179" t="s">
        <v>19</v>
      </c>
      <c r="N674" s="180" t="s">
        <v>43</v>
      </c>
      <c r="O674" s="66"/>
      <c r="P674" s="181">
        <f>O674*H674</f>
        <v>0</v>
      </c>
      <c r="Q674" s="181">
        <v>0</v>
      </c>
      <c r="R674" s="181">
        <f>Q674*H674</f>
        <v>0</v>
      </c>
      <c r="S674" s="181">
        <v>2.8000000000000001E-2</v>
      </c>
      <c r="T674" s="182">
        <f>S674*H674</f>
        <v>2.8000000000000001E-2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83" t="s">
        <v>337</v>
      </c>
      <c r="AT674" s="183" t="s">
        <v>222</v>
      </c>
      <c r="AU674" s="183" t="s">
        <v>227</v>
      </c>
      <c r="AY674" s="19" t="s">
        <v>220</v>
      </c>
      <c r="BE674" s="184">
        <f>IF(N674="základní",J674,0)</f>
        <v>0</v>
      </c>
      <c r="BF674" s="184">
        <f>IF(N674="snížená",J674,0)</f>
        <v>0</v>
      </c>
      <c r="BG674" s="184">
        <f>IF(N674="zákl. přenesená",J674,0)</f>
        <v>0</v>
      </c>
      <c r="BH674" s="184">
        <f>IF(N674="sníž. přenesená",J674,0)</f>
        <v>0</v>
      </c>
      <c r="BI674" s="184">
        <f>IF(N674="nulová",J674,0)</f>
        <v>0</v>
      </c>
      <c r="BJ674" s="19" t="s">
        <v>227</v>
      </c>
      <c r="BK674" s="184">
        <f>ROUND(I674*H674,1)</f>
        <v>0</v>
      </c>
      <c r="BL674" s="19" t="s">
        <v>337</v>
      </c>
      <c r="BM674" s="183" t="s">
        <v>1110</v>
      </c>
    </row>
    <row r="675" spans="1:65" s="2" customFormat="1" ht="19.5">
      <c r="A675" s="36"/>
      <c r="B675" s="37"/>
      <c r="C675" s="38"/>
      <c r="D675" s="185" t="s">
        <v>229</v>
      </c>
      <c r="E675" s="38"/>
      <c r="F675" s="186" t="s">
        <v>1111</v>
      </c>
      <c r="G675" s="38"/>
      <c r="H675" s="38"/>
      <c r="I675" s="187"/>
      <c r="J675" s="38"/>
      <c r="K675" s="38"/>
      <c r="L675" s="41"/>
      <c r="M675" s="188"/>
      <c r="N675" s="189"/>
      <c r="O675" s="66"/>
      <c r="P675" s="66"/>
      <c r="Q675" s="66"/>
      <c r="R675" s="66"/>
      <c r="S675" s="66"/>
      <c r="T675" s="67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T675" s="19" t="s">
        <v>229</v>
      </c>
      <c r="AU675" s="19" t="s">
        <v>227</v>
      </c>
    </row>
    <row r="676" spans="1:65" s="2" customFormat="1" ht="11.25">
      <c r="A676" s="36"/>
      <c r="B676" s="37"/>
      <c r="C676" s="38"/>
      <c r="D676" s="190" t="s">
        <v>231</v>
      </c>
      <c r="E676" s="38"/>
      <c r="F676" s="191" t="s">
        <v>1112</v>
      </c>
      <c r="G676" s="38"/>
      <c r="H676" s="38"/>
      <c r="I676" s="187"/>
      <c r="J676" s="38"/>
      <c r="K676" s="38"/>
      <c r="L676" s="41"/>
      <c r="M676" s="188"/>
      <c r="N676" s="189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9" t="s">
        <v>231</v>
      </c>
      <c r="AU676" s="19" t="s">
        <v>227</v>
      </c>
    </row>
    <row r="677" spans="1:65" s="2" customFormat="1" ht="24.2" customHeight="1">
      <c r="A677" s="36"/>
      <c r="B677" s="37"/>
      <c r="C677" s="173" t="s">
        <v>1113</v>
      </c>
      <c r="D677" s="173" t="s">
        <v>222</v>
      </c>
      <c r="E677" s="174" t="s">
        <v>1114</v>
      </c>
      <c r="F677" s="175" t="s">
        <v>1115</v>
      </c>
      <c r="G677" s="176" t="s">
        <v>257</v>
      </c>
      <c r="H677" s="177">
        <v>6</v>
      </c>
      <c r="I677" s="178"/>
      <c r="J677" s="177">
        <f>ROUND(I677*H677,1)</f>
        <v>0</v>
      </c>
      <c r="K677" s="175" t="s">
        <v>225</v>
      </c>
      <c r="L677" s="41"/>
      <c r="M677" s="179" t="s">
        <v>19</v>
      </c>
      <c r="N677" s="180" t="s">
        <v>43</v>
      </c>
      <c r="O677" s="66"/>
      <c r="P677" s="181">
        <f>O677*H677</f>
        <v>0</v>
      </c>
      <c r="Q677" s="181">
        <v>0</v>
      </c>
      <c r="R677" s="181">
        <f>Q677*H677</f>
        <v>0</v>
      </c>
      <c r="S677" s="181">
        <v>2.4E-2</v>
      </c>
      <c r="T677" s="182">
        <f>S677*H677</f>
        <v>0.14400000000000002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83" t="s">
        <v>226</v>
      </c>
      <c r="AT677" s="183" t="s">
        <v>222</v>
      </c>
      <c r="AU677" s="183" t="s">
        <v>227</v>
      </c>
      <c r="AY677" s="19" t="s">
        <v>220</v>
      </c>
      <c r="BE677" s="184">
        <f>IF(N677="základní",J677,0)</f>
        <v>0</v>
      </c>
      <c r="BF677" s="184">
        <f>IF(N677="snížená",J677,0)</f>
        <v>0</v>
      </c>
      <c r="BG677" s="184">
        <f>IF(N677="zákl. přenesená",J677,0)</f>
        <v>0</v>
      </c>
      <c r="BH677" s="184">
        <f>IF(N677="sníž. přenesená",J677,0)</f>
        <v>0</v>
      </c>
      <c r="BI677" s="184">
        <f>IF(N677="nulová",J677,0)</f>
        <v>0</v>
      </c>
      <c r="BJ677" s="19" t="s">
        <v>227</v>
      </c>
      <c r="BK677" s="184">
        <f>ROUND(I677*H677,1)</f>
        <v>0</v>
      </c>
      <c r="BL677" s="19" t="s">
        <v>226</v>
      </c>
      <c r="BM677" s="183" t="s">
        <v>1116</v>
      </c>
    </row>
    <row r="678" spans="1:65" s="2" customFormat="1" ht="19.5">
      <c r="A678" s="36"/>
      <c r="B678" s="37"/>
      <c r="C678" s="38"/>
      <c r="D678" s="185" t="s">
        <v>229</v>
      </c>
      <c r="E678" s="38"/>
      <c r="F678" s="186" t="s">
        <v>1117</v>
      </c>
      <c r="G678" s="38"/>
      <c r="H678" s="38"/>
      <c r="I678" s="187"/>
      <c r="J678" s="38"/>
      <c r="K678" s="38"/>
      <c r="L678" s="41"/>
      <c r="M678" s="188"/>
      <c r="N678" s="189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9" t="s">
        <v>229</v>
      </c>
      <c r="AU678" s="19" t="s">
        <v>227</v>
      </c>
    </row>
    <row r="679" spans="1:65" s="2" customFormat="1" ht="11.25">
      <c r="A679" s="36"/>
      <c r="B679" s="37"/>
      <c r="C679" s="38"/>
      <c r="D679" s="190" t="s">
        <v>231</v>
      </c>
      <c r="E679" s="38"/>
      <c r="F679" s="191" t="s">
        <v>1118</v>
      </c>
      <c r="G679" s="38"/>
      <c r="H679" s="38"/>
      <c r="I679" s="187"/>
      <c r="J679" s="38"/>
      <c r="K679" s="38"/>
      <c r="L679" s="41"/>
      <c r="M679" s="188"/>
      <c r="N679" s="189"/>
      <c r="O679" s="66"/>
      <c r="P679" s="66"/>
      <c r="Q679" s="66"/>
      <c r="R679" s="66"/>
      <c r="S679" s="66"/>
      <c r="T679" s="67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231</v>
      </c>
      <c r="AU679" s="19" t="s">
        <v>227</v>
      </c>
    </row>
    <row r="680" spans="1:65" s="13" customFormat="1" ht="11.25">
      <c r="B680" s="192"/>
      <c r="C680" s="193"/>
      <c r="D680" s="185" t="s">
        <v>233</v>
      </c>
      <c r="E680" s="194" t="s">
        <v>19</v>
      </c>
      <c r="F680" s="195" t="s">
        <v>245</v>
      </c>
      <c r="G680" s="193"/>
      <c r="H680" s="196">
        <v>6</v>
      </c>
      <c r="I680" s="197"/>
      <c r="J680" s="193"/>
      <c r="K680" s="193"/>
      <c r="L680" s="198"/>
      <c r="M680" s="199"/>
      <c r="N680" s="200"/>
      <c r="O680" s="200"/>
      <c r="P680" s="200"/>
      <c r="Q680" s="200"/>
      <c r="R680" s="200"/>
      <c r="S680" s="200"/>
      <c r="T680" s="201"/>
      <c r="AT680" s="202" t="s">
        <v>233</v>
      </c>
      <c r="AU680" s="202" t="s">
        <v>227</v>
      </c>
      <c r="AV680" s="13" t="s">
        <v>227</v>
      </c>
      <c r="AW680" s="13" t="s">
        <v>33</v>
      </c>
      <c r="AX680" s="13" t="s">
        <v>76</v>
      </c>
      <c r="AY680" s="202" t="s">
        <v>220</v>
      </c>
    </row>
    <row r="681" spans="1:65" s="2" customFormat="1" ht="16.5" customHeight="1">
      <c r="A681" s="36"/>
      <c r="B681" s="37"/>
      <c r="C681" s="173" t="s">
        <v>1119</v>
      </c>
      <c r="D681" s="173" t="s">
        <v>222</v>
      </c>
      <c r="E681" s="174" t="s">
        <v>1120</v>
      </c>
      <c r="F681" s="175" t="s">
        <v>1121</v>
      </c>
      <c r="G681" s="176" t="s">
        <v>826</v>
      </c>
      <c r="H681" s="177">
        <v>1</v>
      </c>
      <c r="I681" s="178"/>
      <c r="J681" s="177">
        <f>ROUND(I681*H681,1)</f>
        <v>0</v>
      </c>
      <c r="K681" s="175" t="s">
        <v>19</v>
      </c>
      <c r="L681" s="41"/>
      <c r="M681" s="179" t="s">
        <v>19</v>
      </c>
      <c r="N681" s="180" t="s">
        <v>43</v>
      </c>
      <c r="O681" s="66"/>
      <c r="P681" s="181">
        <f>O681*H681</f>
        <v>0</v>
      </c>
      <c r="Q681" s="181">
        <v>0</v>
      </c>
      <c r="R681" s="181">
        <f>Q681*H681</f>
        <v>0</v>
      </c>
      <c r="S681" s="181">
        <v>0</v>
      </c>
      <c r="T681" s="182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83" t="s">
        <v>337</v>
      </c>
      <c r="AT681" s="183" t="s">
        <v>222</v>
      </c>
      <c r="AU681" s="183" t="s">
        <v>227</v>
      </c>
      <c r="AY681" s="19" t="s">
        <v>220</v>
      </c>
      <c r="BE681" s="184">
        <f>IF(N681="základní",J681,0)</f>
        <v>0</v>
      </c>
      <c r="BF681" s="184">
        <f>IF(N681="snížená",J681,0)</f>
        <v>0</v>
      </c>
      <c r="BG681" s="184">
        <f>IF(N681="zákl. přenesená",J681,0)</f>
        <v>0</v>
      </c>
      <c r="BH681" s="184">
        <f>IF(N681="sníž. přenesená",J681,0)</f>
        <v>0</v>
      </c>
      <c r="BI681" s="184">
        <f>IF(N681="nulová",J681,0)</f>
        <v>0</v>
      </c>
      <c r="BJ681" s="19" t="s">
        <v>227</v>
      </c>
      <c r="BK681" s="184">
        <f>ROUND(I681*H681,1)</f>
        <v>0</v>
      </c>
      <c r="BL681" s="19" t="s">
        <v>337</v>
      </c>
      <c r="BM681" s="183" t="s">
        <v>1122</v>
      </c>
    </row>
    <row r="682" spans="1:65" s="2" customFormat="1" ht="11.25">
      <c r="A682" s="36"/>
      <c r="B682" s="37"/>
      <c r="C682" s="38"/>
      <c r="D682" s="185" t="s">
        <v>229</v>
      </c>
      <c r="E682" s="38"/>
      <c r="F682" s="186" t="s">
        <v>1121</v>
      </c>
      <c r="G682" s="38"/>
      <c r="H682" s="38"/>
      <c r="I682" s="187"/>
      <c r="J682" s="38"/>
      <c r="K682" s="38"/>
      <c r="L682" s="41"/>
      <c r="M682" s="188"/>
      <c r="N682" s="189"/>
      <c r="O682" s="66"/>
      <c r="P682" s="66"/>
      <c r="Q682" s="66"/>
      <c r="R682" s="66"/>
      <c r="S682" s="66"/>
      <c r="T682" s="67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T682" s="19" t="s">
        <v>229</v>
      </c>
      <c r="AU682" s="19" t="s">
        <v>227</v>
      </c>
    </row>
    <row r="683" spans="1:65" s="2" customFormat="1" ht="16.5" customHeight="1">
      <c r="A683" s="36"/>
      <c r="B683" s="37"/>
      <c r="C683" s="224" t="s">
        <v>1123</v>
      </c>
      <c r="D683" s="224" t="s">
        <v>302</v>
      </c>
      <c r="E683" s="225" t="s">
        <v>1124</v>
      </c>
      <c r="F683" s="226" t="s">
        <v>1125</v>
      </c>
      <c r="G683" s="227" t="s">
        <v>826</v>
      </c>
      <c r="H683" s="228">
        <v>1</v>
      </c>
      <c r="I683" s="229"/>
      <c r="J683" s="228">
        <f>ROUND(I683*H683,1)</f>
        <v>0</v>
      </c>
      <c r="K683" s="226" t="s">
        <v>19</v>
      </c>
      <c r="L683" s="230"/>
      <c r="M683" s="231" t="s">
        <v>19</v>
      </c>
      <c r="N683" s="232" t="s">
        <v>43</v>
      </c>
      <c r="O683" s="66"/>
      <c r="P683" s="181">
        <f>O683*H683</f>
        <v>0</v>
      </c>
      <c r="Q683" s="181">
        <v>0</v>
      </c>
      <c r="R683" s="181">
        <f>Q683*H683</f>
        <v>0</v>
      </c>
      <c r="S683" s="181">
        <v>0</v>
      </c>
      <c r="T683" s="182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83" t="s">
        <v>457</v>
      </c>
      <c r="AT683" s="183" t="s">
        <v>302</v>
      </c>
      <c r="AU683" s="183" t="s">
        <v>227</v>
      </c>
      <c r="AY683" s="19" t="s">
        <v>220</v>
      </c>
      <c r="BE683" s="184">
        <f>IF(N683="základní",J683,0)</f>
        <v>0</v>
      </c>
      <c r="BF683" s="184">
        <f>IF(N683="snížená",J683,0)</f>
        <v>0</v>
      </c>
      <c r="BG683" s="184">
        <f>IF(N683="zákl. přenesená",J683,0)</f>
        <v>0</v>
      </c>
      <c r="BH683" s="184">
        <f>IF(N683="sníž. přenesená",J683,0)</f>
        <v>0</v>
      </c>
      <c r="BI683" s="184">
        <f>IF(N683="nulová",J683,0)</f>
        <v>0</v>
      </c>
      <c r="BJ683" s="19" t="s">
        <v>227</v>
      </c>
      <c r="BK683" s="184">
        <f>ROUND(I683*H683,1)</f>
        <v>0</v>
      </c>
      <c r="BL683" s="19" t="s">
        <v>337</v>
      </c>
      <c r="BM683" s="183" t="s">
        <v>1126</v>
      </c>
    </row>
    <row r="684" spans="1:65" s="2" customFormat="1" ht="11.25">
      <c r="A684" s="36"/>
      <c r="B684" s="37"/>
      <c r="C684" s="38"/>
      <c r="D684" s="185" t="s">
        <v>229</v>
      </c>
      <c r="E684" s="38"/>
      <c r="F684" s="186" t="s">
        <v>1125</v>
      </c>
      <c r="G684" s="38"/>
      <c r="H684" s="38"/>
      <c r="I684" s="187"/>
      <c r="J684" s="38"/>
      <c r="K684" s="38"/>
      <c r="L684" s="41"/>
      <c r="M684" s="188"/>
      <c r="N684" s="189"/>
      <c r="O684" s="66"/>
      <c r="P684" s="66"/>
      <c r="Q684" s="66"/>
      <c r="R684" s="66"/>
      <c r="S684" s="66"/>
      <c r="T684" s="67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9" t="s">
        <v>229</v>
      </c>
      <c r="AU684" s="19" t="s">
        <v>227</v>
      </c>
    </row>
    <row r="685" spans="1:65" s="2" customFormat="1" ht="29.25">
      <c r="A685" s="36"/>
      <c r="B685" s="37"/>
      <c r="C685" s="38"/>
      <c r="D685" s="185" t="s">
        <v>724</v>
      </c>
      <c r="E685" s="38"/>
      <c r="F685" s="233" t="s">
        <v>1127</v>
      </c>
      <c r="G685" s="38"/>
      <c r="H685" s="38"/>
      <c r="I685" s="187"/>
      <c r="J685" s="38"/>
      <c r="K685" s="38"/>
      <c r="L685" s="41"/>
      <c r="M685" s="188"/>
      <c r="N685" s="189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724</v>
      </c>
      <c r="AU685" s="19" t="s">
        <v>227</v>
      </c>
    </row>
    <row r="686" spans="1:65" s="2" customFormat="1" ht="24.2" customHeight="1">
      <c r="A686" s="36"/>
      <c r="B686" s="37"/>
      <c r="C686" s="173" t="s">
        <v>1128</v>
      </c>
      <c r="D686" s="173" t="s">
        <v>222</v>
      </c>
      <c r="E686" s="174" t="s">
        <v>1129</v>
      </c>
      <c r="F686" s="175" t="s">
        <v>1130</v>
      </c>
      <c r="G686" s="176" t="s">
        <v>257</v>
      </c>
      <c r="H686" s="177">
        <v>1</v>
      </c>
      <c r="I686" s="178"/>
      <c r="J686" s="177">
        <f>ROUND(I686*H686,1)</f>
        <v>0</v>
      </c>
      <c r="K686" s="175" t="s">
        <v>225</v>
      </c>
      <c r="L686" s="41"/>
      <c r="M686" s="179" t="s">
        <v>19</v>
      </c>
      <c r="N686" s="180" t="s">
        <v>43</v>
      </c>
      <c r="O686" s="66"/>
      <c r="P686" s="181">
        <f>O686*H686</f>
        <v>0</v>
      </c>
      <c r="Q686" s="181">
        <v>0</v>
      </c>
      <c r="R686" s="181">
        <f>Q686*H686</f>
        <v>0</v>
      </c>
      <c r="S686" s="181">
        <v>0.13100000000000001</v>
      </c>
      <c r="T686" s="182">
        <f>S686*H686</f>
        <v>0.13100000000000001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83" t="s">
        <v>337</v>
      </c>
      <c r="AT686" s="183" t="s">
        <v>222</v>
      </c>
      <c r="AU686" s="183" t="s">
        <v>227</v>
      </c>
      <c r="AY686" s="19" t="s">
        <v>220</v>
      </c>
      <c r="BE686" s="184">
        <f>IF(N686="základní",J686,0)</f>
        <v>0</v>
      </c>
      <c r="BF686" s="184">
        <f>IF(N686="snížená",J686,0)</f>
        <v>0</v>
      </c>
      <c r="BG686" s="184">
        <f>IF(N686="zákl. přenesená",J686,0)</f>
        <v>0</v>
      </c>
      <c r="BH686" s="184">
        <f>IF(N686="sníž. přenesená",J686,0)</f>
        <v>0</v>
      </c>
      <c r="BI686" s="184">
        <f>IF(N686="nulová",J686,0)</f>
        <v>0</v>
      </c>
      <c r="BJ686" s="19" t="s">
        <v>227</v>
      </c>
      <c r="BK686" s="184">
        <f>ROUND(I686*H686,1)</f>
        <v>0</v>
      </c>
      <c r="BL686" s="19" t="s">
        <v>337</v>
      </c>
      <c r="BM686" s="183" t="s">
        <v>1131</v>
      </c>
    </row>
    <row r="687" spans="1:65" s="2" customFormat="1" ht="19.5">
      <c r="A687" s="36"/>
      <c r="B687" s="37"/>
      <c r="C687" s="38"/>
      <c r="D687" s="185" t="s">
        <v>229</v>
      </c>
      <c r="E687" s="38"/>
      <c r="F687" s="186" t="s">
        <v>1132</v>
      </c>
      <c r="G687" s="38"/>
      <c r="H687" s="38"/>
      <c r="I687" s="187"/>
      <c r="J687" s="38"/>
      <c r="K687" s="38"/>
      <c r="L687" s="41"/>
      <c r="M687" s="188"/>
      <c r="N687" s="189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229</v>
      </c>
      <c r="AU687" s="19" t="s">
        <v>227</v>
      </c>
    </row>
    <row r="688" spans="1:65" s="2" customFormat="1" ht="11.25">
      <c r="A688" s="36"/>
      <c r="B688" s="37"/>
      <c r="C688" s="38"/>
      <c r="D688" s="190" t="s">
        <v>231</v>
      </c>
      <c r="E688" s="38"/>
      <c r="F688" s="191" t="s">
        <v>1133</v>
      </c>
      <c r="G688" s="38"/>
      <c r="H688" s="38"/>
      <c r="I688" s="187"/>
      <c r="J688" s="38"/>
      <c r="K688" s="38"/>
      <c r="L688" s="41"/>
      <c r="M688" s="188"/>
      <c r="N688" s="189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9" t="s">
        <v>231</v>
      </c>
      <c r="AU688" s="19" t="s">
        <v>227</v>
      </c>
    </row>
    <row r="689" spans="1:65" s="2" customFormat="1" ht="24.2" customHeight="1">
      <c r="A689" s="36"/>
      <c r="B689" s="37"/>
      <c r="C689" s="173" t="s">
        <v>1134</v>
      </c>
      <c r="D689" s="173" t="s">
        <v>222</v>
      </c>
      <c r="E689" s="174" t="s">
        <v>1135</v>
      </c>
      <c r="F689" s="175" t="s">
        <v>1136</v>
      </c>
      <c r="G689" s="176" t="s">
        <v>257</v>
      </c>
      <c r="H689" s="177">
        <v>1</v>
      </c>
      <c r="I689" s="178"/>
      <c r="J689" s="177">
        <f>ROUND(I689*H689,1)</f>
        <v>0</v>
      </c>
      <c r="K689" s="175" t="s">
        <v>225</v>
      </c>
      <c r="L689" s="41"/>
      <c r="M689" s="179" t="s">
        <v>19</v>
      </c>
      <c r="N689" s="180" t="s">
        <v>43</v>
      </c>
      <c r="O689" s="66"/>
      <c r="P689" s="181">
        <f>O689*H689</f>
        <v>0</v>
      </c>
      <c r="Q689" s="181">
        <v>0</v>
      </c>
      <c r="R689" s="181">
        <f>Q689*H689</f>
        <v>0</v>
      </c>
      <c r="S689" s="181">
        <v>8.8099999999999998E-2</v>
      </c>
      <c r="T689" s="182">
        <f>S689*H689</f>
        <v>8.8099999999999998E-2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183" t="s">
        <v>337</v>
      </c>
      <c r="AT689" s="183" t="s">
        <v>222</v>
      </c>
      <c r="AU689" s="183" t="s">
        <v>227</v>
      </c>
      <c r="AY689" s="19" t="s">
        <v>220</v>
      </c>
      <c r="BE689" s="184">
        <f>IF(N689="základní",J689,0)</f>
        <v>0</v>
      </c>
      <c r="BF689" s="184">
        <f>IF(N689="snížená",J689,0)</f>
        <v>0</v>
      </c>
      <c r="BG689" s="184">
        <f>IF(N689="zákl. přenesená",J689,0)</f>
        <v>0</v>
      </c>
      <c r="BH689" s="184">
        <f>IF(N689="sníž. přenesená",J689,0)</f>
        <v>0</v>
      </c>
      <c r="BI689" s="184">
        <f>IF(N689="nulová",J689,0)</f>
        <v>0</v>
      </c>
      <c r="BJ689" s="19" t="s">
        <v>227</v>
      </c>
      <c r="BK689" s="184">
        <f>ROUND(I689*H689,1)</f>
        <v>0</v>
      </c>
      <c r="BL689" s="19" t="s">
        <v>337</v>
      </c>
      <c r="BM689" s="183" t="s">
        <v>1137</v>
      </c>
    </row>
    <row r="690" spans="1:65" s="2" customFormat="1" ht="11.25">
      <c r="A690" s="36"/>
      <c r="B690" s="37"/>
      <c r="C690" s="38"/>
      <c r="D690" s="185" t="s">
        <v>229</v>
      </c>
      <c r="E690" s="38"/>
      <c r="F690" s="186" t="s">
        <v>1138</v>
      </c>
      <c r="G690" s="38"/>
      <c r="H690" s="38"/>
      <c r="I690" s="187"/>
      <c r="J690" s="38"/>
      <c r="K690" s="38"/>
      <c r="L690" s="41"/>
      <c r="M690" s="188"/>
      <c r="N690" s="189"/>
      <c r="O690" s="66"/>
      <c r="P690" s="66"/>
      <c r="Q690" s="66"/>
      <c r="R690" s="66"/>
      <c r="S690" s="66"/>
      <c r="T690" s="67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T690" s="19" t="s">
        <v>229</v>
      </c>
      <c r="AU690" s="19" t="s">
        <v>227</v>
      </c>
    </row>
    <row r="691" spans="1:65" s="2" customFormat="1" ht="11.25">
      <c r="A691" s="36"/>
      <c r="B691" s="37"/>
      <c r="C691" s="38"/>
      <c r="D691" s="190" t="s">
        <v>231</v>
      </c>
      <c r="E691" s="38"/>
      <c r="F691" s="191" t="s">
        <v>1139</v>
      </c>
      <c r="G691" s="38"/>
      <c r="H691" s="38"/>
      <c r="I691" s="187"/>
      <c r="J691" s="38"/>
      <c r="K691" s="38"/>
      <c r="L691" s="41"/>
      <c r="M691" s="188"/>
      <c r="N691" s="189"/>
      <c r="O691" s="66"/>
      <c r="P691" s="66"/>
      <c r="Q691" s="66"/>
      <c r="R691" s="66"/>
      <c r="S691" s="66"/>
      <c r="T691" s="67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T691" s="19" t="s">
        <v>231</v>
      </c>
      <c r="AU691" s="19" t="s">
        <v>227</v>
      </c>
    </row>
    <row r="692" spans="1:65" s="2" customFormat="1" ht="24.2" customHeight="1">
      <c r="A692" s="36"/>
      <c r="B692" s="37"/>
      <c r="C692" s="173" t="s">
        <v>1140</v>
      </c>
      <c r="D692" s="173" t="s">
        <v>222</v>
      </c>
      <c r="E692" s="174" t="s">
        <v>1141</v>
      </c>
      <c r="F692" s="175" t="s">
        <v>1142</v>
      </c>
      <c r="G692" s="176" t="s">
        <v>257</v>
      </c>
      <c r="H692" s="177">
        <v>3</v>
      </c>
      <c r="I692" s="178"/>
      <c r="J692" s="177">
        <f>ROUND(I692*H692,1)</f>
        <v>0</v>
      </c>
      <c r="K692" s="175" t="s">
        <v>225</v>
      </c>
      <c r="L692" s="41"/>
      <c r="M692" s="179" t="s">
        <v>19</v>
      </c>
      <c r="N692" s="180" t="s">
        <v>43</v>
      </c>
      <c r="O692" s="66"/>
      <c r="P692" s="181">
        <f>O692*H692</f>
        <v>0</v>
      </c>
      <c r="Q692" s="181">
        <v>0</v>
      </c>
      <c r="R692" s="181">
        <f>Q692*H692</f>
        <v>0</v>
      </c>
      <c r="S692" s="181">
        <v>0.1104</v>
      </c>
      <c r="T692" s="182">
        <f>S692*H692</f>
        <v>0.33119999999999999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183" t="s">
        <v>337</v>
      </c>
      <c r="AT692" s="183" t="s">
        <v>222</v>
      </c>
      <c r="AU692" s="183" t="s">
        <v>227</v>
      </c>
      <c r="AY692" s="19" t="s">
        <v>220</v>
      </c>
      <c r="BE692" s="184">
        <f>IF(N692="základní",J692,0)</f>
        <v>0</v>
      </c>
      <c r="BF692" s="184">
        <f>IF(N692="snížená",J692,0)</f>
        <v>0</v>
      </c>
      <c r="BG692" s="184">
        <f>IF(N692="zákl. přenesená",J692,0)</f>
        <v>0</v>
      </c>
      <c r="BH692" s="184">
        <f>IF(N692="sníž. přenesená",J692,0)</f>
        <v>0</v>
      </c>
      <c r="BI692" s="184">
        <f>IF(N692="nulová",J692,0)</f>
        <v>0</v>
      </c>
      <c r="BJ692" s="19" t="s">
        <v>227</v>
      </c>
      <c r="BK692" s="184">
        <f>ROUND(I692*H692,1)</f>
        <v>0</v>
      </c>
      <c r="BL692" s="19" t="s">
        <v>337</v>
      </c>
      <c r="BM692" s="183" t="s">
        <v>1143</v>
      </c>
    </row>
    <row r="693" spans="1:65" s="2" customFormat="1" ht="11.25">
      <c r="A693" s="36"/>
      <c r="B693" s="37"/>
      <c r="C693" s="38"/>
      <c r="D693" s="185" t="s">
        <v>229</v>
      </c>
      <c r="E693" s="38"/>
      <c r="F693" s="186" t="s">
        <v>1144</v>
      </c>
      <c r="G693" s="38"/>
      <c r="H693" s="38"/>
      <c r="I693" s="187"/>
      <c r="J693" s="38"/>
      <c r="K693" s="38"/>
      <c r="L693" s="41"/>
      <c r="M693" s="188"/>
      <c r="N693" s="189"/>
      <c r="O693" s="66"/>
      <c r="P693" s="66"/>
      <c r="Q693" s="66"/>
      <c r="R693" s="66"/>
      <c r="S693" s="66"/>
      <c r="T693" s="67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T693" s="19" t="s">
        <v>229</v>
      </c>
      <c r="AU693" s="19" t="s">
        <v>227</v>
      </c>
    </row>
    <row r="694" spans="1:65" s="2" customFormat="1" ht="11.25">
      <c r="A694" s="36"/>
      <c r="B694" s="37"/>
      <c r="C694" s="38"/>
      <c r="D694" s="190" t="s">
        <v>231</v>
      </c>
      <c r="E694" s="38"/>
      <c r="F694" s="191" t="s">
        <v>1145</v>
      </c>
      <c r="G694" s="38"/>
      <c r="H694" s="38"/>
      <c r="I694" s="187"/>
      <c r="J694" s="38"/>
      <c r="K694" s="38"/>
      <c r="L694" s="41"/>
      <c r="M694" s="188"/>
      <c r="N694" s="189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231</v>
      </c>
      <c r="AU694" s="19" t="s">
        <v>227</v>
      </c>
    </row>
    <row r="695" spans="1:65" s="2" customFormat="1" ht="24.2" customHeight="1">
      <c r="A695" s="36"/>
      <c r="B695" s="37"/>
      <c r="C695" s="173" t="s">
        <v>1146</v>
      </c>
      <c r="D695" s="173" t="s">
        <v>222</v>
      </c>
      <c r="E695" s="174" t="s">
        <v>1147</v>
      </c>
      <c r="F695" s="175" t="s">
        <v>1148</v>
      </c>
      <c r="G695" s="176" t="s">
        <v>547</v>
      </c>
      <c r="H695" s="178"/>
      <c r="I695" s="178"/>
      <c r="J695" s="177">
        <f>ROUND(I695*H695,1)</f>
        <v>0</v>
      </c>
      <c r="K695" s="175" t="s">
        <v>225</v>
      </c>
      <c r="L695" s="41"/>
      <c r="M695" s="179" t="s">
        <v>19</v>
      </c>
      <c r="N695" s="180" t="s">
        <v>43</v>
      </c>
      <c r="O695" s="66"/>
      <c r="P695" s="181">
        <f>O695*H695</f>
        <v>0</v>
      </c>
      <c r="Q695" s="181">
        <v>0</v>
      </c>
      <c r="R695" s="181">
        <f>Q695*H695</f>
        <v>0</v>
      </c>
      <c r="S695" s="181">
        <v>0</v>
      </c>
      <c r="T695" s="182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83" t="s">
        <v>337</v>
      </c>
      <c r="AT695" s="183" t="s">
        <v>222</v>
      </c>
      <c r="AU695" s="183" t="s">
        <v>227</v>
      </c>
      <c r="AY695" s="19" t="s">
        <v>220</v>
      </c>
      <c r="BE695" s="184">
        <f>IF(N695="základní",J695,0)</f>
        <v>0</v>
      </c>
      <c r="BF695" s="184">
        <f>IF(N695="snížená",J695,0)</f>
        <v>0</v>
      </c>
      <c r="BG695" s="184">
        <f>IF(N695="zákl. přenesená",J695,0)</f>
        <v>0</v>
      </c>
      <c r="BH695" s="184">
        <f>IF(N695="sníž. přenesená",J695,0)</f>
        <v>0</v>
      </c>
      <c r="BI695" s="184">
        <f>IF(N695="nulová",J695,0)</f>
        <v>0</v>
      </c>
      <c r="BJ695" s="19" t="s">
        <v>227</v>
      </c>
      <c r="BK695" s="184">
        <f>ROUND(I695*H695,1)</f>
        <v>0</v>
      </c>
      <c r="BL695" s="19" t="s">
        <v>337</v>
      </c>
      <c r="BM695" s="183" t="s">
        <v>1149</v>
      </c>
    </row>
    <row r="696" spans="1:65" s="2" customFormat="1" ht="29.25">
      <c r="A696" s="36"/>
      <c r="B696" s="37"/>
      <c r="C696" s="38"/>
      <c r="D696" s="185" t="s">
        <v>229</v>
      </c>
      <c r="E696" s="38"/>
      <c r="F696" s="186" t="s">
        <v>1150</v>
      </c>
      <c r="G696" s="38"/>
      <c r="H696" s="38"/>
      <c r="I696" s="187"/>
      <c r="J696" s="38"/>
      <c r="K696" s="38"/>
      <c r="L696" s="41"/>
      <c r="M696" s="188"/>
      <c r="N696" s="189"/>
      <c r="O696" s="66"/>
      <c r="P696" s="66"/>
      <c r="Q696" s="66"/>
      <c r="R696" s="66"/>
      <c r="S696" s="66"/>
      <c r="T696" s="67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T696" s="19" t="s">
        <v>229</v>
      </c>
      <c r="AU696" s="19" t="s">
        <v>227</v>
      </c>
    </row>
    <row r="697" spans="1:65" s="2" customFormat="1" ht="11.25">
      <c r="A697" s="36"/>
      <c r="B697" s="37"/>
      <c r="C697" s="38"/>
      <c r="D697" s="190" t="s">
        <v>231</v>
      </c>
      <c r="E697" s="38"/>
      <c r="F697" s="191" t="s">
        <v>1151</v>
      </c>
      <c r="G697" s="38"/>
      <c r="H697" s="38"/>
      <c r="I697" s="187"/>
      <c r="J697" s="38"/>
      <c r="K697" s="38"/>
      <c r="L697" s="41"/>
      <c r="M697" s="188"/>
      <c r="N697" s="189"/>
      <c r="O697" s="66"/>
      <c r="P697" s="66"/>
      <c r="Q697" s="66"/>
      <c r="R697" s="66"/>
      <c r="S697" s="66"/>
      <c r="T697" s="67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T697" s="19" t="s">
        <v>231</v>
      </c>
      <c r="AU697" s="19" t="s">
        <v>227</v>
      </c>
    </row>
    <row r="698" spans="1:65" s="2" customFormat="1" ht="33" customHeight="1">
      <c r="A698" s="36"/>
      <c r="B698" s="37"/>
      <c r="C698" s="173" t="s">
        <v>1152</v>
      </c>
      <c r="D698" s="173" t="s">
        <v>222</v>
      </c>
      <c r="E698" s="174" t="s">
        <v>1153</v>
      </c>
      <c r="F698" s="175" t="s">
        <v>1154</v>
      </c>
      <c r="G698" s="176" t="s">
        <v>547</v>
      </c>
      <c r="H698" s="178"/>
      <c r="I698" s="178"/>
      <c r="J698" s="177">
        <f>ROUND(I698*H698,1)</f>
        <v>0</v>
      </c>
      <c r="K698" s="175" t="s">
        <v>225</v>
      </c>
      <c r="L698" s="41"/>
      <c r="M698" s="179" t="s">
        <v>19</v>
      </c>
      <c r="N698" s="180" t="s">
        <v>43</v>
      </c>
      <c r="O698" s="66"/>
      <c r="P698" s="181">
        <f>O698*H698</f>
        <v>0</v>
      </c>
      <c r="Q698" s="181">
        <v>0</v>
      </c>
      <c r="R698" s="181">
        <f>Q698*H698</f>
        <v>0</v>
      </c>
      <c r="S698" s="181">
        <v>0</v>
      </c>
      <c r="T698" s="182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83" t="s">
        <v>337</v>
      </c>
      <c r="AT698" s="183" t="s">
        <v>222</v>
      </c>
      <c r="AU698" s="183" t="s">
        <v>227</v>
      </c>
      <c r="AY698" s="19" t="s">
        <v>220</v>
      </c>
      <c r="BE698" s="184">
        <f>IF(N698="základní",J698,0)</f>
        <v>0</v>
      </c>
      <c r="BF698" s="184">
        <f>IF(N698="snížená",J698,0)</f>
        <v>0</v>
      </c>
      <c r="BG698" s="184">
        <f>IF(N698="zákl. přenesená",J698,0)</f>
        <v>0</v>
      </c>
      <c r="BH698" s="184">
        <f>IF(N698="sníž. přenesená",J698,0)</f>
        <v>0</v>
      </c>
      <c r="BI698" s="184">
        <f>IF(N698="nulová",J698,0)</f>
        <v>0</v>
      </c>
      <c r="BJ698" s="19" t="s">
        <v>227</v>
      </c>
      <c r="BK698" s="184">
        <f>ROUND(I698*H698,1)</f>
        <v>0</v>
      </c>
      <c r="BL698" s="19" t="s">
        <v>337</v>
      </c>
      <c r="BM698" s="183" t="s">
        <v>1155</v>
      </c>
    </row>
    <row r="699" spans="1:65" s="2" customFormat="1" ht="39">
      <c r="A699" s="36"/>
      <c r="B699" s="37"/>
      <c r="C699" s="38"/>
      <c r="D699" s="185" t="s">
        <v>229</v>
      </c>
      <c r="E699" s="38"/>
      <c r="F699" s="186" t="s">
        <v>1156</v>
      </c>
      <c r="G699" s="38"/>
      <c r="H699" s="38"/>
      <c r="I699" s="187"/>
      <c r="J699" s="38"/>
      <c r="K699" s="38"/>
      <c r="L699" s="41"/>
      <c r="M699" s="188"/>
      <c r="N699" s="189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229</v>
      </c>
      <c r="AU699" s="19" t="s">
        <v>227</v>
      </c>
    </row>
    <row r="700" spans="1:65" s="2" customFormat="1" ht="11.25">
      <c r="A700" s="36"/>
      <c r="B700" s="37"/>
      <c r="C700" s="38"/>
      <c r="D700" s="190" t="s">
        <v>231</v>
      </c>
      <c r="E700" s="38"/>
      <c r="F700" s="191" t="s">
        <v>1157</v>
      </c>
      <c r="G700" s="38"/>
      <c r="H700" s="38"/>
      <c r="I700" s="187"/>
      <c r="J700" s="38"/>
      <c r="K700" s="38"/>
      <c r="L700" s="41"/>
      <c r="M700" s="188"/>
      <c r="N700" s="189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231</v>
      </c>
      <c r="AU700" s="19" t="s">
        <v>227</v>
      </c>
    </row>
    <row r="701" spans="1:65" s="12" customFormat="1" ht="22.9" customHeight="1">
      <c r="B701" s="157"/>
      <c r="C701" s="158"/>
      <c r="D701" s="159" t="s">
        <v>70</v>
      </c>
      <c r="E701" s="171" t="s">
        <v>1158</v>
      </c>
      <c r="F701" s="171" t="s">
        <v>1159</v>
      </c>
      <c r="G701" s="158"/>
      <c r="H701" s="158"/>
      <c r="I701" s="161"/>
      <c r="J701" s="172">
        <f>BK701</f>
        <v>0</v>
      </c>
      <c r="K701" s="158"/>
      <c r="L701" s="163"/>
      <c r="M701" s="164"/>
      <c r="N701" s="165"/>
      <c r="O701" s="165"/>
      <c r="P701" s="166">
        <f>SUM(P702:P759)</f>
        <v>0</v>
      </c>
      <c r="Q701" s="165"/>
      <c r="R701" s="166">
        <f>SUM(R702:R759)</f>
        <v>7.3005239999999999E-2</v>
      </c>
      <c r="S701" s="165"/>
      <c r="T701" s="167">
        <f>SUM(T702:T759)</f>
        <v>0</v>
      </c>
      <c r="AR701" s="168" t="s">
        <v>227</v>
      </c>
      <c r="AT701" s="169" t="s">
        <v>70</v>
      </c>
      <c r="AU701" s="169" t="s">
        <v>76</v>
      </c>
      <c r="AY701" s="168" t="s">
        <v>220</v>
      </c>
      <c r="BK701" s="170">
        <f>SUM(BK702:BK759)</f>
        <v>0</v>
      </c>
    </row>
    <row r="702" spans="1:65" s="2" customFormat="1" ht="16.5" customHeight="1">
      <c r="A702" s="36"/>
      <c r="B702" s="37"/>
      <c r="C702" s="173" t="s">
        <v>1160</v>
      </c>
      <c r="D702" s="173" t="s">
        <v>222</v>
      </c>
      <c r="E702" s="174" t="s">
        <v>1161</v>
      </c>
      <c r="F702" s="175" t="s">
        <v>1162</v>
      </c>
      <c r="G702" s="176" t="s">
        <v>82</v>
      </c>
      <c r="H702" s="177">
        <v>2.14</v>
      </c>
      <c r="I702" s="178"/>
      <c r="J702" s="177">
        <f>ROUND(I702*H702,1)</f>
        <v>0</v>
      </c>
      <c r="K702" s="175" t="s">
        <v>225</v>
      </c>
      <c r="L702" s="41"/>
      <c r="M702" s="179" t="s">
        <v>19</v>
      </c>
      <c r="N702" s="180" t="s">
        <v>43</v>
      </c>
      <c r="O702" s="66"/>
      <c r="P702" s="181">
        <f>O702*H702</f>
        <v>0</v>
      </c>
      <c r="Q702" s="181">
        <v>2.9999999999999997E-4</v>
      </c>
      <c r="R702" s="181">
        <f>Q702*H702</f>
        <v>6.4199999999999999E-4</v>
      </c>
      <c r="S702" s="181">
        <v>0</v>
      </c>
      <c r="T702" s="182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83" t="s">
        <v>337</v>
      </c>
      <c r="AT702" s="183" t="s">
        <v>222</v>
      </c>
      <c r="AU702" s="183" t="s">
        <v>227</v>
      </c>
      <c r="AY702" s="19" t="s">
        <v>220</v>
      </c>
      <c r="BE702" s="184">
        <f>IF(N702="základní",J702,0)</f>
        <v>0</v>
      </c>
      <c r="BF702" s="184">
        <f>IF(N702="snížená",J702,0)</f>
        <v>0</v>
      </c>
      <c r="BG702" s="184">
        <f>IF(N702="zákl. přenesená",J702,0)</f>
        <v>0</v>
      </c>
      <c r="BH702" s="184">
        <f>IF(N702="sníž. přenesená",J702,0)</f>
        <v>0</v>
      </c>
      <c r="BI702" s="184">
        <f>IF(N702="nulová",J702,0)</f>
        <v>0</v>
      </c>
      <c r="BJ702" s="19" t="s">
        <v>227</v>
      </c>
      <c r="BK702" s="184">
        <f>ROUND(I702*H702,1)</f>
        <v>0</v>
      </c>
      <c r="BL702" s="19" t="s">
        <v>337</v>
      </c>
      <c r="BM702" s="183" t="s">
        <v>1163</v>
      </c>
    </row>
    <row r="703" spans="1:65" s="2" customFormat="1" ht="19.5">
      <c r="A703" s="36"/>
      <c r="B703" s="37"/>
      <c r="C703" s="38"/>
      <c r="D703" s="185" t="s">
        <v>229</v>
      </c>
      <c r="E703" s="38"/>
      <c r="F703" s="186" t="s">
        <v>1164</v>
      </c>
      <c r="G703" s="38"/>
      <c r="H703" s="38"/>
      <c r="I703" s="187"/>
      <c r="J703" s="38"/>
      <c r="K703" s="38"/>
      <c r="L703" s="41"/>
      <c r="M703" s="188"/>
      <c r="N703" s="189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229</v>
      </c>
      <c r="AU703" s="19" t="s">
        <v>227</v>
      </c>
    </row>
    <row r="704" spans="1:65" s="2" customFormat="1" ht="11.25">
      <c r="A704" s="36"/>
      <c r="B704" s="37"/>
      <c r="C704" s="38"/>
      <c r="D704" s="190" t="s">
        <v>231</v>
      </c>
      <c r="E704" s="38"/>
      <c r="F704" s="191" t="s">
        <v>1165</v>
      </c>
      <c r="G704" s="38"/>
      <c r="H704" s="38"/>
      <c r="I704" s="187"/>
      <c r="J704" s="38"/>
      <c r="K704" s="38"/>
      <c r="L704" s="41"/>
      <c r="M704" s="188"/>
      <c r="N704" s="189"/>
      <c r="O704" s="66"/>
      <c r="P704" s="66"/>
      <c r="Q704" s="66"/>
      <c r="R704" s="66"/>
      <c r="S704" s="66"/>
      <c r="T704" s="67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T704" s="19" t="s">
        <v>231</v>
      </c>
      <c r="AU704" s="19" t="s">
        <v>227</v>
      </c>
    </row>
    <row r="705" spans="1:65" s="2" customFormat="1" ht="78">
      <c r="A705" s="36"/>
      <c r="B705" s="37"/>
      <c r="C705" s="38"/>
      <c r="D705" s="185" t="s">
        <v>408</v>
      </c>
      <c r="E705" s="38"/>
      <c r="F705" s="233" t="s">
        <v>1166</v>
      </c>
      <c r="G705" s="38"/>
      <c r="H705" s="38"/>
      <c r="I705" s="187"/>
      <c r="J705" s="38"/>
      <c r="K705" s="38"/>
      <c r="L705" s="41"/>
      <c r="M705" s="188"/>
      <c r="N705" s="189"/>
      <c r="O705" s="66"/>
      <c r="P705" s="66"/>
      <c r="Q705" s="66"/>
      <c r="R705" s="66"/>
      <c r="S705" s="66"/>
      <c r="T705" s="67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T705" s="19" t="s">
        <v>408</v>
      </c>
      <c r="AU705" s="19" t="s">
        <v>227</v>
      </c>
    </row>
    <row r="706" spans="1:65" s="13" customFormat="1" ht="11.25">
      <c r="B706" s="192"/>
      <c r="C706" s="193"/>
      <c r="D706" s="185" t="s">
        <v>233</v>
      </c>
      <c r="E706" s="194" t="s">
        <v>19</v>
      </c>
      <c r="F706" s="195" t="s">
        <v>85</v>
      </c>
      <c r="G706" s="193"/>
      <c r="H706" s="196">
        <v>2.14</v>
      </c>
      <c r="I706" s="197"/>
      <c r="J706" s="193"/>
      <c r="K706" s="193"/>
      <c r="L706" s="198"/>
      <c r="M706" s="199"/>
      <c r="N706" s="200"/>
      <c r="O706" s="200"/>
      <c r="P706" s="200"/>
      <c r="Q706" s="200"/>
      <c r="R706" s="200"/>
      <c r="S706" s="200"/>
      <c r="T706" s="201"/>
      <c r="AT706" s="202" t="s">
        <v>233</v>
      </c>
      <c r="AU706" s="202" t="s">
        <v>227</v>
      </c>
      <c r="AV706" s="13" t="s">
        <v>227</v>
      </c>
      <c r="AW706" s="13" t="s">
        <v>33</v>
      </c>
      <c r="AX706" s="13" t="s">
        <v>71</v>
      </c>
      <c r="AY706" s="202" t="s">
        <v>220</v>
      </c>
    </row>
    <row r="707" spans="1:65" s="2" customFormat="1" ht="33" customHeight="1">
      <c r="A707" s="36"/>
      <c r="B707" s="37"/>
      <c r="C707" s="173" t="s">
        <v>1167</v>
      </c>
      <c r="D707" s="173" t="s">
        <v>222</v>
      </c>
      <c r="E707" s="174" t="s">
        <v>1168</v>
      </c>
      <c r="F707" s="175" t="s">
        <v>1169</v>
      </c>
      <c r="G707" s="176" t="s">
        <v>82</v>
      </c>
      <c r="H707" s="177">
        <v>2.14</v>
      </c>
      <c r="I707" s="178"/>
      <c r="J707" s="177">
        <f>ROUND(I707*H707,1)</f>
        <v>0</v>
      </c>
      <c r="K707" s="175" t="s">
        <v>225</v>
      </c>
      <c r="L707" s="41"/>
      <c r="M707" s="179" t="s">
        <v>19</v>
      </c>
      <c r="N707" s="180" t="s">
        <v>43</v>
      </c>
      <c r="O707" s="66"/>
      <c r="P707" s="181">
        <f>O707*H707</f>
        <v>0</v>
      </c>
      <c r="Q707" s="181">
        <v>5.3759999999999997E-3</v>
      </c>
      <c r="R707" s="181">
        <f>Q707*H707</f>
        <v>1.150464E-2</v>
      </c>
      <c r="S707" s="181">
        <v>0</v>
      </c>
      <c r="T707" s="182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83" t="s">
        <v>337</v>
      </c>
      <c r="AT707" s="183" t="s">
        <v>222</v>
      </c>
      <c r="AU707" s="183" t="s">
        <v>227</v>
      </c>
      <c r="AY707" s="19" t="s">
        <v>220</v>
      </c>
      <c r="BE707" s="184">
        <f>IF(N707="základní",J707,0)</f>
        <v>0</v>
      </c>
      <c r="BF707" s="184">
        <f>IF(N707="snížená",J707,0)</f>
        <v>0</v>
      </c>
      <c r="BG707" s="184">
        <f>IF(N707="zákl. přenesená",J707,0)</f>
        <v>0</v>
      </c>
      <c r="BH707" s="184">
        <f>IF(N707="sníž. přenesená",J707,0)</f>
        <v>0</v>
      </c>
      <c r="BI707" s="184">
        <f>IF(N707="nulová",J707,0)</f>
        <v>0</v>
      </c>
      <c r="BJ707" s="19" t="s">
        <v>227</v>
      </c>
      <c r="BK707" s="184">
        <f>ROUND(I707*H707,1)</f>
        <v>0</v>
      </c>
      <c r="BL707" s="19" t="s">
        <v>337</v>
      </c>
      <c r="BM707" s="183" t="s">
        <v>1170</v>
      </c>
    </row>
    <row r="708" spans="1:65" s="2" customFormat="1" ht="29.25">
      <c r="A708" s="36"/>
      <c r="B708" s="37"/>
      <c r="C708" s="38"/>
      <c r="D708" s="185" t="s">
        <v>229</v>
      </c>
      <c r="E708" s="38"/>
      <c r="F708" s="186" t="s">
        <v>1171</v>
      </c>
      <c r="G708" s="38"/>
      <c r="H708" s="38"/>
      <c r="I708" s="187"/>
      <c r="J708" s="38"/>
      <c r="K708" s="38"/>
      <c r="L708" s="41"/>
      <c r="M708" s="188"/>
      <c r="N708" s="189"/>
      <c r="O708" s="66"/>
      <c r="P708" s="66"/>
      <c r="Q708" s="66"/>
      <c r="R708" s="66"/>
      <c r="S708" s="66"/>
      <c r="T708" s="67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T708" s="19" t="s">
        <v>229</v>
      </c>
      <c r="AU708" s="19" t="s">
        <v>227</v>
      </c>
    </row>
    <row r="709" spans="1:65" s="2" customFormat="1" ht="11.25">
      <c r="A709" s="36"/>
      <c r="B709" s="37"/>
      <c r="C709" s="38"/>
      <c r="D709" s="190" t="s">
        <v>231</v>
      </c>
      <c r="E709" s="38"/>
      <c r="F709" s="191" t="s">
        <v>1172</v>
      </c>
      <c r="G709" s="38"/>
      <c r="H709" s="38"/>
      <c r="I709" s="187"/>
      <c r="J709" s="38"/>
      <c r="K709" s="38"/>
      <c r="L709" s="41"/>
      <c r="M709" s="188"/>
      <c r="N709" s="189"/>
      <c r="O709" s="66"/>
      <c r="P709" s="66"/>
      <c r="Q709" s="66"/>
      <c r="R709" s="66"/>
      <c r="S709" s="66"/>
      <c r="T709" s="67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T709" s="19" t="s">
        <v>231</v>
      </c>
      <c r="AU709" s="19" t="s">
        <v>227</v>
      </c>
    </row>
    <row r="710" spans="1:65" s="13" customFormat="1" ht="11.25">
      <c r="B710" s="192"/>
      <c r="C710" s="193"/>
      <c r="D710" s="185" t="s">
        <v>233</v>
      </c>
      <c r="E710" s="194" t="s">
        <v>19</v>
      </c>
      <c r="F710" s="195" t="s">
        <v>85</v>
      </c>
      <c r="G710" s="193"/>
      <c r="H710" s="196">
        <v>2.14</v>
      </c>
      <c r="I710" s="197"/>
      <c r="J710" s="193"/>
      <c r="K710" s="193"/>
      <c r="L710" s="198"/>
      <c r="M710" s="199"/>
      <c r="N710" s="200"/>
      <c r="O710" s="200"/>
      <c r="P710" s="200"/>
      <c r="Q710" s="200"/>
      <c r="R710" s="200"/>
      <c r="S710" s="200"/>
      <c r="T710" s="201"/>
      <c r="AT710" s="202" t="s">
        <v>233</v>
      </c>
      <c r="AU710" s="202" t="s">
        <v>227</v>
      </c>
      <c r="AV710" s="13" t="s">
        <v>227</v>
      </c>
      <c r="AW710" s="13" t="s">
        <v>33</v>
      </c>
      <c r="AX710" s="13" t="s">
        <v>76</v>
      </c>
      <c r="AY710" s="202" t="s">
        <v>220</v>
      </c>
    </row>
    <row r="711" spans="1:65" s="2" customFormat="1" ht="33" customHeight="1">
      <c r="A711" s="36"/>
      <c r="B711" s="37"/>
      <c r="C711" s="224" t="s">
        <v>1173</v>
      </c>
      <c r="D711" s="224" t="s">
        <v>302</v>
      </c>
      <c r="E711" s="225" t="s">
        <v>1174</v>
      </c>
      <c r="F711" s="226" t="s">
        <v>1175</v>
      </c>
      <c r="G711" s="227" t="s">
        <v>82</v>
      </c>
      <c r="H711" s="228">
        <v>2.25</v>
      </c>
      <c r="I711" s="229"/>
      <c r="J711" s="228">
        <f>ROUND(I711*H711,1)</f>
        <v>0</v>
      </c>
      <c r="K711" s="226" t="s">
        <v>225</v>
      </c>
      <c r="L711" s="230"/>
      <c r="M711" s="231" t="s">
        <v>19</v>
      </c>
      <c r="N711" s="232" t="s">
        <v>43</v>
      </c>
      <c r="O711" s="66"/>
      <c r="P711" s="181">
        <f>O711*H711</f>
        <v>0</v>
      </c>
      <c r="Q711" s="181">
        <v>2.1999999999999999E-2</v>
      </c>
      <c r="R711" s="181">
        <f>Q711*H711</f>
        <v>4.9499999999999995E-2</v>
      </c>
      <c r="S711" s="181">
        <v>0</v>
      </c>
      <c r="T711" s="182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83" t="s">
        <v>457</v>
      </c>
      <c r="AT711" s="183" t="s">
        <v>302</v>
      </c>
      <c r="AU711" s="183" t="s">
        <v>227</v>
      </c>
      <c r="AY711" s="19" t="s">
        <v>220</v>
      </c>
      <c r="BE711" s="184">
        <f>IF(N711="základní",J711,0)</f>
        <v>0</v>
      </c>
      <c r="BF711" s="184">
        <f>IF(N711="snížená",J711,0)</f>
        <v>0</v>
      </c>
      <c r="BG711" s="184">
        <f>IF(N711="zákl. přenesená",J711,0)</f>
        <v>0</v>
      </c>
      <c r="BH711" s="184">
        <f>IF(N711="sníž. přenesená",J711,0)</f>
        <v>0</v>
      </c>
      <c r="BI711" s="184">
        <f>IF(N711="nulová",J711,0)</f>
        <v>0</v>
      </c>
      <c r="BJ711" s="19" t="s">
        <v>227</v>
      </c>
      <c r="BK711" s="184">
        <f>ROUND(I711*H711,1)</f>
        <v>0</v>
      </c>
      <c r="BL711" s="19" t="s">
        <v>337</v>
      </c>
      <c r="BM711" s="183" t="s">
        <v>1176</v>
      </c>
    </row>
    <row r="712" spans="1:65" s="2" customFormat="1" ht="19.5">
      <c r="A712" s="36"/>
      <c r="B712" s="37"/>
      <c r="C712" s="38"/>
      <c r="D712" s="185" t="s">
        <v>229</v>
      </c>
      <c r="E712" s="38"/>
      <c r="F712" s="186" t="s">
        <v>1175</v>
      </c>
      <c r="G712" s="38"/>
      <c r="H712" s="38"/>
      <c r="I712" s="187"/>
      <c r="J712" s="38"/>
      <c r="K712" s="38"/>
      <c r="L712" s="41"/>
      <c r="M712" s="188"/>
      <c r="N712" s="189"/>
      <c r="O712" s="66"/>
      <c r="P712" s="66"/>
      <c r="Q712" s="66"/>
      <c r="R712" s="66"/>
      <c r="S712" s="66"/>
      <c r="T712" s="67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T712" s="19" t="s">
        <v>229</v>
      </c>
      <c r="AU712" s="19" t="s">
        <v>227</v>
      </c>
    </row>
    <row r="713" spans="1:65" s="13" customFormat="1" ht="11.25">
      <c r="B713" s="192"/>
      <c r="C713" s="193"/>
      <c r="D713" s="185" t="s">
        <v>233</v>
      </c>
      <c r="E713" s="194" t="s">
        <v>19</v>
      </c>
      <c r="F713" s="195" t="s">
        <v>85</v>
      </c>
      <c r="G713" s="193"/>
      <c r="H713" s="196">
        <v>2.14</v>
      </c>
      <c r="I713" s="197"/>
      <c r="J713" s="193"/>
      <c r="K713" s="193"/>
      <c r="L713" s="198"/>
      <c r="M713" s="199"/>
      <c r="N713" s="200"/>
      <c r="O713" s="200"/>
      <c r="P713" s="200"/>
      <c r="Q713" s="200"/>
      <c r="R713" s="200"/>
      <c r="S713" s="200"/>
      <c r="T713" s="201"/>
      <c r="AT713" s="202" t="s">
        <v>233</v>
      </c>
      <c r="AU713" s="202" t="s">
        <v>227</v>
      </c>
      <c r="AV713" s="13" t="s">
        <v>227</v>
      </c>
      <c r="AW713" s="13" t="s">
        <v>33</v>
      </c>
      <c r="AX713" s="13" t="s">
        <v>76</v>
      </c>
      <c r="AY713" s="202" t="s">
        <v>220</v>
      </c>
    </row>
    <row r="714" spans="1:65" s="13" customFormat="1" ht="11.25">
      <c r="B714" s="192"/>
      <c r="C714" s="193"/>
      <c r="D714" s="185" t="s">
        <v>233</v>
      </c>
      <c r="E714" s="193"/>
      <c r="F714" s="195" t="s">
        <v>1177</v>
      </c>
      <c r="G714" s="193"/>
      <c r="H714" s="196">
        <v>2.25</v>
      </c>
      <c r="I714" s="197"/>
      <c r="J714" s="193"/>
      <c r="K714" s="193"/>
      <c r="L714" s="198"/>
      <c r="M714" s="199"/>
      <c r="N714" s="200"/>
      <c r="O714" s="200"/>
      <c r="P714" s="200"/>
      <c r="Q714" s="200"/>
      <c r="R714" s="200"/>
      <c r="S714" s="200"/>
      <c r="T714" s="201"/>
      <c r="AT714" s="202" t="s">
        <v>233</v>
      </c>
      <c r="AU714" s="202" t="s">
        <v>227</v>
      </c>
      <c r="AV714" s="13" t="s">
        <v>227</v>
      </c>
      <c r="AW714" s="13" t="s">
        <v>4</v>
      </c>
      <c r="AX714" s="13" t="s">
        <v>76</v>
      </c>
      <c r="AY714" s="202" t="s">
        <v>220</v>
      </c>
    </row>
    <row r="715" spans="1:65" s="2" customFormat="1" ht="24.2" customHeight="1">
      <c r="A715" s="36"/>
      <c r="B715" s="37"/>
      <c r="C715" s="173" t="s">
        <v>1178</v>
      </c>
      <c r="D715" s="173" t="s">
        <v>222</v>
      </c>
      <c r="E715" s="174" t="s">
        <v>1179</v>
      </c>
      <c r="F715" s="175" t="s">
        <v>1180</v>
      </c>
      <c r="G715" s="176" t="s">
        <v>82</v>
      </c>
      <c r="H715" s="177">
        <v>2.14</v>
      </c>
      <c r="I715" s="178"/>
      <c r="J715" s="177">
        <f>ROUND(I715*H715,1)</f>
        <v>0</v>
      </c>
      <c r="K715" s="175" t="s">
        <v>225</v>
      </c>
      <c r="L715" s="41"/>
      <c r="M715" s="179" t="s">
        <v>19</v>
      </c>
      <c r="N715" s="180" t="s">
        <v>43</v>
      </c>
      <c r="O715" s="66"/>
      <c r="P715" s="181">
        <f>O715*H715</f>
        <v>0</v>
      </c>
      <c r="Q715" s="181">
        <v>0</v>
      </c>
      <c r="R715" s="181">
        <f>Q715*H715</f>
        <v>0</v>
      </c>
      <c r="S715" s="181">
        <v>0</v>
      </c>
      <c r="T715" s="182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83" t="s">
        <v>337</v>
      </c>
      <c r="AT715" s="183" t="s">
        <v>222</v>
      </c>
      <c r="AU715" s="183" t="s">
        <v>227</v>
      </c>
      <c r="AY715" s="19" t="s">
        <v>220</v>
      </c>
      <c r="BE715" s="184">
        <f>IF(N715="základní",J715,0)</f>
        <v>0</v>
      </c>
      <c r="BF715" s="184">
        <f>IF(N715="snížená",J715,0)</f>
        <v>0</v>
      </c>
      <c r="BG715" s="184">
        <f>IF(N715="zákl. přenesená",J715,0)</f>
        <v>0</v>
      </c>
      <c r="BH715" s="184">
        <f>IF(N715="sníž. přenesená",J715,0)</f>
        <v>0</v>
      </c>
      <c r="BI715" s="184">
        <f>IF(N715="nulová",J715,0)</f>
        <v>0</v>
      </c>
      <c r="BJ715" s="19" t="s">
        <v>227</v>
      </c>
      <c r="BK715" s="184">
        <f>ROUND(I715*H715,1)</f>
        <v>0</v>
      </c>
      <c r="BL715" s="19" t="s">
        <v>337</v>
      </c>
      <c r="BM715" s="183" t="s">
        <v>1181</v>
      </c>
    </row>
    <row r="716" spans="1:65" s="2" customFormat="1" ht="19.5">
      <c r="A716" s="36"/>
      <c r="B716" s="37"/>
      <c r="C716" s="38"/>
      <c r="D716" s="185" t="s">
        <v>229</v>
      </c>
      <c r="E716" s="38"/>
      <c r="F716" s="186" t="s">
        <v>1182</v>
      </c>
      <c r="G716" s="38"/>
      <c r="H716" s="38"/>
      <c r="I716" s="187"/>
      <c r="J716" s="38"/>
      <c r="K716" s="38"/>
      <c r="L716" s="41"/>
      <c r="M716" s="188"/>
      <c r="N716" s="189"/>
      <c r="O716" s="66"/>
      <c r="P716" s="66"/>
      <c r="Q716" s="66"/>
      <c r="R716" s="66"/>
      <c r="S716" s="66"/>
      <c r="T716" s="67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T716" s="19" t="s">
        <v>229</v>
      </c>
      <c r="AU716" s="19" t="s">
        <v>227</v>
      </c>
    </row>
    <row r="717" spans="1:65" s="2" customFormat="1" ht="11.25">
      <c r="A717" s="36"/>
      <c r="B717" s="37"/>
      <c r="C717" s="38"/>
      <c r="D717" s="190" t="s">
        <v>231</v>
      </c>
      <c r="E717" s="38"/>
      <c r="F717" s="191" t="s">
        <v>1183</v>
      </c>
      <c r="G717" s="38"/>
      <c r="H717" s="38"/>
      <c r="I717" s="187"/>
      <c r="J717" s="38"/>
      <c r="K717" s="38"/>
      <c r="L717" s="41"/>
      <c r="M717" s="188"/>
      <c r="N717" s="189"/>
      <c r="O717" s="66"/>
      <c r="P717" s="66"/>
      <c r="Q717" s="66"/>
      <c r="R717" s="66"/>
      <c r="S717" s="66"/>
      <c r="T717" s="67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T717" s="19" t="s">
        <v>231</v>
      </c>
      <c r="AU717" s="19" t="s">
        <v>227</v>
      </c>
    </row>
    <row r="718" spans="1:65" s="13" customFormat="1" ht="11.25">
      <c r="B718" s="192"/>
      <c r="C718" s="193"/>
      <c r="D718" s="185" t="s">
        <v>233</v>
      </c>
      <c r="E718" s="194" t="s">
        <v>19</v>
      </c>
      <c r="F718" s="195" t="s">
        <v>85</v>
      </c>
      <c r="G718" s="193"/>
      <c r="H718" s="196">
        <v>2.14</v>
      </c>
      <c r="I718" s="197"/>
      <c r="J718" s="193"/>
      <c r="K718" s="193"/>
      <c r="L718" s="198"/>
      <c r="M718" s="199"/>
      <c r="N718" s="200"/>
      <c r="O718" s="200"/>
      <c r="P718" s="200"/>
      <c r="Q718" s="200"/>
      <c r="R718" s="200"/>
      <c r="S718" s="200"/>
      <c r="T718" s="201"/>
      <c r="AT718" s="202" t="s">
        <v>233</v>
      </c>
      <c r="AU718" s="202" t="s">
        <v>227</v>
      </c>
      <c r="AV718" s="13" t="s">
        <v>227</v>
      </c>
      <c r="AW718" s="13" t="s">
        <v>33</v>
      </c>
      <c r="AX718" s="13" t="s">
        <v>76</v>
      </c>
      <c r="AY718" s="202" t="s">
        <v>220</v>
      </c>
    </row>
    <row r="719" spans="1:65" s="2" customFormat="1" ht="24.2" customHeight="1">
      <c r="A719" s="36"/>
      <c r="B719" s="37"/>
      <c r="C719" s="173" t="s">
        <v>1184</v>
      </c>
      <c r="D719" s="173" t="s">
        <v>222</v>
      </c>
      <c r="E719" s="174" t="s">
        <v>1185</v>
      </c>
      <c r="F719" s="175" t="s">
        <v>1186</v>
      </c>
      <c r="G719" s="176" t="s">
        <v>82</v>
      </c>
      <c r="H719" s="177">
        <v>3.04</v>
      </c>
      <c r="I719" s="178"/>
      <c r="J719" s="177">
        <f>ROUND(I719*H719,1)</f>
        <v>0</v>
      </c>
      <c r="K719" s="175" t="s">
        <v>225</v>
      </c>
      <c r="L719" s="41"/>
      <c r="M719" s="179" t="s">
        <v>19</v>
      </c>
      <c r="N719" s="180" t="s">
        <v>43</v>
      </c>
      <c r="O719" s="66"/>
      <c r="P719" s="181">
        <f>O719*H719</f>
        <v>0</v>
      </c>
      <c r="Q719" s="181">
        <v>1.5E-3</v>
      </c>
      <c r="R719" s="181">
        <f>Q719*H719</f>
        <v>4.5599999999999998E-3</v>
      </c>
      <c r="S719" s="181">
        <v>0</v>
      </c>
      <c r="T719" s="182">
        <f>S719*H719</f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83" t="s">
        <v>337</v>
      </c>
      <c r="AT719" s="183" t="s">
        <v>222</v>
      </c>
      <c r="AU719" s="183" t="s">
        <v>227</v>
      </c>
      <c r="AY719" s="19" t="s">
        <v>220</v>
      </c>
      <c r="BE719" s="184">
        <f>IF(N719="základní",J719,0)</f>
        <v>0</v>
      </c>
      <c r="BF719" s="184">
        <f>IF(N719="snížená",J719,0)</f>
        <v>0</v>
      </c>
      <c r="BG719" s="184">
        <f>IF(N719="zákl. přenesená",J719,0)</f>
        <v>0</v>
      </c>
      <c r="BH719" s="184">
        <f>IF(N719="sníž. přenesená",J719,0)</f>
        <v>0</v>
      </c>
      <c r="BI719" s="184">
        <f>IF(N719="nulová",J719,0)</f>
        <v>0</v>
      </c>
      <c r="BJ719" s="19" t="s">
        <v>227</v>
      </c>
      <c r="BK719" s="184">
        <f>ROUND(I719*H719,1)</f>
        <v>0</v>
      </c>
      <c r="BL719" s="19" t="s">
        <v>337</v>
      </c>
      <c r="BM719" s="183" t="s">
        <v>1187</v>
      </c>
    </row>
    <row r="720" spans="1:65" s="2" customFormat="1" ht="11.25">
      <c r="A720" s="36"/>
      <c r="B720" s="37"/>
      <c r="C720" s="38"/>
      <c r="D720" s="185" t="s">
        <v>229</v>
      </c>
      <c r="E720" s="38"/>
      <c r="F720" s="186" t="s">
        <v>1188</v>
      </c>
      <c r="G720" s="38"/>
      <c r="H720" s="38"/>
      <c r="I720" s="187"/>
      <c r="J720" s="38"/>
      <c r="K720" s="38"/>
      <c r="L720" s="41"/>
      <c r="M720" s="188"/>
      <c r="N720" s="189"/>
      <c r="O720" s="66"/>
      <c r="P720" s="66"/>
      <c r="Q720" s="66"/>
      <c r="R720" s="66"/>
      <c r="S720" s="66"/>
      <c r="T720" s="67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T720" s="19" t="s">
        <v>229</v>
      </c>
      <c r="AU720" s="19" t="s">
        <v>227</v>
      </c>
    </row>
    <row r="721" spans="1:65" s="2" customFormat="1" ht="11.25">
      <c r="A721" s="36"/>
      <c r="B721" s="37"/>
      <c r="C721" s="38"/>
      <c r="D721" s="190" t="s">
        <v>231</v>
      </c>
      <c r="E721" s="38"/>
      <c r="F721" s="191" t="s">
        <v>1189</v>
      </c>
      <c r="G721" s="38"/>
      <c r="H721" s="38"/>
      <c r="I721" s="187"/>
      <c r="J721" s="38"/>
      <c r="K721" s="38"/>
      <c r="L721" s="41"/>
      <c r="M721" s="188"/>
      <c r="N721" s="189"/>
      <c r="O721" s="66"/>
      <c r="P721" s="66"/>
      <c r="Q721" s="66"/>
      <c r="R721" s="66"/>
      <c r="S721" s="66"/>
      <c r="T721" s="67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T721" s="19" t="s">
        <v>231</v>
      </c>
      <c r="AU721" s="19" t="s">
        <v>227</v>
      </c>
    </row>
    <row r="722" spans="1:65" s="13" customFormat="1" ht="11.25">
      <c r="B722" s="192"/>
      <c r="C722" s="193"/>
      <c r="D722" s="185" t="s">
        <v>233</v>
      </c>
      <c r="E722" s="194" t="s">
        <v>19</v>
      </c>
      <c r="F722" s="195" t="s">
        <v>95</v>
      </c>
      <c r="G722" s="193"/>
      <c r="H722" s="196">
        <v>3.04</v>
      </c>
      <c r="I722" s="197"/>
      <c r="J722" s="193"/>
      <c r="K722" s="193"/>
      <c r="L722" s="198"/>
      <c r="M722" s="199"/>
      <c r="N722" s="200"/>
      <c r="O722" s="200"/>
      <c r="P722" s="200"/>
      <c r="Q722" s="200"/>
      <c r="R722" s="200"/>
      <c r="S722" s="200"/>
      <c r="T722" s="201"/>
      <c r="AT722" s="202" t="s">
        <v>233</v>
      </c>
      <c r="AU722" s="202" t="s">
        <v>227</v>
      </c>
      <c r="AV722" s="13" t="s">
        <v>227</v>
      </c>
      <c r="AW722" s="13" t="s">
        <v>33</v>
      </c>
      <c r="AX722" s="13" t="s">
        <v>71</v>
      </c>
      <c r="AY722" s="202" t="s">
        <v>220</v>
      </c>
    </row>
    <row r="723" spans="1:65" s="2" customFormat="1" ht="16.5" customHeight="1">
      <c r="A723" s="36"/>
      <c r="B723" s="37"/>
      <c r="C723" s="173" t="s">
        <v>1190</v>
      </c>
      <c r="D723" s="173" t="s">
        <v>222</v>
      </c>
      <c r="E723" s="174" t="s">
        <v>1191</v>
      </c>
      <c r="F723" s="175" t="s">
        <v>1192</v>
      </c>
      <c r="G723" s="176" t="s">
        <v>295</v>
      </c>
      <c r="H723" s="177">
        <v>8.3000000000000007</v>
      </c>
      <c r="I723" s="178"/>
      <c r="J723" s="177">
        <f>ROUND(I723*H723,1)</f>
        <v>0</v>
      </c>
      <c r="K723" s="175" t="s">
        <v>225</v>
      </c>
      <c r="L723" s="41"/>
      <c r="M723" s="179" t="s">
        <v>19</v>
      </c>
      <c r="N723" s="180" t="s">
        <v>43</v>
      </c>
      <c r="O723" s="66"/>
      <c r="P723" s="181">
        <f>O723*H723</f>
        <v>0</v>
      </c>
      <c r="Q723" s="181">
        <v>3.0000000000000001E-5</v>
      </c>
      <c r="R723" s="181">
        <f>Q723*H723</f>
        <v>2.4900000000000004E-4</v>
      </c>
      <c r="S723" s="181">
        <v>0</v>
      </c>
      <c r="T723" s="182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83" t="s">
        <v>337</v>
      </c>
      <c r="AT723" s="183" t="s">
        <v>222</v>
      </c>
      <c r="AU723" s="183" t="s">
        <v>227</v>
      </c>
      <c r="AY723" s="19" t="s">
        <v>220</v>
      </c>
      <c r="BE723" s="184">
        <f>IF(N723="základní",J723,0)</f>
        <v>0</v>
      </c>
      <c r="BF723" s="184">
        <f>IF(N723="snížená",J723,0)</f>
        <v>0</v>
      </c>
      <c r="BG723" s="184">
        <f>IF(N723="zákl. přenesená",J723,0)</f>
        <v>0</v>
      </c>
      <c r="BH723" s="184">
        <f>IF(N723="sníž. přenesená",J723,0)</f>
        <v>0</v>
      </c>
      <c r="BI723" s="184">
        <f>IF(N723="nulová",J723,0)</f>
        <v>0</v>
      </c>
      <c r="BJ723" s="19" t="s">
        <v>227</v>
      </c>
      <c r="BK723" s="184">
        <f>ROUND(I723*H723,1)</f>
        <v>0</v>
      </c>
      <c r="BL723" s="19" t="s">
        <v>337</v>
      </c>
      <c r="BM723" s="183" t="s">
        <v>1193</v>
      </c>
    </row>
    <row r="724" spans="1:65" s="2" customFormat="1" ht="11.25">
      <c r="A724" s="36"/>
      <c r="B724" s="37"/>
      <c r="C724" s="38"/>
      <c r="D724" s="185" t="s">
        <v>229</v>
      </c>
      <c r="E724" s="38"/>
      <c r="F724" s="186" t="s">
        <v>1194</v>
      </c>
      <c r="G724" s="38"/>
      <c r="H724" s="38"/>
      <c r="I724" s="187"/>
      <c r="J724" s="38"/>
      <c r="K724" s="38"/>
      <c r="L724" s="41"/>
      <c r="M724" s="188"/>
      <c r="N724" s="189"/>
      <c r="O724" s="66"/>
      <c r="P724" s="66"/>
      <c r="Q724" s="66"/>
      <c r="R724" s="66"/>
      <c r="S724" s="66"/>
      <c r="T724" s="67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T724" s="19" t="s">
        <v>229</v>
      </c>
      <c r="AU724" s="19" t="s">
        <v>227</v>
      </c>
    </row>
    <row r="725" spans="1:65" s="2" customFormat="1" ht="11.25">
      <c r="A725" s="36"/>
      <c r="B725" s="37"/>
      <c r="C725" s="38"/>
      <c r="D725" s="190" t="s">
        <v>231</v>
      </c>
      <c r="E725" s="38"/>
      <c r="F725" s="191" t="s">
        <v>1195</v>
      </c>
      <c r="G725" s="38"/>
      <c r="H725" s="38"/>
      <c r="I725" s="187"/>
      <c r="J725" s="38"/>
      <c r="K725" s="38"/>
      <c r="L725" s="41"/>
      <c r="M725" s="188"/>
      <c r="N725" s="189"/>
      <c r="O725" s="66"/>
      <c r="P725" s="66"/>
      <c r="Q725" s="66"/>
      <c r="R725" s="66"/>
      <c r="S725" s="66"/>
      <c r="T725" s="67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T725" s="19" t="s">
        <v>231</v>
      </c>
      <c r="AU725" s="19" t="s">
        <v>227</v>
      </c>
    </row>
    <row r="726" spans="1:65" s="13" customFormat="1" ht="11.25">
      <c r="B726" s="192"/>
      <c r="C726" s="193"/>
      <c r="D726" s="185" t="s">
        <v>233</v>
      </c>
      <c r="E726" s="194" t="s">
        <v>19</v>
      </c>
      <c r="F726" s="195" t="s">
        <v>898</v>
      </c>
      <c r="G726" s="193"/>
      <c r="H726" s="196">
        <v>3.9</v>
      </c>
      <c r="I726" s="197"/>
      <c r="J726" s="193"/>
      <c r="K726" s="193"/>
      <c r="L726" s="198"/>
      <c r="M726" s="199"/>
      <c r="N726" s="200"/>
      <c r="O726" s="200"/>
      <c r="P726" s="200"/>
      <c r="Q726" s="200"/>
      <c r="R726" s="200"/>
      <c r="S726" s="200"/>
      <c r="T726" s="201"/>
      <c r="AT726" s="202" t="s">
        <v>233</v>
      </c>
      <c r="AU726" s="202" t="s">
        <v>227</v>
      </c>
      <c r="AV726" s="13" t="s">
        <v>227</v>
      </c>
      <c r="AW726" s="13" t="s">
        <v>33</v>
      </c>
      <c r="AX726" s="13" t="s">
        <v>71</v>
      </c>
      <c r="AY726" s="202" t="s">
        <v>220</v>
      </c>
    </row>
    <row r="727" spans="1:65" s="13" customFormat="1" ht="11.25">
      <c r="B727" s="192"/>
      <c r="C727" s="193"/>
      <c r="D727" s="185" t="s">
        <v>233</v>
      </c>
      <c r="E727" s="194" t="s">
        <v>19</v>
      </c>
      <c r="F727" s="195" t="s">
        <v>1196</v>
      </c>
      <c r="G727" s="193"/>
      <c r="H727" s="196">
        <v>4.4000000000000004</v>
      </c>
      <c r="I727" s="197"/>
      <c r="J727" s="193"/>
      <c r="K727" s="193"/>
      <c r="L727" s="198"/>
      <c r="M727" s="199"/>
      <c r="N727" s="200"/>
      <c r="O727" s="200"/>
      <c r="P727" s="200"/>
      <c r="Q727" s="200"/>
      <c r="R727" s="200"/>
      <c r="S727" s="200"/>
      <c r="T727" s="201"/>
      <c r="AT727" s="202" t="s">
        <v>233</v>
      </c>
      <c r="AU727" s="202" t="s">
        <v>227</v>
      </c>
      <c r="AV727" s="13" t="s">
        <v>227</v>
      </c>
      <c r="AW727" s="13" t="s">
        <v>33</v>
      </c>
      <c r="AX727" s="13" t="s">
        <v>71</v>
      </c>
      <c r="AY727" s="202" t="s">
        <v>220</v>
      </c>
    </row>
    <row r="728" spans="1:65" s="15" customFormat="1" ht="11.25">
      <c r="B728" s="213"/>
      <c r="C728" s="214"/>
      <c r="D728" s="185" t="s">
        <v>233</v>
      </c>
      <c r="E728" s="215" t="s">
        <v>19</v>
      </c>
      <c r="F728" s="216" t="s">
        <v>254</v>
      </c>
      <c r="G728" s="214"/>
      <c r="H728" s="217">
        <v>8.3000000000000007</v>
      </c>
      <c r="I728" s="218"/>
      <c r="J728" s="214"/>
      <c r="K728" s="214"/>
      <c r="L728" s="219"/>
      <c r="M728" s="220"/>
      <c r="N728" s="221"/>
      <c r="O728" s="221"/>
      <c r="P728" s="221"/>
      <c r="Q728" s="221"/>
      <c r="R728" s="221"/>
      <c r="S728" s="221"/>
      <c r="T728" s="222"/>
      <c r="AT728" s="223" t="s">
        <v>233</v>
      </c>
      <c r="AU728" s="223" t="s">
        <v>227</v>
      </c>
      <c r="AV728" s="15" t="s">
        <v>226</v>
      </c>
      <c r="AW728" s="15" t="s">
        <v>33</v>
      </c>
      <c r="AX728" s="15" t="s">
        <v>76</v>
      </c>
      <c r="AY728" s="223" t="s">
        <v>220</v>
      </c>
    </row>
    <row r="729" spans="1:65" s="2" customFormat="1" ht="21.75" customHeight="1">
      <c r="A729" s="36"/>
      <c r="B729" s="37"/>
      <c r="C729" s="173" t="s">
        <v>1197</v>
      </c>
      <c r="D729" s="173" t="s">
        <v>222</v>
      </c>
      <c r="E729" s="174" t="s">
        <v>1198</v>
      </c>
      <c r="F729" s="175" t="s">
        <v>1199</v>
      </c>
      <c r="G729" s="176" t="s">
        <v>295</v>
      </c>
      <c r="H729" s="177">
        <v>4.1500000000000004</v>
      </c>
      <c r="I729" s="178"/>
      <c r="J729" s="177">
        <f>ROUND(I729*H729,1)</f>
        <v>0</v>
      </c>
      <c r="K729" s="175" t="s">
        <v>225</v>
      </c>
      <c r="L729" s="41"/>
      <c r="M729" s="179" t="s">
        <v>19</v>
      </c>
      <c r="N729" s="180" t="s">
        <v>43</v>
      </c>
      <c r="O729" s="66"/>
      <c r="P729" s="181">
        <f>O729*H729</f>
        <v>0</v>
      </c>
      <c r="Q729" s="181">
        <v>0</v>
      </c>
      <c r="R729" s="181">
        <f>Q729*H729</f>
        <v>0</v>
      </c>
      <c r="S729" s="181">
        <v>0</v>
      </c>
      <c r="T729" s="182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83" t="s">
        <v>337</v>
      </c>
      <c r="AT729" s="183" t="s">
        <v>222</v>
      </c>
      <c r="AU729" s="183" t="s">
        <v>227</v>
      </c>
      <c r="AY729" s="19" t="s">
        <v>220</v>
      </c>
      <c r="BE729" s="184">
        <f>IF(N729="základní",J729,0)</f>
        <v>0</v>
      </c>
      <c r="BF729" s="184">
        <f>IF(N729="snížená",J729,0)</f>
        <v>0</v>
      </c>
      <c r="BG729" s="184">
        <f>IF(N729="zákl. přenesená",J729,0)</f>
        <v>0</v>
      </c>
      <c r="BH729" s="184">
        <f>IF(N729="sníž. přenesená",J729,0)</f>
        <v>0</v>
      </c>
      <c r="BI729" s="184">
        <f>IF(N729="nulová",J729,0)</f>
        <v>0</v>
      </c>
      <c r="BJ729" s="19" t="s">
        <v>227</v>
      </c>
      <c r="BK729" s="184">
        <f>ROUND(I729*H729,1)</f>
        <v>0</v>
      </c>
      <c r="BL729" s="19" t="s">
        <v>337</v>
      </c>
      <c r="BM729" s="183" t="s">
        <v>1200</v>
      </c>
    </row>
    <row r="730" spans="1:65" s="2" customFormat="1" ht="19.5">
      <c r="A730" s="36"/>
      <c r="B730" s="37"/>
      <c r="C730" s="38"/>
      <c r="D730" s="185" t="s">
        <v>229</v>
      </c>
      <c r="E730" s="38"/>
      <c r="F730" s="186" t="s">
        <v>1201</v>
      </c>
      <c r="G730" s="38"/>
      <c r="H730" s="38"/>
      <c r="I730" s="187"/>
      <c r="J730" s="38"/>
      <c r="K730" s="38"/>
      <c r="L730" s="41"/>
      <c r="M730" s="188"/>
      <c r="N730" s="189"/>
      <c r="O730" s="66"/>
      <c r="P730" s="66"/>
      <c r="Q730" s="66"/>
      <c r="R730" s="66"/>
      <c r="S730" s="66"/>
      <c r="T730" s="67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T730" s="19" t="s">
        <v>229</v>
      </c>
      <c r="AU730" s="19" t="s">
        <v>227</v>
      </c>
    </row>
    <row r="731" spans="1:65" s="2" customFormat="1" ht="11.25">
      <c r="A731" s="36"/>
      <c r="B731" s="37"/>
      <c r="C731" s="38"/>
      <c r="D731" s="190" t="s">
        <v>231</v>
      </c>
      <c r="E731" s="38"/>
      <c r="F731" s="191" t="s">
        <v>1202</v>
      </c>
      <c r="G731" s="38"/>
      <c r="H731" s="38"/>
      <c r="I731" s="187"/>
      <c r="J731" s="38"/>
      <c r="K731" s="38"/>
      <c r="L731" s="41"/>
      <c r="M731" s="188"/>
      <c r="N731" s="189"/>
      <c r="O731" s="66"/>
      <c r="P731" s="66"/>
      <c r="Q731" s="66"/>
      <c r="R731" s="66"/>
      <c r="S731" s="66"/>
      <c r="T731" s="67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T731" s="19" t="s">
        <v>231</v>
      </c>
      <c r="AU731" s="19" t="s">
        <v>227</v>
      </c>
    </row>
    <row r="732" spans="1:65" s="13" customFormat="1" ht="11.25">
      <c r="B732" s="192"/>
      <c r="C732" s="193"/>
      <c r="D732" s="185" t="s">
        <v>233</v>
      </c>
      <c r="E732" s="194" t="s">
        <v>19</v>
      </c>
      <c r="F732" s="195" t="s">
        <v>1203</v>
      </c>
      <c r="G732" s="193"/>
      <c r="H732" s="196">
        <v>1.95</v>
      </c>
      <c r="I732" s="197"/>
      <c r="J732" s="193"/>
      <c r="K732" s="193"/>
      <c r="L732" s="198"/>
      <c r="M732" s="199"/>
      <c r="N732" s="200"/>
      <c r="O732" s="200"/>
      <c r="P732" s="200"/>
      <c r="Q732" s="200"/>
      <c r="R732" s="200"/>
      <c r="S732" s="200"/>
      <c r="T732" s="201"/>
      <c r="AT732" s="202" t="s">
        <v>233</v>
      </c>
      <c r="AU732" s="202" t="s">
        <v>227</v>
      </c>
      <c r="AV732" s="13" t="s">
        <v>227</v>
      </c>
      <c r="AW732" s="13" t="s">
        <v>33</v>
      </c>
      <c r="AX732" s="13" t="s">
        <v>71</v>
      </c>
      <c r="AY732" s="202" t="s">
        <v>220</v>
      </c>
    </row>
    <row r="733" spans="1:65" s="13" customFormat="1" ht="11.25">
      <c r="B733" s="192"/>
      <c r="C733" s="193"/>
      <c r="D733" s="185" t="s">
        <v>233</v>
      </c>
      <c r="E733" s="194" t="s">
        <v>19</v>
      </c>
      <c r="F733" s="195" t="s">
        <v>1204</v>
      </c>
      <c r="G733" s="193"/>
      <c r="H733" s="196">
        <v>2.2000000000000002</v>
      </c>
      <c r="I733" s="197"/>
      <c r="J733" s="193"/>
      <c r="K733" s="193"/>
      <c r="L733" s="198"/>
      <c r="M733" s="199"/>
      <c r="N733" s="200"/>
      <c r="O733" s="200"/>
      <c r="P733" s="200"/>
      <c r="Q733" s="200"/>
      <c r="R733" s="200"/>
      <c r="S733" s="200"/>
      <c r="T733" s="201"/>
      <c r="AT733" s="202" t="s">
        <v>233</v>
      </c>
      <c r="AU733" s="202" t="s">
        <v>227</v>
      </c>
      <c r="AV733" s="13" t="s">
        <v>227</v>
      </c>
      <c r="AW733" s="13" t="s">
        <v>33</v>
      </c>
      <c r="AX733" s="13" t="s">
        <v>71</v>
      </c>
      <c r="AY733" s="202" t="s">
        <v>220</v>
      </c>
    </row>
    <row r="734" spans="1:65" s="15" customFormat="1" ht="11.25">
      <c r="B734" s="213"/>
      <c r="C734" s="214"/>
      <c r="D734" s="185" t="s">
        <v>233</v>
      </c>
      <c r="E734" s="215" t="s">
        <v>19</v>
      </c>
      <c r="F734" s="216" t="s">
        <v>254</v>
      </c>
      <c r="G734" s="214"/>
      <c r="H734" s="217">
        <v>4.1500000000000004</v>
      </c>
      <c r="I734" s="218"/>
      <c r="J734" s="214"/>
      <c r="K734" s="214"/>
      <c r="L734" s="219"/>
      <c r="M734" s="220"/>
      <c r="N734" s="221"/>
      <c r="O734" s="221"/>
      <c r="P734" s="221"/>
      <c r="Q734" s="221"/>
      <c r="R734" s="221"/>
      <c r="S734" s="221"/>
      <c r="T734" s="222"/>
      <c r="AT734" s="223" t="s">
        <v>233</v>
      </c>
      <c r="AU734" s="223" t="s">
        <v>227</v>
      </c>
      <c r="AV734" s="15" t="s">
        <v>226</v>
      </c>
      <c r="AW734" s="15" t="s">
        <v>33</v>
      </c>
      <c r="AX734" s="15" t="s">
        <v>76</v>
      </c>
      <c r="AY734" s="223" t="s">
        <v>220</v>
      </c>
    </row>
    <row r="735" spans="1:65" s="2" customFormat="1" ht="16.5" customHeight="1">
      <c r="A735" s="36"/>
      <c r="B735" s="37"/>
      <c r="C735" s="173" t="s">
        <v>1205</v>
      </c>
      <c r="D735" s="173" t="s">
        <v>222</v>
      </c>
      <c r="E735" s="174" t="s">
        <v>1206</v>
      </c>
      <c r="F735" s="175" t="s">
        <v>1207</v>
      </c>
      <c r="G735" s="176" t="s">
        <v>257</v>
      </c>
      <c r="H735" s="177">
        <v>8</v>
      </c>
      <c r="I735" s="178"/>
      <c r="J735" s="177">
        <f>ROUND(I735*H735,1)</f>
        <v>0</v>
      </c>
      <c r="K735" s="175" t="s">
        <v>225</v>
      </c>
      <c r="L735" s="41"/>
      <c r="M735" s="179" t="s">
        <v>19</v>
      </c>
      <c r="N735" s="180" t="s">
        <v>43</v>
      </c>
      <c r="O735" s="66"/>
      <c r="P735" s="181">
        <f>O735*H735</f>
        <v>0</v>
      </c>
      <c r="Q735" s="181">
        <v>2.1000000000000001E-4</v>
      </c>
      <c r="R735" s="181">
        <f>Q735*H735</f>
        <v>1.6800000000000001E-3</v>
      </c>
      <c r="S735" s="181">
        <v>0</v>
      </c>
      <c r="T735" s="182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183" t="s">
        <v>337</v>
      </c>
      <c r="AT735" s="183" t="s">
        <v>222</v>
      </c>
      <c r="AU735" s="183" t="s">
        <v>227</v>
      </c>
      <c r="AY735" s="19" t="s">
        <v>220</v>
      </c>
      <c r="BE735" s="184">
        <f>IF(N735="základní",J735,0)</f>
        <v>0</v>
      </c>
      <c r="BF735" s="184">
        <f>IF(N735="snížená",J735,0)</f>
        <v>0</v>
      </c>
      <c r="BG735" s="184">
        <f>IF(N735="zákl. přenesená",J735,0)</f>
        <v>0</v>
      </c>
      <c r="BH735" s="184">
        <f>IF(N735="sníž. přenesená",J735,0)</f>
        <v>0</v>
      </c>
      <c r="BI735" s="184">
        <f>IF(N735="nulová",J735,0)</f>
        <v>0</v>
      </c>
      <c r="BJ735" s="19" t="s">
        <v>227</v>
      </c>
      <c r="BK735" s="184">
        <f>ROUND(I735*H735,1)</f>
        <v>0</v>
      </c>
      <c r="BL735" s="19" t="s">
        <v>337</v>
      </c>
      <c r="BM735" s="183" t="s">
        <v>1208</v>
      </c>
    </row>
    <row r="736" spans="1:65" s="2" customFormat="1" ht="11.25">
      <c r="A736" s="36"/>
      <c r="B736" s="37"/>
      <c r="C736" s="38"/>
      <c r="D736" s="185" t="s">
        <v>229</v>
      </c>
      <c r="E736" s="38"/>
      <c r="F736" s="186" t="s">
        <v>1209</v>
      </c>
      <c r="G736" s="38"/>
      <c r="H736" s="38"/>
      <c r="I736" s="187"/>
      <c r="J736" s="38"/>
      <c r="K736" s="38"/>
      <c r="L736" s="41"/>
      <c r="M736" s="188"/>
      <c r="N736" s="189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229</v>
      </c>
      <c r="AU736" s="19" t="s">
        <v>227</v>
      </c>
    </row>
    <row r="737" spans="1:65" s="2" customFormat="1" ht="11.25">
      <c r="A737" s="36"/>
      <c r="B737" s="37"/>
      <c r="C737" s="38"/>
      <c r="D737" s="190" t="s">
        <v>231</v>
      </c>
      <c r="E737" s="38"/>
      <c r="F737" s="191" t="s">
        <v>1210</v>
      </c>
      <c r="G737" s="38"/>
      <c r="H737" s="38"/>
      <c r="I737" s="187"/>
      <c r="J737" s="38"/>
      <c r="K737" s="38"/>
      <c r="L737" s="41"/>
      <c r="M737" s="188"/>
      <c r="N737" s="189"/>
      <c r="O737" s="66"/>
      <c r="P737" s="66"/>
      <c r="Q737" s="66"/>
      <c r="R737" s="66"/>
      <c r="S737" s="66"/>
      <c r="T737" s="67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T737" s="19" t="s">
        <v>231</v>
      </c>
      <c r="AU737" s="19" t="s">
        <v>227</v>
      </c>
    </row>
    <row r="738" spans="1:65" s="13" customFormat="1" ht="11.25">
      <c r="B738" s="192"/>
      <c r="C738" s="193"/>
      <c r="D738" s="185" t="s">
        <v>233</v>
      </c>
      <c r="E738" s="194" t="s">
        <v>19</v>
      </c>
      <c r="F738" s="195" t="s">
        <v>279</v>
      </c>
      <c r="G738" s="193"/>
      <c r="H738" s="196">
        <v>8</v>
      </c>
      <c r="I738" s="197"/>
      <c r="J738" s="193"/>
      <c r="K738" s="193"/>
      <c r="L738" s="198"/>
      <c r="M738" s="199"/>
      <c r="N738" s="200"/>
      <c r="O738" s="200"/>
      <c r="P738" s="200"/>
      <c r="Q738" s="200"/>
      <c r="R738" s="200"/>
      <c r="S738" s="200"/>
      <c r="T738" s="201"/>
      <c r="AT738" s="202" t="s">
        <v>233</v>
      </c>
      <c r="AU738" s="202" t="s">
        <v>227</v>
      </c>
      <c r="AV738" s="13" t="s">
        <v>227</v>
      </c>
      <c r="AW738" s="13" t="s">
        <v>33</v>
      </c>
      <c r="AX738" s="13" t="s">
        <v>71</v>
      </c>
      <c r="AY738" s="202" t="s">
        <v>220</v>
      </c>
    </row>
    <row r="739" spans="1:65" s="2" customFormat="1" ht="16.5" customHeight="1">
      <c r="A739" s="36"/>
      <c r="B739" s="37"/>
      <c r="C739" s="173" t="s">
        <v>1211</v>
      </c>
      <c r="D739" s="173" t="s">
        <v>222</v>
      </c>
      <c r="E739" s="174" t="s">
        <v>1212</v>
      </c>
      <c r="F739" s="175" t="s">
        <v>1213</v>
      </c>
      <c r="G739" s="176" t="s">
        <v>257</v>
      </c>
      <c r="H739" s="177">
        <v>1</v>
      </c>
      <c r="I739" s="178"/>
      <c r="J739" s="177">
        <f>ROUND(I739*H739,1)</f>
        <v>0</v>
      </c>
      <c r="K739" s="175" t="s">
        <v>225</v>
      </c>
      <c r="L739" s="41"/>
      <c r="M739" s="179" t="s">
        <v>19</v>
      </c>
      <c r="N739" s="180" t="s">
        <v>43</v>
      </c>
      <c r="O739" s="66"/>
      <c r="P739" s="181">
        <f>O739*H739</f>
        <v>0</v>
      </c>
      <c r="Q739" s="181">
        <v>2.0000000000000001E-4</v>
      </c>
      <c r="R739" s="181">
        <f>Q739*H739</f>
        <v>2.0000000000000001E-4</v>
      </c>
      <c r="S739" s="181">
        <v>0</v>
      </c>
      <c r="T739" s="182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83" t="s">
        <v>337</v>
      </c>
      <c r="AT739" s="183" t="s">
        <v>222</v>
      </c>
      <c r="AU739" s="183" t="s">
        <v>227</v>
      </c>
      <c r="AY739" s="19" t="s">
        <v>220</v>
      </c>
      <c r="BE739" s="184">
        <f>IF(N739="základní",J739,0)</f>
        <v>0</v>
      </c>
      <c r="BF739" s="184">
        <f>IF(N739="snížená",J739,0)</f>
        <v>0</v>
      </c>
      <c r="BG739" s="184">
        <f>IF(N739="zákl. přenesená",J739,0)</f>
        <v>0</v>
      </c>
      <c r="BH739" s="184">
        <f>IF(N739="sníž. přenesená",J739,0)</f>
        <v>0</v>
      </c>
      <c r="BI739" s="184">
        <f>IF(N739="nulová",J739,0)</f>
        <v>0</v>
      </c>
      <c r="BJ739" s="19" t="s">
        <v>227</v>
      </c>
      <c r="BK739" s="184">
        <f>ROUND(I739*H739,1)</f>
        <v>0</v>
      </c>
      <c r="BL739" s="19" t="s">
        <v>337</v>
      </c>
      <c r="BM739" s="183" t="s">
        <v>1214</v>
      </c>
    </row>
    <row r="740" spans="1:65" s="2" customFormat="1" ht="11.25">
      <c r="A740" s="36"/>
      <c r="B740" s="37"/>
      <c r="C740" s="38"/>
      <c r="D740" s="185" t="s">
        <v>229</v>
      </c>
      <c r="E740" s="38"/>
      <c r="F740" s="186" t="s">
        <v>1215</v>
      </c>
      <c r="G740" s="38"/>
      <c r="H740" s="38"/>
      <c r="I740" s="187"/>
      <c r="J740" s="38"/>
      <c r="K740" s="38"/>
      <c r="L740" s="41"/>
      <c r="M740" s="188"/>
      <c r="N740" s="189"/>
      <c r="O740" s="66"/>
      <c r="P740" s="66"/>
      <c r="Q740" s="66"/>
      <c r="R740" s="66"/>
      <c r="S740" s="66"/>
      <c r="T740" s="67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T740" s="19" t="s">
        <v>229</v>
      </c>
      <c r="AU740" s="19" t="s">
        <v>227</v>
      </c>
    </row>
    <row r="741" spans="1:65" s="2" customFormat="1" ht="11.25">
      <c r="A741" s="36"/>
      <c r="B741" s="37"/>
      <c r="C741" s="38"/>
      <c r="D741" s="190" t="s">
        <v>231</v>
      </c>
      <c r="E741" s="38"/>
      <c r="F741" s="191" t="s">
        <v>1216</v>
      </c>
      <c r="G741" s="38"/>
      <c r="H741" s="38"/>
      <c r="I741" s="187"/>
      <c r="J741" s="38"/>
      <c r="K741" s="38"/>
      <c r="L741" s="41"/>
      <c r="M741" s="188"/>
      <c r="N741" s="189"/>
      <c r="O741" s="66"/>
      <c r="P741" s="66"/>
      <c r="Q741" s="66"/>
      <c r="R741" s="66"/>
      <c r="S741" s="66"/>
      <c r="T741" s="67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T741" s="19" t="s">
        <v>231</v>
      </c>
      <c r="AU741" s="19" t="s">
        <v>227</v>
      </c>
    </row>
    <row r="742" spans="1:65" s="2" customFormat="1" ht="16.5" customHeight="1">
      <c r="A742" s="36"/>
      <c r="B742" s="37"/>
      <c r="C742" s="173" t="s">
        <v>1217</v>
      </c>
      <c r="D742" s="173" t="s">
        <v>222</v>
      </c>
      <c r="E742" s="174" t="s">
        <v>1218</v>
      </c>
      <c r="F742" s="175" t="s">
        <v>1219</v>
      </c>
      <c r="G742" s="176" t="s">
        <v>257</v>
      </c>
      <c r="H742" s="177">
        <v>1</v>
      </c>
      <c r="I742" s="178"/>
      <c r="J742" s="177">
        <f>ROUND(I742*H742,1)</f>
        <v>0</v>
      </c>
      <c r="K742" s="175" t="s">
        <v>225</v>
      </c>
      <c r="L742" s="41"/>
      <c r="M742" s="179" t="s">
        <v>19</v>
      </c>
      <c r="N742" s="180" t="s">
        <v>43</v>
      </c>
      <c r="O742" s="66"/>
      <c r="P742" s="181">
        <f>O742*H742</f>
        <v>0</v>
      </c>
      <c r="Q742" s="181">
        <v>1.7799999999999999E-4</v>
      </c>
      <c r="R742" s="181">
        <f>Q742*H742</f>
        <v>1.7799999999999999E-4</v>
      </c>
      <c r="S742" s="181">
        <v>0</v>
      </c>
      <c r="T742" s="182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83" t="s">
        <v>337</v>
      </c>
      <c r="AT742" s="183" t="s">
        <v>222</v>
      </c>
      <c r="AU742" s="183" t="s">
        <v>227</v>
      </c>
      <c r="AY742" s="19" t="s">
        <v>220</v>
      </c>
      <c r="BE742" s="184">
        <f>IF(N742="základní",J742,0)</f>
        <v>0</v>
      </c>
      <c r="BF742" s="184">
        <f>IF(N742="snížená",J742,0)</f>
        <v>0</v>
      </c>
      <c r="BG742" s="184">
        <f>IF(N742="zákl. přenesená",J742,0)</f>
        <v>0</v>
      </c>
      <c r="BH742" s="184">
        <f>IF(N742="sníž. přenesená",J742,0)</f>
        <v>0</v>
      </c>
      <c r="BI742" s="184">
        <f>IF(N742="nulová",J742,0)</f>
        <v>0</v>
      </c>
      <c r="BJ742" s="19" t="s">
        <v>227</v>
      </c>
      <c r="BK742" s="184">
        <f>ROUND(I742*H742,1)</f>
        <v>0</v>
      </c>
      <c r="BL742" s="19" t="s">
        <v>337</v>
      </c>
      <c r="BM742" s="183" t="s">
        <v>1220</v>
      </c>
    </row>
    <row r="743" spans="1:65" s="2" customFormat="1" ht="19.5">
      <c r="A743" s="36"/>
      <c r="B743" s="37"/>
      <c r="C743" s="38"/>
      <c r="D743" s="185" t="s">
        <v>229</v>
      </c>
      <c r="E743" s="38"/>
      <c r="F743" s="186" t="s">
        <v>1221</v>
      </c>
      <c r="G743" s="38"/>
      <c r="H743" s="38"/>
      <c r="I743" s="187"/>
      <c r="J743" s="38"/>
      <c r="K743" s="38"/>
      <c r="L743" s="41"/>
      <c r="M743" s="188"/>
      <c r="N743" s="189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229</v>
      </c>
      <c r="AU743" s="19" t="s">
        <v>227</v>
      </c>
    </row>
    <row r="744" spans="1:65" s="2" customFormat="1" ht="11.25">
      <c r="A744" s="36"/>
      <c r="B744" s="37"/>
      <c r="C744" s="38"/>
      <c r="D744" s="190" t="s">
        <v>231</v>
      </c>
      <c r="E744" s="38"/>
      <c r="F744" s="191" t="s">
        <v>1222</v>
      </c>
      <c r="G744" s="38"/>
      <c r="H744" s="38"/>
      <c r="I744" s="187"/>
      <c r="J744" s="38"/>
      <c r="K744" s="38"/>
      <c r="L744" s="41"/>
      <c r="M744" s="188"/>
      <c r="N744" s="189"/>
      <c r="O744" s="66"/>
      <c r="P744" s="66"/>
      <c r="Q744" s="66"/>
      <c r="R744" s="66"/>
      <c r="S744" s="66"/>
      <c r="T744" s="67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T744" s="19" t="s">
        <v>231</v>
      </c>
      <c r="AU744" s="19" t="s">
        <v>227</v>
      </c>
    </row>
    <row r="745" spans="1:65" s="13" customFormat="1" ht="11.25">
      <c r="B745" s="192"/>
      <c r="C745" s="193"/>
      <c r="D745" s="185" t="s">
        <v>233</v>
      </c>
      <c r="E745" s="194" t="s">
        <v>19</v>
      </c>
      <c r="F745" s="195" t="s">
        <v>76</v>
      </c>
      <c r="G745" s="193"/>
      <c r="H745" s="196">
        <v>1</v>
      </c>
      <c r="I745" s="197"/>
      <c r="J745" s="193"/>
      <c r="K745" s="193"/>
      <c r="L745" s="198"/>
      <c r="M745" s="199"/>
      <c r="N745" s="200"/>
      <c r="O745" s="200"/>
      <c r="P745" s="200"/>
      <c r="Q745" s="200"/>
      <c r="R745" s="200"/>
      <c r="S745" s="200"/>
      <c r="T745" s="201"/>
      <c r="AT745" s="202" t="s">
        <v>233</v>
      </c>
      <c r="AU745" s="202" t="s">
        <v>227</v>
      </c>
      <c r="AV745" s="13" t="s">
        <v>227</v>
      </c>
      <c r="AW745" s="13" t="s">
        <v>33</v>
      </c>
      <c r="AX745" s="13" t="s">
        <v>71</v>
      </c>
      <c r="AY745" s="202" t="s">
        <v>220</v>
      </c>
    </row>
    <row r="746" spans="1:65" s="2" customFormat="1" ht="16.5" customHeight="1">
      <c r="A746" s="36"/>
      <c r="B746" s="37"/>
      <c r="C746" s="173" t="s">
        <v>1223</v>
      </c>
      <c r="D746" s="173" t="s">
        <v>222</v>
      </c>
      <c r="E746" s="174" t="s">
        <v>1224</v>
      </c>
      <c r="F746" s="175" t="s">
        <v>1225</v>
      </c>
      <c r="G746" s="176" t="s">
        <v>295</v>
      </c>
      <c r="H746" s="177">
        <v>13.65</v>
      </c>
      <c r="I746" s="178"/>
      <c r="J746" s="177">
        <f>ROUND(I746*H746,1)</f>
        <v>0</v>
      </c>
      <c r="K746" s="175" t="s">
        <v>225</v>
      </c>
      <c r="L746" s="41"/>
      <c r="M746" s="179" t="s">
        <v>19</v>
      </c>
      <c r="N746" s="180" t="s">
        <v>43</v>
      </c>
      <c r="O746" s="66"/>
      <c r="P746" s="181">
        <f>O746*H746</f>
        <v>0</v>
      </c>
      <c r="Q746" s="181">
        <v>3.2200000000000002E-4</v>
      </c>
      <c r="R746" s="181">
        <f>Q746*H746</f>
        <v>4.3953000000000004E-3</v>
      </c>
      <c r="S746" s="181">
        <v>0</v>
      </c>
      <c r="T746" s="182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83" t="s">
        <v>337</v>
      </c>
      <c r="AT746" s="183" t="s">
        <v>222</v>
      </c>
      <c r="AU746" s="183" t="s">
        <v>227</v>
      </c>
      <c r="AY746" s="19" t="s">
        <v>220</v>
      </c>
      <c r="BE746" s="184">
        <f>IF(N746="základní",J746,0)</f>
        <v>0</v>
      </c>
      <c r="BF746" s="184">
        <f>IF(N746="snížená",J746,0)</f>
        <v>0</v>
      </c>
      <c r="BG746" s="184">
        <f>IF(N746="zákl. přenesená",J746,0)</f>
        <v>0</v>
      </c>
      <c r="BH746" s="184">
        <f>IF(N746="sníž. přenesená",J746,0)</f>
        <v>0</v>
      </c>
      <c r="BI746" s="184">
        <f>IF(N746="nulová",J746,0)</f>
        <v>0</v>
      </c>
      <c r="BJ746" s="19" t="s">
        <v>227</v>
      </c>
      <c r="BK746" s="184">
        <f>ROUND(I746*H746,1)</f>
        <v>0</v>
      </c>
      <c r="BL746" s="19" t="s">
        <v>337</v>
      </c>
      <c r="BM746" s="183" t="s">
        <v>1226</v>
      </c>
    </row>
    <row r="747" spans="1:65" s="2" customFormat="1" ht="19.5">
      <c r="A747" s="36"/>
      <c r="B747" s="37"/>
      <c r="C747" s="38"/>
      <c r="D747" s="185" t="s">
        <v>229</v>
      </c>
      <c r="E747" s="38"/>
      <c r="F747" s="186" t="s">
        <v>1227</v>
      </c>
      <c r="G747" s="38"/>
      <c r="H747" s="38"/>
      <c r="I747" s="187"/>
      <c r="J747" s="38"/>
      <c r="K747" s="38"/>
      <c r="L747" s="41"/>
      <c r="M747" s="188"/>
      <c r="N747" s="189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229</v>
      </c>
      <c r="AU747" s="19" t="s">
        <v>227</v>
      </c>
    </row>
    <row r="748" spans="1:65" s="2" customFormat="1" ht="11.25">
      <c r="A748" s="36"/>
      <c r="B748" s="37"/>
      <c r="C748" s="38"/>
      <c r="D748" s="190" t="s">
        <v>231</v>
      </c>
      <c r="E748" s="38"/>
      <c r="F748" s="191" t="s">
        <v>1228</v>
      </c>
      <c r="G748" s="38"/>
      <c r="H748" s="38"/>
      <c r="I748" s="187"/>
      <c r="J748" s="38"/>
      <c r="K748" s="38"/>
      <c r="L748" s="41"/>
      <c r="M748" s="188"/>
      <c r="N748" s="189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231</v>
      </c>
      <c r="AU748" s="19" t="s">
        <v>227</v>
      </c>
    </row>
    <row r="749" spans="1:65" s="13" customFormat="1" ht="11.25">
      <c r="B749" s="192"/>
      <c r="C749" s="193"/>
      <c r="D749" s="185" t="s">
        <v>233</v>
      </c>
      <c r="E749" s="194" t="s">
        <v>19</v>
      </c>
      <c r="F749" s="195" t="s">
        <v>98</v>
      </c>
      <c r="G749" s="193"/>
      <c r="H749" s="196">
        <v>13.65</v>
      </c>
      <c r="I749" s="197"/>
      <c r="J749" s="193"/>
      <c r="K749" s="193"/>
      <c r="L749" s="198"/>
      <c r="M749" s="199"/>
      <c r="N749" s="200"/>
      <c r="O749" s="200"/>
      <c r="P749" s="200"/>
      <c r="Q749" s="200"/>
      <c r="R749" s="200"/>
      <c r="S749" s="200"/>
      <c r="T749" s="201"/>
      <c r="AT749" s="202" t="s">
        <v>233</v>
      </c>
      <c r="AU749" s="202" t="s">
        <v>227</v>
      </c>
      <c r="AV749" s="13" t="s">
        <v>227</v>
      </c>
      <c r="AW749" s="13" t="s">
        <v>33</v>
      </c>
      <c r="AX749" s="13" t="s">
        <v>71</v>
      </c>
      <c r="AY749" s="202" t="s">
        <v>220</v>
      </c>
    </row>
    <row r="750" spans="1:65" s="2" customFormat="1" ht="24.2" customHeight="1">
      <c r="A750" s="36"/>
      <c r="B750" s="37"/>
      <c r="C750" s="173" t="s">
        <v>1229</v>
      </c>
      <c r="D750" s="173" t="s">
        <v>222</v>
      </c>
      <c r="E750" s="174" t="s">
        <v>1230</v>
      </c>
      <c r="F750" s="175" t="s">
        <v>1231</v>
      </c>
      <c r="G750" s="176" t="s">
        <v>82</v>
      </c>
      <c r="H750" s="177">
        <v>2.14</v>
      </c>
      <c r="I750" s="178"/>
      <c r="J750" s="177">
        <f>ROUND(I750*H750,1)</f>
        <v>0</v>
      </c>
      <c r="K750" s="175" t="s">
        <v>225</v>
      </c>
      <c r="L750" s="41"/>
      <c r="M750" s="179" t="s">
        <v>19</v>
      </c>
      <c r="N750" s="180" t="s">
        <v>43</v>
      </c>
      <c r="O750" s="66"/>
      <c r="P750" s="181">
        <f>O750*H750</f>
        <v>0</v>
      </c>
      <c r="Q750" s="181">
        <v>4.5000000000000003E-5</v>
      </c>
      <c r="R750" s="181">
        <f>Q750*H750</f>
        <v>9.630000000000001E-5</v>
      </c>
      <c r="S750" s="181">
        <v>0</v>
      </c>
      <c r="T750" s="182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83" t="s">
        <v>337</v>
      </c>
      <c r="AT750" s="183" t="s">
        <v>222</v>
      </c>
      <c r="AU750" s="183" t="s">
        <v>227</v>
      </c>
      <c r="AY750" s="19" t="s">
        <v>220</v>
      </c>
      <c r="BE750" s="184">
        <f>IF(N750="základní",J750,0)</f>
        <v>0</v>
      </c>
      <c r="BF750" s="184">
        <f>IF(N750="snížená",J750,0)</f>
        <v>0</v>
      </c>
      <c r="BG750" s="184">
        <f>IF(N750="zákl. přenesená",J750,0)</f>
        <v>0</v>
      </c>
      <c r="BH750" s="184">
        <f>IF(N750="sníž. přenesená",J750,0)</f>
        <v>0</v>
      </c>
      <c r="BI750" s="184">
        <f>IF(N750="nulová",J750,0)</f>
        <v>0</v>
      </c>
      <c r="BJ750" s="19" t="s">
        <v>227</v>
      </c>
      <c r="BK750" s="184">
        <f>ROUND(I750*H750,1)</f>
        <v>0</v>
      </c>
      <c r="BL750" s="19" t="s">
        <v>337</v>
      </c>
      <c r="BM750" s="183" t="s">
        <v>1232</v>
      </c>
    </row>
    <row r="751" spans="1:65" s="2" customFormat="1" ht="19.5">
      <c r="A751" s="36"/>
      <c r="B751" s="37"/>
      <c r="C751" s="38"/>
      <c r="D751" s="185" t="s">
        <v>229</v>
      </c>
      <c r="E751" s="38"/>
      <c r="F751" s="186" t="s">
        <v>1233</v>
      </c>
      <c r="G751" s="38"/>
      <c r="H751" s="38"/>
      <c r="I751" s="187"/>
      <c r="J751" s="38"/>
      <c r="K751" s="38"/>
      <c r="L751" s="41"/>
      <c r="M751" s="188"/>
      <c r="N751" s="189"/>
      <c r="O751" s="66"/>
      <c r="P751" s="66"/>
      <c r="Q751" s="66"/>
      <c r="R751" s="66"/>
      <c r="S751" s="66"/>
      <c r="T751" s="67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T751" s="19" t="s">
        <v>229</v>
      </c>
      <c r="AU751" s="19" t="s">
        <v>227</v>
      </c>
    </row>
    <row r="752" spans="1:65" s="2" customFormat="1" ht="11.25">
      <c r="A752" s="36"/>
      <c r="B752" s="37"/>
      <c r="C752" s="38"/>
      <c r="D752" s="190" t="s">
        <v>231</v>
      </c>
      <c r="E752" s="38"/>
      <c r="F752" s="191" t="s">
        <v>1234</v>
      </c>
      <c r="G752" s="38"/>
      <c r="H752" s="38"/>
      <c r="I752" s="187"/>
      <c r="J752" s="38"/>
      <c r="K752" s="38"/>
      <c r="L752" s="41"/>
      <c r="M752" s="188"/>
      <c r="N752" s="189"/>
      <c r="O752" s="66"/>
      <c r="P752" s="66"/>
      <c r="Q752" s="66"/>
      <c r="R752" s="66"/>
      <c r="S752" s="66"/>
      <c r="T752" s="67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T752" s="19" t="s">
        <v>231</v>
      </c>
      <c r="AU752" s="19" t="s">
        <v>227</v>
      </c>
    </row>
    <row r="753" spans="1:65" s="13" customFormat="1" ht="11.25">
      <c r="B753" s="192"/>
      <c r="C753" s="193"/>
      <c r="D753" s="185" t="s">
        <v>233</v>
      </c>
      <c r="E753" s="194" t="s">
        <v>19</v>
      </c>
      <c r="F753" s="195" t="s">
        <v>85</v>
      </c>
      <c r="G753" s="193"/>
      <c r="H753" s="196">
        <v>2.14</v>
      </c>
      <c r="I753" s="197"/>
      <c r="J753" s="193"/>
      <c r="K753" s="193"/>
      <c r="L753" s="198"/>
      <c r="M753" s="199"/>
      <c r="N753" s="200"/>
      <c r="O753" s="200"/>
      <c r="P753" s="200"/>
      <c r="Q753" s="200"/>
      <c r="R753" s="200"/>
      <c r="S753" s="200"/>
      <c r="T753" s="201"/>
      <c r="AT753" s="202" t="s">
        <v>233</v>
      </c>
      <c r="AU753" s="202" t="s">
        <v>227</v>
      </c>
      <c r="AV753" s="13" t="s">
        <v>227</v>
      </c>
      <c r="AW753" s="13" t="s">
        <v>33</v>
      </c>
      <c r="AX753" s="13" t="s">
        <v>71</v>
      </c>
      <c r="AY753" s="202" t="s">
        <v>220</v>
      </c>
    </row>
    <row r="754" spans="1:65" s="2" customFormat="1" ht="24.2" customHeight="1">
      <c r="A754" s="36"/>
      <c r="B754" s="37"/>
      <c r="C754" s="173" t="s">
        <v>1235</v>
      </c>
      <c r="D754" s="173" t="s">
        <v>222</v>
      </c>
      <c r="E754" s="174" t="s">
        <v>1236</v>
      </c>
      <c r="F754" s="175" t="s">
        <v>1237</v>
      </c>
      <c r="G754" s="176" t="s">
        <v>392</v>
      </c>
      <c r="H754" s="177">
        <v>7.0000000000000007E-2</v>
      </c>
      <c r="I754" s="178"/>
      <c r="J754" s="177">
        <f>ROUND(I754*H754,1)</f>
        <v>0</v>
      </c>
      <c r="K754" s="175" t="s">
        <v>225</v>
      </c>
      <c r="L754" s="41"/>
      <c r="M754" s="179" t="s">
        <v>19</v>
      </c>
      <c r="N754" s="180" t="s">
        <v>43</v>
      </c>
      <c r="O754" s="66"/>
      <c r="P754" s="181">
        <f>O754*H754</f>
        <v>0</v>
      </c>
      <c r="Q754" s="181">
        <v>0</v>
      </c>
      <c r="R754" s="181">
        <f>Q754*H754</f>
        <v>0</v>
      </c>
      <c r="S754" s="181">
        <v>0</v>
      </c>
      <c r="T754" s="182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83" t="s">
        <v>337</v>
      </c>
      <c r="AT754" s="183" t="s">
        <v>222</v>
      </c>
      <c r="AU754" s="183" t="s">
        <v>227</v>
      </c>
      <c r="AY754" s="19" t="s">
        <v>220</v>
      </c>
      <c r="BE754" s="184">
        <f>IF(N754="základní",J754,0)</f>
        <v>0</v>
      </c>
      <c r="BF754" s="184">
        <f>IF(N754="snížená",J754,0)</f>
        <v>0</v>
      </c>
      <c r="BG754" s="184">
        <f>IF(N754="zákl. přenesená",J754,0)</f>
        <v>0</v>
      </c>
      <c r="BH754" s="184">
        <f>IF(N754="sníž. přenesená",J754,0)</f>
        <v>0</v>
      </c>
      <c r="BI754" s="184">
        <f>IF(N754="nulová",J754,0)</f>
        <v>0</v>
      </c>
      <c r="BJ754" s="19" t="s">
        <v>227</v>
      </c>
      <c r="BK754" s="184">
        <f>ROUND(I754*H754,1)</f>
        <v>0</v>
      </c>
      <c r="BL754" s="19" t="s">
        <v>337</v>
      </c>
      <c r="BM754" s="183" t="s">
        <v>1238</v>
      </c>
    </row>
    <row r="755" spans="1:65" s="2" customFormat="1" ht="29.25">
      <c r="A755" s="36"/>
      <c r="B755" s="37"/>
      <c r="C755" s="38"/>
      <c r="D755" s="185" t="s">
        <v>229</v>
      </c>
      <c r="E755" s="38"/>
      <c r="F755" s="186" t="s">
        <v>1239</v>
      </c>
      <c r="G755" s="38"/>
      <c r="H755" s="38"/>
      <c r="I755" s="187"/>
      <c r="J755" s="38"/>
      <c r="K755" s="38"/>
      <c r="L755" s="41"/>
      <c r="M755" s="188"/>
      <c r="N755" s="189"/>
      <c r="O755" s="66"/>
      <c r="P755" s="66"/>
      <c r="Q755" s="66"/>
      <c r="R755" s="66"/>
      <c r="S755" s="66"/>
      <c r="T755" s="67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T755" s="19" t="s">
        <v>229</v>
      </c>
      <c r="AU755" s="19" t="s">
        <v>227</v>
      </c>
    </row>
    <row r="756" spans="1:65" s="2" customFormat="1" ht="11.25">
      <c r="A756" s="36"/>
      <c r="B756" s="37"/>
      <c r="C756" s="38"/>
      <c r="D756" s="190" t="s">
        <v>231</v>
      </c>
      <c r="E756" s="38"/>
      <c r="F756" s="191" t="s">
        <v>1240</v>
      </c>
      <c r="G756" s="38"/>
      <c r="H756" s="38"/>
      <c r="I756" s="187"/>
      <c r="J756" s="38"/>
      <c r="K756" s="38"/>
      <c r="L756" s="41"/>
      <c r="M756" s="188"/>
      <c r="N756" s="189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231</v>
      </c>
      <c r="AU756" s="19" t="s">
        <v>227</v>
      </c>
    </row>
    <row r="757" spans="1:65" s="2" customFormat="1" ht="33" customHeight="1">
      <c r="A757" s="36"/>
      <c r="B757" s="37"/>
      <c r="C757" s="173" t="s">
        <v>1241</v>
      </c>
      <c r="D757" s="173" t="s">
        <v>222</v>
      </c>
      <c r="E757" s="174" t="s">
        <v>1242</v>
      </c>
      <c r="F757" s="175" t="s">
        <v>1243</v>
      </c>
      <c r="G757" s="176" t="s">
        <v>392</v>
      </c>
      <c r="H757" s="177">
        <v>7.0000000000000007E-2</v>
      </c>
      <c r="I757" s="178"/>
      <c r="J757" s="177">
        <f>ROUND(I757*H757,1)</f>
        <v>0</v>
      </c>
      <c r="K757" s="175" t="s">
        <v>225</v>
      </c>
      <c r="L757" s="41"/>
      <c r="M757" s="179" t="s">
        <v>19</v>
      </c>
      <c r="N757" s="180" t="s">
        <v>43</v>
      </c>
      <c r="O757" s="66"/>
      <c r="P757" s="181">
        <f>O757*H757</f>
        <v>0</v>
      </c>
      <c r="Q757" s="181">
        <v>0</v>
      </c>
      <c r="R757" s="181">
        <f>Q757*H757</f>
        <v>0</v>
      </c>
      <c r="S757" s="181">
        <v>0</v>
      </c>
      <c r="T757" s="182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83" t="s">
        <v>337</v>
      </c>
      <c r="AT757" s="183" t="s">
        <v>222</v>
      </c>
      <c r="AU757" s="183" t="s">
        <v>227</v>
      </c>
      <c r="AY757" s="19" t="s">
        <v>220</v>
      </c>
      <c r="BE757" s="184">
        <f>IF(N757="základní",J757,0)</f>
        <v>0</v>
      </c>
      <c r="BF757" s="184">
        <f>IF(N757="snížená",J757,0)</f>
        <v>0</v>
      </c>
      <c r="BG757" s="184">
        <f>IF(N757="zákl. přenesená",J757,0)</f>
        <v>0</v>
      </c>
      <c r="BH757" s="184">
        <f>IF(N757="sníž. přenesená",J757,0)</f>
        <v>0</v>
      </c>
      <c r="BI757" s="184">
        <f>IF(N757="nulová",J757,0)</f>
        <v>0</v>
      </c>
      <c r="BJ757" s="19" t="s">
        <v>227</v>
      </c>
      <c r="BK757" s="184">
        <f>ROUND(I757*H757,1)</f>
        <v>0</v>
      </c>
      <c r="BL757" s="19" t="s">
        <v>337</v>
      </c>
      <c r="BM757" s="183" t="s">
        <v>1244</v>
      </c>
    </row>
    <row r="758" spans="1:65" s="2" customFormat="1" ht="48.75">
      <c r="A758" s="36"/>
      <c r="B758" s="37"/>
      <c r="C758" s="38"/>
      <c r="D758" s="185" t="s">
        <v>229</v>
      </c>
      <c r="E758" s="38"/>
      <c r="F758" s="186" t="s">
        <v>1245</v>
      </c>
      <c r="G758" s="38"/>
      <c r="H758" s="38"/>
      <c r="I758" s="187"/>
      <c r="J758" s="38"/>
      <c r="K758" s="38"/>
      <c r="L758" s="41"/>
      <c r="M758" s="188"/>
      <c r="N758" s="189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9" t="s">
        <v>229</v>
      </c>
      <c r="AU758" s="19" t="s">
        <v>227</v>
      </c>
    </row>
    <row r="759" spans="1:65" s="2" customFormat="1" ht="11.25">
      <c r="A759" s="36"/>
      <c r="B759" s="37"/>
      <c r="C759" s="38"/>
      <c r="D759" s="190" t="s">
        <v>231</v>
      </c>
      <c r="E759" s="38"/>
      <c r="F759" s="191" t="s">
        <v>1246</v>
      </c>
      <c r="G759" s="38"/>
      <c r="H759" s="38"/>
      <c r="I759" s="187"/>
      <c r="J759" s="38"/>
      <c r="K759" s="38"/>
      <c r="L759" s="41"/>
      <c r="M759" s="188"/>
      <c r="N759" s="189"/>
      <c r="O759" s="66"/>
      <c r="P759" s="66"/>
      <c r="Q759" s="66"/>
      <c r="R759" s="66"/>
      <c r="S759" s="66"/>
      <c r="T759" s="67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T759" s="19" t="s">
        <v>231</v>
      </c>
      <c r="AU759" s="19" t="s">
        <v>227</v>
      </c>
    </row>
    <row r="760" spans="1:65" s="12" customFormat="1" ht="22.9" customHeight="1">
      <c r="B760" s="157"/>
      <c r="C760" s="158"/>
      <c r="D760" s="159" t="s">
        <v>70</v>
      </c>
      <c r="E760" s="171" t="s">
        <v>1247</v>
      </c>
      <c r="F760" s="171" t="s">
        <v>1248</v>
      </c>
      <c r="G760" s="158"/>
      <c r="H760" s="158"/>
      <c r="I760" s="161"/>
      <c r="J760" s="172">
        <f>BK760</f>
        <v>0</v>
      </c>
      <c r="K760" s="158"/>
      <c r="L760" s="163"/>
      <c r="M760" s="164"/>
      <c r="N760" s="165"/>
      <c r="O760" s="165"/>
      <c r="P760" s="166">
        <f>SUM(P761:P778)</f>
        <v>0</v>
      </c>
      <c r="Q760" s="165"/>
      <c r="R760" s="166">
        <f>SUM(R761:R778)</f>
        <v>1.6003200000000002E-2</v>
      </c>
      <c r="S760" s="165"/>
      <c r="T760" s="167">
        <f>SUM(T761:T778)</f>
        <v>0</v>
      </c>
      <c r="AR760" s="168" t="s">
        <v>227</v>
      </c>
      <c r="AT760" s="169" t="s">
        <v>70</v>
      </c>
      <c r="AU760" s="169" t="s">
        <v>76</v>
      </c>
      <c r="AY760" s="168" t="s">
        <v>220</v>
      </c>
      <c r="BK760" s="170">
        <f>SUM(BK761:BK778)</f>
        <v>0</v>
      </c>
    </row>
    <row r="761" spans="1:65" s="2" customFormat="1" ht="24.2" customHeight="1">
      <c r="A761" s="36"/>
      <c r="B761" s="37"/>
      <c r="C761" s="173" t="s">
        <v>1249</v>
      </c>
      <c r="D761" s="173" t="s">
        <v>222</v>
      </c>
      <c r="E761" s="174" t="s">
        <v>1250</v>
      </c>
      <c r="F761" s="175" t="s">
        <v>1251</v>
      </c>
      <c r="G761" s="176" t="s">
        <v>82</v>
      </c>
      <c r="H761" s="177">
        <v>33.340000000000003</v>
      </c>
      <c r="I761" s="178"/>
      <c r="J761" s="177">
        <f>ROUND(I761*H761,1)</f>
        <v>0</v>
      </c>
      <c r="K761" s="175" t="s">
        <v>225</v>
      </c>
      <c r="L761" s="41"/>
      <c r="M761" s="179" t="s">
        <v>19</v>
      </c>
      <c r="N761" s="180" t="s">
        <v>43</v>
      </c>
      <c r="O761" s="66"/>
      <c r="P761" s="181">
        <f>O761*H761</f>
        <v>0</v>
      </c>
      <c r="Q761" s="181">
        <v>8.0000000000000007E-5</v>
      </c>
      <c r="R761" s="181">
        <f>Q761*H761</f>
        <v>2.6672000000000006E-3</v>
      </c>
      <c r="S761" s="181">
        <v>0</v>
      </c>
      <c r="T761" s="182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83" t="s">
        <v>337</v>
      </c>
      <c r="AT761" s="183" t="s">
        <v>222</v>
      </c>
      <c r="AU761" s="183" t="s">
        <v>227</v>
      </c>
      <c r="AY761" s="19" t="s">
        <v>220</v>
      </c>
      <c r="BE761" s="184">
        <f>IF(N761="základní",J761,0)</f>
        <v>0</v>
      </c>
      <c r="BF761" s="184">
        <f>IF(N761="snížená",J761,0)</f>
        <v>0</v>
      </c>
      <c r="BG761" s="184">
        <f>IF(N761="zákl. přenesená",J761,0)</f>
        <v>0</v>
      </c>
      <c r="BH761" s="184">
        <f>IF(N761="sníž. přenesená",J761,0)</f>
        <v>0</v>
      </c>
      <c r="BI761" s="184">
        <f>IF(N761="nulová",J761,0)</f>
        <v>0</v>
      </c>
      <c r="BJ761" s="19" t="s">
        <v>227</v>
      </c>
      <c r="BK761" s="184">
        <f>ROUND(I761*H761,1)</f>
        <v>0</v>
      </c>
      <c r="BL761" s="19" t="s">
        <v>337</v>
      </c>
      <c r="BM761" s="183" t="s">
        <v>1252</v>
      </c>
    </row>
    <row r="762" spans="1:65" s="2" customFormat="1" ht="19.5">
      <c r="A762" s="36"/>
      <c r="B762" s="37"/>
      <c r="C762" s="38"/>
      <c r="D762" s="185" t="s">
        <v>229</v>
      </c>
      <c r="E762" s="38"/>
      <c r="F762" s="186" t="s">
        <v>1253</v>
      </c>
      <c r="G762" s="38"/>
      <c r="H762" s="38"/>
      <c r="I762" s="187"/>
      <c r="J762" s="38"/>
      <c r="K762" s="38"/>
      <c r="L762" s="41"/>
      <c r="M762" s="188"/>
      <c r="N762" s="189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229</v>
      </c>
      <c r="AU762" s="19" t="s">
        <v>227</v>
      </c>
    </row>
    <row r="763" spans="1:65" s="2" customFormat="1" ht="11.25">
      <c r="A763" s="36"/>
      <c r="B763" s="37"/>
      <c r="C763" s="38"/>
      <c r="D763" s="190" t="s">
        <v>231</v>
      </c>
      <c r="E763" s="38"/>
      <c r="F763" s="191" t="s">
        <v>1254</v>
      </c>
      <c r="G763" s="38"/>
      <c r="H763" s="38"/>
      <c r="I763" s="187"/>
      <c r="J763" s="38"/>
      <c r="K763" s="38"/>
      <c r="L763" s="41"/>
      <c r="M763" s="188"/>
      <c r="N763" s="189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231</v>
      </c>
      <c r="AU763" s="19" t="s">
        <v>227</v>
      </c>
    </row>
    <row r="764" spans="1:65" s="13" customFormat="1" ht="11.25">
      <c r="B764" s="192"/>
      <c r="C764" s="193"/>
      <c r="D764" s="185" t="s">
        <v>233</v>
      </c>
      <c r="E764" s="194" t="s">
        <v>19</v>
      </c>
      <c r="F764" s="195" t="s">
        <v>119</v>
      </c>
      <c r="G764" s="193"/>
      <c r="H764" s="196">
        <v>14.28</v>
      </c>
      <c r="I764" s="197"/>
      <c r="J764" s="193"/>
      <c r="K764" s="193"/>
      <c r="L764" s="198"/>
      <c r="M764" s="199"/>
      <c r="N764" s="200"/>
      <c r="O764" s="200"/>
      <c r="P764" s="200"/>
      <c r="Q764" s="200"/>
      <c r="R764" s="200"/>
      <c r="S764" s="200"/>
      <c r="T764" s="201"/>
      <c r="AT764" s="202" t="s">
        <v>233</v>
      </c>
      <c r="AU764" s="202" t="s">
        <v>227</v>
      </c>
      <c r="AV764" s="13" t="s">
        <v>227</v>
      </c>
      <c r="AW764" s="13" t="s">
        <v>33</v>
      </c>
      <c r="AX764" s="13" t="s">
        <v>71</v>
      </c>
      <c r="AY764" s="202" t="s">
        <v>220</v>
      </c>
    </row>
    <row r="765" spans="1:65" s="13" customFormat="1" ht="11.25">
      <c r="B765" s="192"/>
      <c r="C765" s="193"/>
      <c r="D765" s="185" t="s">
        <v>233</v>
      </c>
      <c r="E765" s="194" t="s">
        <v>19</v>
      </c>
      <c r="F765" s="195" t="s">
        <v>131</v>
      </c>
      <c r="G765" s="193"/>
      <c r="H765" s="196">
        <v>19.059999999999999</v>
      </c>
      <c r="I765" s="197"/>
      <c r="J765" s="193"/>
      <c r="K765" s="193"/>
      <c r="L765" s="198"/>
      <c r="M765" s="199"/>
      <c r="N765" s="200"/>
      <c r="O765" s="200"/>
      <c r="P765" s="200"/>
      <c r="Q765" s="200"/>
      <c r="R765" s="200"/>
      <c r="S765" s="200"/>
      <c r="T765" s="201"/>
      <c r="AT765" s="202" t="s">
        <v>233</v>
      </c>
      <c r="AU765" s="202" t="s">
        <v>227</v>
      </c>
      <c r="AV765" s="13" t="s">
        <v>227</v>
      </c>
      <c r="AW765" s="13" t="s">
        <v>33</v>
      </c>
      <c r="AX765" s="13" t="s">
        <v>71</v>
      </c>
      <c r="AY765" s="202" t="s">
        <v>220</v>
      </c>
    </row>
    <row r="766" spans="1:65" s="15" customFormat="1" ht="11.25">
      <c r="B766" s="213"/>
      <c r="C766" s="214"/>
      <c r="D766" s="185" t="s">
        <v>233</v>
      </c>
      <c r="E766" s="215" t="s">
        <v>19</v>
      </c>
      <c r="F766" s="216" t="s">
        <v>254</v>
      </c>
      <c r="G766" s="214"/>
      <c r="H766" s="217">
        <v>33.340000000000003</v>
      </c>
      <c r="I766" s="218"/>
      <c r="J766" s="214"/>
      <c r="K766" s="214"/>
      <c r="L766" s="219"/>
      <c r="M766" s="220"/>
      <c r="N766" s="221"/>
      <c r="O766" s="221"/>
      <c r="P766" s="221"/>
      <c r="Q766" s="221"/>
      <c r="R766" s="221"/>
      <c r="S766" s="221"/>
      <c r="T766" s="222"/>
      <c r="AT766" s="223" t="s">
        <v>233</v>
      </c>
      <c r="AU766" s="223" t="s">
        <v>227</v>
      </c>
      <c r="AV766" s="15" t="s">
        <v>226</v>
      </c>
      <c r="AW766" s="15" t="s">
        <v>33</v>
      </c>
      <c r="AX766" s="15" t="s">
        <v>76</v>
      </c>
      <c r="AY766" s="223" t="s">
        <v>220</v>
      </c>
    </row>
    <row r="767" spans="1:65" s="2" customFormat="1" ht="24.2" customHeight="1">
      <c r="A767" s="36"/>
      <c r="B767" s="37"/>
      <c r="C767" s="173" t="s">
        <v>1255</v>
      </c>
      <c r="D767" s="173" t="s">
        <v>222</v>
      </c>
      <c r="E767" s="174" t="s">
        <v>1256</v>
      </c>
      <c r="F767" s="175" t="s">
        <v>1257</v>
      </c>
      <c r="G767" s="176" t="s">
        <v>82</v>
      </c>
      <c r="H767" s="177">
        <v>33.340000000000003</v>
      </c>
      <c r="I767" s="178"/>
      <c r="J767" s="177">
        <f>ROUND(I767*H767,1)</f>
        <v>0</v>
      </c>
      <c r="K767" s="175" t="s">
        <v>225</v>
      </c>
      <c r="L767" s="41"/>
      <c r="M767" s="179" t="s">
        <v>19</v>
      </c>
      <c r="N767" s="180" t="s">
        <v>43</v>
      </c>
      <c r="O767" s="66"/>
      <c r="P767" s="181">
        <f>O767*H767</f>
        <v>0</v>
      </c>
      <c r="Q767" s="181">
        <v>1.3999999999999999E-4</v>
      </c>
      <c r="R767" s="181">
        <f>Q767*H767</f>
        <v>4.6676E-3</v>
      </c>
      <c r="S767" s="181">
        <v>0</v>
      </c>
      <c r="T767" s="182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83" t="s">
        <v>337</v>
      </c>
      <c r="AT767" s="183" t="s">
        <v>222</v>
      </c>
      <c r="AU767" s="183" t="s">
        <v>227</v>
      </c>
      <c r="AY767" s="19" t="s">
        <v>220</v>
      </c>
      <c r="BE767" s="184">
        <f>IF(N767="základní",J767,0)</f>
        <v>0</v>
      </c>
      <c r="BF767" s="184">
        <f>IF(N767="snížená",J767,0)</f>
        <v>0</v>
      </c>
      <c r="BG767" s="184">
        <f>IF(N767="zákl. přenesená",J767,0)</f>
        <v>0</v>
      </c>
      <c r="BH767" s="184">
        <f>IF(N767="sníž. přenesená",J767,0)</f>
        <v>0</v>
      </c>
      <c r="BI767" s="184">
        <f>IF(N767="nulová",J767,0)</f>
        <v>0</v>
      </c>
      <c r="BJ767" s="19" t="s">
        <v>227</v>
      </c>
      <c r="BK767" s="184">
        <f>ROUND(I767*H767,1)</f>
        <v>0</v>
      </c>
      <c r="BL767" s="19" t="s">
        <v>337</v>
      </c>
      <c r="BM767" s="183" t="s">
        <v>1258</v>
      </c>
    </row>
    <row r="768" spans="1:65" s="2" customFormat="1" ht="29.25">
      <c r="A768" s="36"/>
      <c r="B768" s="37"/>
      <c r="C768" s="38"/>
      <c r="D768" s="185" t="s">
        <v>229</v>
      </c>
      <c r="E768" s="38"/>
      <c r="F768" s="186" t="s">
        <v>1259</v>
      </c>
      <c r="G768" s="38"/>
      <c r="H768" s="38"/>
      <c r="I768" s="187"/>
      <c r="J768" s="38"/>
      <c r="K768" s="38"/>
      <c r="L768" s="41"/>
      <c r="M768" s="188"/>
      <c r="N768" s="189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9" t="s">
        <v>229</v>
      </c>
      <c r="AU768" s="19" t="s">
        <v>227</v>
      </c>
    </row>
    <row r="769" spans="1:65" s="2" customFormat="1" ht="11.25">
      <c r="A769" s="36"/>
      <c r="B769" s="37"/>
      <c r="C769" s="38"/>
      <c r="D769" s="190" t="s">
        <v>231</v>
      </c>
      <c r="E769" s="38"/>
      <c r="F769" s="191" t="s">
        <v>1260</v>
      </c>
      <c r="G769" s="38"/>
      <c r="H769" s="38"/>
      <c r="I769" s="187"/>
      <c r="J769" s="38"/>
      <c r="K769" s="38"/>
      <c r="L769" s="41"/>
      <c r="M769" s="188"/>
      <c r="N769" s="189"/>
      <c r="O769" s="66"/>
      <c r="P769" s="66"/>
      <c r="Q769" s="66"/>
      <c r="R769" s="66"/>
      <c r="S769" s="66"/>
      <c r="T769" s="67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T769" s="19" t="s">
        <v>231</v>
      </c>
      <c r="AU769" s="19" t="s">
        <v>227</v>
      </c>
    </row>
    <row r="770" spans="1:65" s="13" customFormat="1" ht="11.25">
      <c r="B770" s="192"/>
      <c r="C770" s="193"/>
      <c r="D770" s="185" t="s">
        <v>233</v>
      </c>
      <c r="E770" s="194" t="s">
        <v>19</v>
      </c>
      <c r="F770" s="195" t="s">
        <v>119</v>
      </c>
      <c r="G770" s="193"/>
      <c r="H770" s="196">
        <v>14.28</v>
      </c>
      <c r="I770" s="197"/>
      <c r="J770" s="193"/>
      <c r="K770" s="193"/>
      <c r="L770" s="198"/>
      <c r="M770" s="199"/>
      <c r="N770" s="200"/>
      <c r="O770" s="200"/>
      <c r="P770" s="200"/>
      <c r="Q770" s="200"/>
      <c r="R770" s="200"/>
      <c r="S770" s="200"/>
      <c r="T770" s="201"/>
      <c r="AT770" s="202" t="s">
        <v>233</v>
      </c>
      <c r="AU770" s="202" t="s">
        <v>227</v>
      </c>
      <c r="AV770" s="13" t="s">
        <v>227</v>
      </c>
      <c r="AW770" s="13" t="s">
        <v>33</v>
      </c>
      <c r="AX770" s="13" t="s">
        <v>71</v>
      </c>
      <c r="AY770" s="202" t="s">
        <v>220</v>
      </c>
    </row>
    <row r="771" spans="1:65" s="13" customFormat="1" ht="11.25">
      <c r="B771" s="192"/>
      <c r="C771" s="193"/>
      <c r="D771" s="185" t="s">
        <v>233</v>
      </c>
      <c r="E771" s="194" t="s">
        <v>19</v>
      </c>
      <c r="F771" s="195" t="s">
        <v>131</v>
      </c>
      <c r="G771" s="193"/>
      <c r="H771" s="196">
        <v>19.059999999999999</v>
      </c>
      <c r="I771" s="197"/>
      <c r="J771" s="193"/>
      <c r="K771" s="193"/>
      <c r="L771" s="198"/>
      <c r="M771" s="199"/>
      <c r="N771" s="200"/>
      <c r="O771" s="200"/>
      <c r="P771" s="200"/>
      <c r="Q771" s="200"/>
      <c r="R771" s="200"/>
      <c r="S771" s="200"/>
      <c r="T771" s="201"/>
      <c r="AT771" s="202" t="s">
        <v>233</v>
      </c>
      <c r="AU771" s="202" t="s">
        <v>227</v>
      </c>
      <c r="AV771" s="13" t="s">
        <v>227</v>
      </c>
      <c r="AW771" s="13" t="s">
        <v>33</v>
      </c>
      <c r="AX771" s="13" t="s">
        <v>71</v>
      </c>
      <c r="AY771" s="202" t="s">
        <v>220</v>
      </c>
    </row>
    <row r="772" spans="1:65" s="15" customFormat="1" ht="11.25">
      <c r="B772" s="213"/>
      <c r="C772" s="214"/>
      <c r="D772" s="185" t="s">
        <v>233</v>
      </c>
      <c r="E772" s="215" t="s">
        <v>19</v>
      </c>
      <c r="F772" s="216" t="s">
        <v>254</v>
      </c>
      <c r="G772" s="214"/>
      <c r="H772" s="217">
        <v>33.340000000000003</v>
      </c>
      <c r="I772" s="218"/>
      <c r="J772" s="214"/>
      <c r="K772" s="214"/>
      <c r="L772" s="219"/>
      <c r="M772" s="220"/>
      <c r="N772" s="221"/>
      <c r="O772" s="221"/>
      <c r="P772" s="221"/>
      <c r="Q772" s="221"/>
      <c r="R772" s="221"/>
      <c r="S772" s="221"/>
      <c r="T772" s="222"/>
      <c r="AT772" s="223" t="s">
        <v>233</v>
      </c>
      <c r="AU772" s="223" t="s">
        <v>227</v>
      </c>
      <c r="AV772" s="15" t="s">
        <v>226</v>
      </c>
      <c r="AW772" s="15" t="s">
        <v>33</v>
      </c>
      <c r="AX772" s="15" t="s">
        <v>76</v>
      </c>
      <c r="AY772" s="223" t="s">
        <v>220</v>
      </c>
    </row>
    <row r="773" spans="1:65" s="2" customFormat="1" ht="16.5" customHeight="1">
      <c r="A773" s="36"/>
      <c r="B773" s="37"/>
      <c r="C773" s="173" t="s">
        <v>1261</v>
      </c>
      <c r="D773" s="173" t="s">
        <v>222</v>
      </c>
      <c r="E773" s="174" t="s">
        <v>1262</v>
      </c>
      <c r="F773" s="175" t="s">
        <v>1263</v>
      </c>
      <c r="G773" s="176" t="s">
        <v>82</v>
      </c>
      <c r="H773" s="177">
        <v>33.340000000000003</v>
      </c>
      <c r="I773" s="178"/>
      <c r="J773" s="177">
        <f>ROUND(I773*H773,1)</f>
        <v>0</v>
      </c>
      <c r="K773" s="175" t="s">
        <v>225</v>
      </c>
      <c r="L773" s="41"/>
      <c r="M773" s="179" t="s">
        <v>19</v>
      </c>
      <c r="N773" s="180" t="s">
        <v>43</v>
      </c>
      <c r="O773" s="66"/>
      <c r="P773" s="181">
        <f>O773*H773</f>
        <v>0</v>
      </c>
      <c r="Q773" s="181">
        <v>2.5999999999999998E-4</v>
      </c>
      <c r="R773" s="181">
        <f>Q773*H773</f>
        <v>8.6683999999999997E-3</v>
      </c>
      <c r="S773" s="181">
        <v>0</v>
      </c>
      <c r="T773" s="182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83" t="s">
        <v>337</v>
      </c>
      <c r="AT773" s="183" t="s">
        <v>222</v>
      </c>
      <c r="AU773" s="183" t="s">
        <v>227</v>
      </c>
      <c r="AY773" s="19" t="s">
        <v>220</v>
      </c>
      <c r="BE773" s="184">
        <f>IF(N773="základní",J773,0)</f>
        <v>0</v>
      </c>
      <c r="BF773" s="184">
        <f>IF(N773="snížená",J773,0)</f>
        <v>0</v>
      </c>
      <c r="BG773" s="184">
        <f>IF(N773="zákl. přenesená",J773,0)</f>
        <v>0</v>
      </c>
      <c r="BH773" s="184">
        <f>IF(N773="sníž. přenesená",J773,0)</f>
        <v>0</v>
      </c>
      <c r="BI773" s="184">
        <f>IF(N773="nulová",J773,0)</f>
        <v>0</v>
      </c>
      <c r="BJ773" s="19" t="s">
        <v>227</v>
      </c>
      <c r="BK773" s="184">
        <f>ROUND(I773*H773,1)</f>
        <v>0</v>
      </c>
      <c r="BL773" s="19" t="s">
        <v>337</v>
      </c>
      <c r="BM773" s="183" t="s">
        <v>1264</v>
      </c>
    </row>
    <row r="774" spans="1:65" s="2" customFormat="1" ht="19.5">
      <c r="A774" s="36"/>
      <c r="B774" s="37"/>
      <c r="C774" s="38"/>
      <c r="D774" s="185" t="s">
        <v>229</v>
      </c>
      <c r="E774" s="38"/>
      <c r="F774" s="186" t="s">
        <v>1265</v>
      </c>
      <c r="G774" s="38"/>
      <c r="H774" s="38"/>
      <c r="I774" s="187"/>
      <c r="J774" s="38"/>
      <c r="K774" s="38"/>
      <c r="L774" s="41"/>
      <c r="M774" s="188"/>
      <c r="N774" s="189"/>
      <c r="O774" s="66"/>
      <c r="P774" s="66"/>
      <c r="Q774" s="66"/>
      <c r="R774" s="66"/>
      <c r="S774" s="66"/>
      <c r="T774" s="67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T774" s="19" t="s">
        <v>229</v>
      </c>
      <c r="AU774" s="19" t="s">
        <v>227</v>
      </c>
    </row>
    <row r="775" spans="1:65" s="2" customFormat="1" ht="11.25">
      <c r="A775" s="36"/>
      <c r="B775" s="37"/>
      <c r="C775" s="38"/>
      <c r="D775" s="190" t="s">
        <v>231</v>
      </c>
      <c r="E775" s="38"/>
      <c r="F775" s="191" t="s">
        <v>1266</v>
      </c>
      <c r="G775" s="38"/>
      <c r="H775" s="38"/>
      <c r="I775" s="187"/>
      <c r="J775" s="38"/>
      <c r="K775" s="38"/>
      <c r="L775" s="41"/>
      <c r="M775" s="188"/>
      <c r="N775" s="189"/>
      <c r="O775" s="66"/>
      <c r="P775" s="66"/>
      <c r="Q775" s="66"/>
      <c r="R775" s="66"/>
      <c r="S775" s="66"/>
      <c r="T775" s="67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T775" s="19" t="s">
        <v>231</v>
      </c>
      <c r="AU775" s="19" t="s">
        <v>227</v>
      </c>
    </row>
    <row r="776" spans="1:65" s="13" customFormat="1" ht="11.25">
      <c r="B776" s="192"/>
      <c r="C776" s="193"/>
      <c r="D776" s="185" t="s">
        <v>233</v>
      </c>
      <c r="E776" s="194" t="s">
        <v>19</v>
      </c>
      <c r="F776" s="195" t="s">
        <v>119</v>
      </c>
      <c r="G776" s="193"/>
      <c r="H776" s="196">
        <v>14.28</v>
      </c>
      <c r="I776" s="197"/>
      <c r="J776" s="193"/>
      <c r="K776" s="193"/>
      <c r="L776" s="198"/>
      <c r="M776" s="199"/>
      <c r="N776" s="200"/>
      <c r="O776" s="200"/>
      <c r="P776" s="200"/>
      <c r="Q776" s="200"/>
      <c r="R776" s="200"/>
      <c r="S776" s="200"/>
      <c r="T776" s="201"/>
      <c r="AT776" s="202" t="s">
        <v>233</v>
      </c>
      <c r="AU776" s="202" t="s">
        <v>227</v>
      </c>
      <c r="AV776" s="13" t="s">
        <v>227</v>
      </c>
      <c r="AW776" s="13" t="s">
        <v>33</v>
      </c>
      <c r="AX776" s="13" t="s">
        <v>71</v>
      </c>
      <c r="AY776" s="202" t="s">
        <v>220</v>
      </c>
    </row>
    <row r="777" spans="1:65" s="13" customFormat="1" ht="11.25">
      <c r="B777" s="192"/>
      <c r="C777" s="193"/>
      <c r="D777" s="185" t="s">
        <v>233</v>
      </c>
      <c r="E777" s="194" t="s">
        <v>19</v>
      </c>
      <c r="F777" s="195" t="s">
        <v>131</v>
      </c>
      <c r="G777" s="193"/>
      <c r="H777" s="196">
        <v>19.059999999999999</v>
      </c>
      <c r="I777" s="197"/>
      <c r="J777" s="193"/>
      <c r="K777" s="193"/>
      <c r="L777" s="198"/>
      <c r="M777" s="199"/>
      <c r="N777" s="200"/>
      <c r="O777" s="200"/>
      <c r="P777" s="200"/>
      <c r="Q777" s="200"/>
      <c r="R777" s="200"/>
      <c r="S777" s="200"/>
      <c r="T777" s="201"/>
      <c r="AT777" s="202" t="s">
        <v>233</v>
      </c>
      <c r="AU777" s="202" t="s">
        <v>227</v>
      </c>
      <c r="AV777" s="13" t="s">
        <v>227</v>
      </c>
      <c r="AW777" s="13" t="s">
        <v>33</v>
      </c>
      <c r="AX777" s="13" t="s">
        <v>71</v>
      </c>
      <c r="AY777" s="202" t="s">
        <v>220</v>
      </c>
    </row>
    <row r="778" spans="1:65" s="15" customFormat="1" ht="11.25">
      <c r="B778" s="213"/>
      <c r="C778" s="214"/>
      <c r="D778" s="185" t="s">
        <v>233</v>
      </c>
      <c r="E778" s="215" t="s">
        <v>19</v>
      </c>
      <c r="F778" s="216" t="s">
        <v>254</v>
      </c>
      <c r="G778" s="214"/>
      <c r="H778" s="217">
        <v>33.340000000000003</v>
      </c>
      <c r="I778" s="218"/>
      <c r="J778" s="214"/>
      <c r="K778" s="214"/>
      <c r="L778" s="219"/>
      <c r="M778" s="220"/>
      <c r="N778" s="221"/>
      <c r="O778" s="221"/>
      <c r="P778" s="221"/>
      <c r="Q778" s="221"/>
      <c r="R778" s="221"/>
      <c r="S778" s="221"/>
      <c r="T778" s="222"/>
      <c r="AT778" s="223" t="s">
        <v>233</v>
      </c>
      <c r="AU778" s="223" t="s">
        <v>227</v>
      </c>
      <c r="AV778" s="15" t="s">
        <v>226</v>
      </c>
      <c r="AW778" s="15" t="s">
        <v>33</v>
      </c>
      <c r="AX778" s="15" t="s">
        <v>76</v>
      </c>
      <c r="AY778" s="223" t="s">
        <v>220</v>
      </c>
    </row>
    <row r="779" spans="1:65" s="12" customFormat="1" ht="22.9" customHeight="1">
      <c r="B779" s="157"/>
      <c r="C779" s="158"/>
      <c r="D779" s="159" t="s">
        <v>70</v>
      </c>
      <c r="E779" s="171" t="s">
        <v>1267</v>
      </c>
      <c r="F779" s="171" t="s">
        <v>1268</v>
      </c>
      <c r="G779" s="158"/>
      <c r="H779" s="158"/>
      <c r="I779" s="161"/>
      <c r="J779" s="172">
        <f>BK779</f>
        <v>0</v>
      </c>
      <c r="K779" s="158"/>
      <c r="L779" s="163"/>
      <c r="M779" s="164"/>
      <c r="N779" s="165"/>
      <c r="O779" s="165"/>
      <c r="P779" s="166">
        <f>SUM(P780:P852)</f>
        <v>0</v>
      </c>
      <c r="Q779" s="165"/>
      <c r="R779" s="166">
        <f>SUM(R780:R852)</f>
        <v>0.28610259999999998</v>
      </c>
      <c r="S779" s="165"/>
      <c r="T779" s="167">
        <f>SUM(T780:T852)</f>
        <v>6.9109999999999991E-2</v>
      </c>
      <c r="AR779" s="168" t="s">
        <v>227</v>
      </c>
      <c r="AT779" s="169" t="s">
        <v>70</v>
      </c>
      <c r="AU779" s="169" t="s">
        <v>76</v>
      </c>
      <c r="AY779" s="168" t="s">
        <v>220</v>
      </c>
      <c r="BK779" s="170">
        <f>SUM(BK780:BK852)</f>
        <v>0</v>
      </c>
    </row>
    <row r="780" spans="1:65" s="2" customFormat="1" ht="16.5" customHeight="1">
      <c r="A780" s="36"/>
      <c r="B780" s="37"/>
      <c r="C780" s="173" t="s">
        <v>1269</v>
      </c>
      <c r="D780" s="173" t="s">
        <v>222</v>
      </c>
      <c r="E780" s="174" t="s">
        <v>1270</v>
      </c>
      <c r="F780" s="175" t="s">
        <v>1271</v>
      </c>
      <c r="G780" s="176" t="s">
        <v>82</v>
      </c>
      <c r="H780" s="177">
        <v>46.96</v>
      </c>
      <c r="I780" s="178"/>
      <c r="J780" s="177">
        <f>ROUND(I780*H780,1)</f>
        <v>0</v>
      </c>
      <c r="K780" s="175" t="s">
        <v>225</v>
      </c>
      <c r="L780" s="41"/>
      <c r="M780" s="179" t="s">
        <v>19</v>
      </c>
      <c r="N780" s="180" t="s">
        <v>43</v>
      </c>
      <c r="O780" s="66"/>
      <c r="P780" s="181">
        <f>O780*H780</f>
        <v>0</v>
      </c>
      <c r="Q780" s="181">
        <v>0</v>
      </c>
      <c r="R780" s="181">
        <f>Q780*H780</f>
        <v>0</v>
      </c>
      <c r="S780" s="181">
        <v>0</v>
      </c>
      <c r="T780" s="182">
        <f>S780*H780</f>
        <v>0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83" t="s">
        <v>337</v>
      </c>
      <c r="AT780" s="183" t="s">
        <v>222</v>
      </c>
      <c r="AU780" s="183" t="s">
        <v>227</v>
      </c>
      <c r="AY780" s="19" t="s">
        <v>220</v>
      </c>
      <c r="BE780" s="184">
        <f>IF(N780="základní",J780,0)</f>
        <v>0</v>
      </c>
      <c r="BF780" s="184">
        <f>IF(N780="snížená",J780,0)</f>
        <v>0</v>
      </c>
      <c r="BG780" s="184">
        <f>IF(N780="zákl. přenesená",J780,0)</f>
        <v>0</v>
      </c>
      <c r="BH780" s="184">
        <f>IF(N780="sníž. přenesená",J780,0)</f>
        <v>0</v>
      </c>
      <c r="BI780" s="184">
        <f>IF(N780="nulová",J780,0)</f>
        <v>0</v>
      </c>
      <c r="BJ780" s="19" t="s">
        <v>227</v>
      </c>
      <c r="BK780" s="184">
        <f>ROUND(I780*H780,1)</f>
        <v>0</v>
      </c>
      <c r="BL780" s="19" t="s">
        <v>337</v>
      </c>
      <c r="BM780" s="183" t="s">
        <v>1272</v>
      </c>
    </row>
    <row r="781" spans="1:65" s="2" customFormat="1" ht="11.25">
      <c r="A781" s="36"/>
      <c r="B781" s="37"/>
      <c r="C781" s="38"/>
      <c r="D781" s="185" t="s">
        <v>229</v>
      </c>
      <c r="E781" s="38"/>
      <c r="F781" s="186" t="s">
        <v>1273</v>
      </c>
      <c r="G781" s="38"/>
      <c r="H781" s="38"/>
      <c r="I781" s="187"/>
      <c r="J781" s="38"/>
      <c r="K781" s="38"/>
      <c r="L781" s="41"/>
      <c r="M781" s="188"/>
      <c r="N781" s="189"/>
      <c r="O781" s="66"/>
      <c r="P781" s="66"/>
      <c r="Q781" s="66"/>
      <c r="R781" s="66"/>
      <c r="S781" s="66"/>
      <c r="T781" s="67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T781" s="19" t="s">
        <v>229</v>
      </c>
      <c r="AU781" s="19" t="s">
        <v>227</v>
      </c>
    </row>
    <row r="782" spans="1:65" s="2" customFormat="1" ht="11.25">
      <c r="A782" s="36"/>
      <c r="B782" s="37"/>
      <c r="C782" s="38"/>
      <c r="D782" s="190" t="s">
        <v>231</v>
      </c>
      <c r="E782" s="38"/>
      <c r="F782" s="191" t="s">
        <v>1274</v>
      </c>
      <c r="G782" s="38"/>
      <c r="H782" s="38"/>
      <c r="I782" s="187"/>
      <c r="J782" s="38"/>
      <c r="K782" s="38"/>
      <c r="L782" s="41"/>
      <c r="M782" s="188"/>
      <c r="N782" s="189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9" t="s">
        <v>231</v>
      </c>
      <c r="AU782" s="19" t="s">
        <v>227</v>
      </c>
    </row>
    <row r="783" spans="1:65" s="13" customFormat="1" ht="11.25">
      <c r="B783" s="192"/>
      <c r="C783" s="193"/>
      <c r="D783" s="185" t="s">
        <v>233</v>
      </c>
      <c r="E783" s="194" t="s">
        <v>19</v>
      </c>
      <c r="F783" s="195" t="s">
        <v>92</v>
      </c>
      <c r="G783" s="193"/>
      <c r="H783" s="196">
        <v>7.88</v>
      </c>
      <c r="I783" s="197"/>
      <c r="J783" s="193"/>
      <c r="K783" s="193"/>
      <c r="L783" s="198"/>
      <c r="M783" s="199"/>
      <c r="N783" s="200"/>
      <c r="O783" s="200"/>
      <c r="P783" s="200"/>
      <c r="Q783" s="200"/>
      <c r="R783" s="200"/>
      <c r="S783" s="200"/>
      <c r="T783" s="201"/>
      <c r="AT783" s="202" t="s">
        <v>233</v>
      </c>
      <c r="AU783" s="202" t="s">
        <v>227</v>
      </c>
      <c r="AV783" s="13" t="s">
        <v>227</v>
      </c>
      <c r="AW783" s="13" t="s">
        <v>33</v>
      </c>
      <c r="AX783" s="13" t="s">
        <v>71</v>
      </c>
      <c r="AY783" s="202" t="s">
        <v>220</v>
      </c>
    </row>
    <row r="784" spans="1:65" s="13" customFormat="1" ht="11.25">
      <c r="B784" s="192"/>
      <c r="C784" s="193"/>
      <c r="D784" s="185" t="s">
        <v>233</v>
      </c>
      <c r="E784" s="194" t="s">
        <v>19</v>
      </c>
      <c r="F784" s="195" t="s">
        <v>113</v>
      </c>
      <c r="G784" s="193"/>
      <c r="H784" s="196">
        <v>5.74</v>
      </c>
      <c r="I784" s="197"/>
      <c r="J784" s="193"/>
      <c r="K784" s="193"/>
      <c r="L784" s="198"/>
      <c r="M784" s="199"/>
      <c r="N784" s="200"/>
      <c r="O784" s="200"/>
      <c r="P784" s="200"/>
      <c r="Q784" s="200"/>
      <c r="R784" s="200"/>
      <c r="S784" s="200"/>
      <c r="T784" s="201"/>
      <c r="AT784" s="202" t="s">
        <v>233</v>
      </c>
      <c r="AU784" s="202" t="s">
        <v>227</v>
      </c>
      <c r="AV784" s="13" t="s">
        <v>227</v>
      </c>
      <c r="AW784" s="13" t="s">
        <v>33</v>
      </c>
      <c r="AX784" s="13" t="s">
        <v>71</v>
      </c>
      <c r="AY784" s="202" t="s">
        <v>220</v>
      </c>
    </row>
    <row r="785" spans="1:65" s="13" customFormat="1" ht="11.25">
      <c r="B785" s="192"/>
      <c r="C785" s="193"/>
      <c r="D785" s="185" t="s">
        <v>233</v>
      </c>
      <c r="E785" s="194" t="s">
        <v>19</v>
      </c>
      <c r="F785" s="195" t="s">
        <v>119</v>
      </c>
      <c r="G785" s="193"/>
      <c r="H785" s="196">
        <v>14.28</v>
      </c>
      <c r="I785" s="197"/>
      <c r="J785" s="193"/>
      <c r="K785" s="193"/>
      <c r="L785" s="198"/>
      <c r="M785" s="199"/>
      <c r="N785" s="200"/>
      <c r="O785" s="200"/>
      <c r="P785" s="200"/>
      <c r="Q785" s="200"/>
      <c r="R785" s="200"/>
      <c r="S785" s="200"/>
      <c r="T785" s="201"/>
      <c r="AT785" s="202" t="s">
        <v>233</v>
      </c>
      <c r="AU785" s="202" t="s">
        <v>227</v>
      </c>
      <c r="AV785" s="13" t="s">
        <v>227</v>
      </c>
      <c r="AW785" s="13" t="s">
        <v>33</v>
      </c>
      <c r="AX785" s="13" t="s">
        <v>71</v>
      </c>
      <c r="AY785" s="202" t="s">
        <v>220</v>
      </c>
    </row>
    <row r="786" spans="1:65" s="13" customFormat="1" ht="11.25">
      <c r="B786" s="192"/>
      <c r="C786" s="193"/>
      <c r="D786" s="185" t="s">
        <v>233</v>
      </c>
      <c r="E786" s="194" t="s">
        <v>19</v>
      </c>
      <c r="F786" s="195" t="s">
        <v>131</v>
      </c>
      <c r="G786" s="193"/>
      <c r="H786" s="196">
        <v>19.059999999999999</v>
      </c>
      <c r="I786" s="197"/>
      <c r="J786" s="193"/>
      <c r="K786" s="193"/>
      <c r="L786" s="198"/>
      <c r="M786" s="199"/>
      <c r="N786" s="200"/>
      <c r="O786" s="200"/>
      <c r="P786" s="200"/>
      <c r="Q786" s="200"/>
      <c r="R786" s="200"/>
      <c r="S786" s="200"/>
      <c r="T786" s="201"/>
      <c r="AT786" s="202" t="s">
        <v>233</v>
      </c>
      <c r="AU786" s="202" t="s">
        <v>227</v>
      </c>
      <c r="AV786" s="13" t="s">
        <v>227</v>
      </c>
      <c r="AW786" s="13" t="s">
        <v>33</v>
      </c>
      <c r="AX786" s="13" t="s">
        <v>71</v>
      </c>
      <c r="AY786" s="202" t="s">
        <v>220</v>
      </c>
    </row>
    <row r="787" spans="1:65" s="2" customFormat="1" ht="24.2" customHeight="1">
      <c r="A787" s="36"/>
      <c r="B787" s="37"/>
      <c r="C787" s="173" t="s">
        <v>1275</v>
      </c>
      <c r="D787" s="173" t="s">
        <v>222</v>
      </c>
      <c r="E787" s="174" t="s">
        <v>1276</v>
      </c>
      <c r="F787" s="175" t="s">
        <v>1277</v>
      </c>
      <c r="G787" s="176" t="s">
        <v>82</v>
      </c>
      <c r="H787" s="177">
        <v>13.62</v>
      </c>
      <c r="I787" s="178"/>
      <c r="J787" s="177">
        <f>ROUND(I787*H787,1)</f>
        <v>0</v>
      </c>
      <c r="K787" s="175" t="s">
        <v>225</v>
      </c>
      <c r="L787" s="41"/>
      <c r="M787" s="179" t="s">
        <v>19</v>
      </c>
      <c r="N787" s="180" t="s">
        <v>43</v>
      </c>
      <c r="O787" s="66"/>
      <c r="P787" s="181">
        <f>O787*H787</f>
        <v>0</v>
      </c>
      <c r="Q787" s="181">
        <v>2.0000000000000001E-4</v>
      </c>
      <c r="R787" s="181">
        <f>Q787*H787</f>
        <v>2.7239999999999999E-3</v>
      </c>
      <c r="S787" s="181">
        <v>0</v>
      </c>
      <c r="T787" s="182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83" t="s">
        <v>337</v>
      </c>
      <c r="AT787" s="183" t="s">
        <v>222</v>
      </c>
      <c r="AU787" s="183" t="s">
        <v>227</v>
      </c>
      <c r="AY787" s="19" t="s">
        <v>220</v>
      </c>
      <c r="BE787" s="184">
        <f>IF(N787="základní",J787,0)</f>
        <v>0</v>
      </c>
      <c r="BF787" s="184">
        <f>IF(N787="snížená",J787,0)</f>
        <v>0</v>
      </c>
      <c r="BG787" s="184">
        <f>IF(N787="zákl. přenesená",J787,0)</f>
        <v>0</v>
      </c>
      <c r="BH787" s="184">
        <f>IF(N787="sníž. přenesená",J787,0)</f>
        <v>0</v>
      </c>
      <c r="BI787" s="184">
        <f>IF(N787="nulová",J787,0)</f>
        <v>0</v>
      </c>
      <c r="BJ787" s="19" t="s">
        <v>227</v>
      </c>
      <c r="BK787" s="184">
        <f>ROUND(I787*H787,1)</f>
        <v>0</v>
      </c>
      <c r="BL787" s="19" t="s">
        <v>337</v>
      </c>
      <c r="BM787" s="183" t="s">
        <v>1278</v>
      </c>
    </row>
    <row r="788" spans="1:65" s="2" customFormat="1" ht="19.5">
      <c r="A788" s="36"/>
      <c r="B788" s="37"/>
      <c r="C788" s="38"/>
      <c r="D788" s="185" t="s">
        <v>229</v>
      </c>
      <c r="E788" s="38"/>
      <c r="F788" s="186" t="s">
        <v>1279</v>
      </c>
      <c r="G788" s="38"/>
      <c r="H788" s="38"/>
      <c r="I788" s="187"/>
      <c r="J788" s="38"/>
      <c r="K788" s="38"/>
      <c r="L788" s="41"/>
      <c r="M788" s="188"/>
      <c r="N788" s="189"/>
      <c r="O788" s="66"/>
      <c r="P788" s="66"/>
      <c r="Q788" s="66"/>
      <c r="R788" s="66"/>
      <c r="S788" s="66"/>
      <c r="T788" s="67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T788" s="19" t="s">
        <v>229</v>
      </c>
      <c r="AU788" s="19" t="s">
        <v>227</v>
      </c>
    </row>
    <row r="789" spans="1:65" s="2" customFormat="1" ht="11.25">
      <c r="A789" s="36"/>
      <c r="B789" s="37"/>
      <c r="C789" s="38"/>
      <c r="D789" s="190" t="s">
        <v>231</v>
      </c>
      <c r="E789" s="38"/>
      <c r="F789" s="191" t="s">
        <v>1280</v>
      </c>
      <c r="G789" s="38"/>
      <c r="H789" s="38"/>
      <c r="I789" s="187"/>
      <c r="J789" s="38"/>
      <c r="K789" s="38"/>
      <c r="L789" s="41"/>
      <c r="M789" s="188"/>
      <c r="N789" s="189"/>
      <c r="O789" s="66"/>
      <c r="P789" s="66"/>
      <c r="Q789" s="66"/>
      <c r="R789" s="66"/>
      <c r="S789" s="66"/>
      <c r="T789" s="67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9" t="s">
        <v>231</v>
      </c>
      <c r="AU789" s="19" t="s">
        <v>227</v>
      </c>
    </row>
    <row r="790" spans="1:65" s="13" customFormat="1" ht="11.25">
      <c r="B790" s="192"/>
      <c r="C790" s="193"/>
      <c r="D790" s="185" t="s">
        <v>233</v>
      </c>
      <c r="E790" s="194" t="s">
        <v>19</v>
      </c>
      <c r="F790" s="195" t="s">
        <v>92</v>
      </c>
      <c r="G790" s="193"/>
      <c r="H790" s="196">
        <v>7.88</v>
      </c>
      <c r="I790" s="197"/>
      <c r="J790" s="193"/>
      <c r="K790" s="193"/>
      <c r="L790" s="198"/>
      <c r="M790" s="199"/>
      <c r="N790" s="200"/>
      <c r="O790" s="200"/>
      <c r="P790" s="200"/>
      <c r="Q790" s="200"/>
      <c r="R790" s="200"/>
      <c r="S790" s="200"/>
      <c r="T790" s="201"/>
      <c r="AT790" s="202" t="s">
        <v>233</v>
      </c>
      <c r="AU790" s="202" t="s">
        <v>227</v>
      </c>
      <c r="AV790" s="13" t="s">
        <v>227</v>
      </c>
      <c r="AW790" s="13" t="s">
        <v>33</v>
      </c>
      <c r="AX790" s="13" t="s">
        <v>71</v>
      </c>
      <c r="AY790" s="202" t="s">
        <v>220</v>
      </c>
    </row>
    <row r="791" spans="1:65" s="13" customFormat="1" ht="11.25">
      <c r="B791" s="192"/>
      <c r="C791" s="193"/>
      <c r="D791" s="185" t="s">
        <v>233</v>
      </c>
      <c r="E791" s="194" t="s">
        <v>19</v>
      </c>
      <c r="F791" s="195" t="s">
        <v>113</v>
      </c>
      <c r="G791" s="193"/>
      <c r="H791" s="196">
        <v>5.74</v>
      </c>
      <c r="I791" s="197"/>
      <c r="J791" s="193"/>
      <c r="K791" s="193"/>
      <c r="L791" s="198"/>
      <c r="M791" s="199"/>
      <c r="N791" s="200"/>
      <c r="O791" s="200"/>
      <c r="P791" s="200"/>
      <c r="Q791" s="200"/>
      <c r="R791" s="200"/>
      <c r="S791" s="200"/>
      <c r="T791" s="201"/>
      <c r="AT791" s="202" t="s">
        <v>233</v>
      </c>
      <c r="AU791" s="202" t="s">
        <v>227</v>
      </c>
      <c r="AV791" s="13" t="s">
        <v>227</v>
      </c>
      <c r="AW791" s="13" t="s">
        <v>33</v>
      </c>
      <c r="AX791" s="13" t="s">
        <v>71</v>
      </c>
      <c r="AY791" s="202" t="s">
        <v>220</v>
      </c>
    </row>
    <row r="792" spans="1:65" s="2" customFormat="1" ht="33" customHeight="1">
      <c r="A792" s="36"/>
      <c r="B792" s="37"/>
      <c r="C792" s="173" t="s">
        <v>1281</v>
      </c>
      <c r="D792" s="173" t="s">
        <v>222</v>
      </c>
      <c r="E792" s="174" t="s">
        <v>1282</v>
      </c>
      <c r="F792" s="175" t="s">
        <v>1283</v>
      </c>
      <c r="G792" s="176" t="s">
        <v>82</v>
      </c>
      <c r="H792" s="177">
        <v>13.62</v>
      </c>
      <c r="I792" s="178"/>
      <c r="J792" s="177">
        <f>ROUND(I792*H792,1)</f>
        <v>0</v>
      </c>
      <c r="K792" s="175" t="s">
        <v>225</v>
      </c>
      <c r="L792" s="41"/>
      <c r="M792" s="179" t="s">
        <v>19</v>
      </c>
      <c r="N792" s="180" t="s">
        <v>43</v>
      </c>
      <c r="O792" s="66"/>
      <c r="P792" s="181">
        <f>O792*H792</f>
        <v>0</v>
      </c>
      <c r="Q792" s="181">
        <v>7.5799999999999999E-3</v>
      </c>
      <c r="R792" s="181">
        <f>Q792*H792</f>
        <v>0.10323959999999999</v>
      </c>
      <c r="S792" s="181">
        <v>0</v>
      </c>
      <c r="T792" s="182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83" t="s">
        <v>337</v>
      </c>
      <c r="AT792" s="183" t="s">
        <v>222</v>
      </c>
      <c r="AU792" s="183" t="s">
        <v>227</v>
      </c>
      <c r="AY792" s="19" t="s">
        <v>220</v>
      </c>
      <c r="BE792" s="184">
        <f>IF(N792="základní",J792,0)</f>
        <v>0</v>
      </c>
      <c r="BF792" s="184">
        <f>IF(N792="snížená",J792,0)</f>
        <v>0</v>
      </c>
      <c r="BG792" s="184">
        <f>IF(N792="zákl. přenesená",J792,0)</f>
        <v>0</v>
      </c>
      <c r="BH792" s="184">
        <f>IF(N792="sníž. přenesená",J792,0)</f>
        <v>0</v>
      </c>
      <c r="BI792" s="184">
        <f>IF(N792="nulová",J792,0)</f>
        <v>0</v>
      </c>
      <c r="BJ792" s="19" t="s">
        <v>227</v>
      </c>
      <c r="BK792" s="184">
        <f>ROUND(I792*H792,1)</f>
        <v>0</v>
      </c>
      <c r="BL792" s="19" t="s">
        <v>337</v>
      </c>
      <c r="BM792" s="183" t="s">
        <v>1284</v>
      </c>
    </row>
    <row r="793" spans="1:65" s="2" customFormat="1" ht="29.25">
      <c r="A793" s="36"/>
      <c r="B793" s="37"/>
      <c r="C793" s="38"/>
      <c r="D793" s="185" t="s">
        <v>229</v>
      </c>
      <c r="E793" s="38"/>
      <c r="F793" s="186" t="s">
        <v>1285</v>
      </c>
      <c r="G793" s="38"/>
      <c r="H793" s="38"/>
      <c r="I793" s="187"/>
      <c r="J793" s="38"/>
      <c r="K793" s="38"/>
      <c r="L793" s="41"/>
      <c r="M793" s="188"/>
      <c r="N793" s="189"/>
      <c r="O793" s="66"/>
      <c r="P793" s="66"/>
      <c r="Q793" s="66"/>
      <c r="R793" s="66"/>
      <c r="S793" s="66"/>
      <c r="T793" s="67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T793" s="19" t="s">
        <v>229</v>
      </c>
      <c r="AU793" s="19" t="s">
        <v>227</v>
      </c>
    </row>
    <row r="794" spans="1:65" s="2" customFormat="1" ht="11.25">
      <c r="A794" s="36"/>
      <c r="B794" s="37"/>
      <c r="C794" s="38"/>
      <c r="D794" s="190" t="s">
        <v>231</v>
      </c>
      <c r="E794" s="38"/>
      <c r="F794" s="191" t="s">
        <v>1286</v>
      </c>
      <c r="G794" s="38"/>
      <c r="H794" s="38"/>
      <c r="I794" s="187"/>
      <c r="J794" s="38"/>
      <c r="K794" s="38"/>
      <c r="L794" s="41"/>
      <c r="M794" s="188"/>
      <c r="N794" s="189"/>
      <c r="O794" s="66"/>
      <c r="P794" s="66"/>
      <c r="Q794" s="66"/>
      <c r="R794" s="66"/>
      <c r="S794" s="66"/>
      <c r="T794" s="67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T794" s="19" t="s">
        <v>231</v>
      </c>
      <c r="AU794" s="19" t="s">
        <v>227</v>
      </c>
    </row>
    <row r="795" spans="1:65" s="13" customFormat="1" ht="11.25">
      <c r="B795" s="192"/>
      <c r="C795" s="193"/>
      <c r="D795" s="185" t="s">
        <v>233</v>
      </c>
      <c r="E795" s="194" t="s">
        <v>19</v>
      </c>
      <c r="F795" s="195" t="s">
        <v>92</v>
      </c>
      <c r="G795" s="193"/>
      <c r="H795" s="196">
        <v>7.88</v>
      </c>
      <c r="I795" s="197"/>
      <c r="J795" s="193"/>
      <c r="K795" s="193"/>
      <c r="L795" s="198"/>
      <c r="M795" s="199"/>
      <c r="N795" s="200"/>
      <c r="O795" s="200"/>
      <c r="P795" s="200"/>
      <c r="Q795" s="200"/>
      <c r="R795" s="200"/>
      <c r="S795" s="200"/>
      <c r="T795" s="201"/>
      <c r="AT795" s="202" t="s">
        <v>233</v>
      </c>
      <c r="AU795" s="202" t="s">
        <v>227</v>
      </c>
      <c r="AV795" s="13" t="s">
        <v>227</v>
      </c>
      <c r="AW795" s="13" t="s">
        <v>33</v>
      </c>
      <c r="AX795" s="13" t="s">
        <v>71</v>
      </c>
      <c r="AY795" s="202" t="s">
        <v>220</v>
      </c>
    </row>
    <row r="796" spans="1:65" s="13" customFormat="1" ht="11.25">
      <c r="B796" s="192"/>
      <c r="C796" s="193"/>
      <c r="D796" s="185" t="s">
        <v>233</v>
      </c>
      <c r="E796" s="194" t="s">
        <v>19</v>
      </c>
      <c r="F796" s="195" t="s">
        <v>113</v>
      </c>
      <c r="G796" s="193"/>
      <c r="H796" s="196">
        <v>5.74</v>
      </c>
      <c r="I796" s="197"/>
      <c r="J796" s="193"/>
      <c r="K796" s="193"/>
      <c r="L796" s="198"/>
      <c r="M796" s="199"/>
      <c r="N796" s="200"/>
      <c r="O796" s="200"/>
      <c r="P796" s="200"/>
      <c r="Q796" s="200"/>
      <c r="R796" s="200"/>
      <c r="S796" s="200"/>
      <c r="T796" s="201"/>
      <c r="AT796" s="202" t="s">
        <v>233</v>
      </c>
      <c r="AU796" s="202" t="s">
        <v>227</v>
      </c>
      <c r="AV796" s="13" t="s">
        <v>227</v>
      </c>
      <c r="AW796" s="13" t="s">
        <v>33</v>
      </c>
      <c r="AX796" s="13" t="s">
        <v>71</v>
      </c>
      <c r="AY796" s="202" t="s">
        <v>220</v>
      </c>
    </row>
    <row r="797" spans="1:65" s="2" customFormat="1" ht="24.2" customHeight="1">
      <c r="A797" s="36"/>
      <c r="B797" s="37"/>
      <c r="C797" s="173" t="s">
        <v>1287</v>
      </c>
      <c r="D797" s="173" t="s">
        <v>222</v>
      </c>
      <c r="E797" s="174" t="s">
        <v>1288</v>
      </c>
      <c r="F797" s="175" t="s">
        <v>1289</v>
      </c>
      <c r="G797" s="176" t="s">
        <v>82</v>
      </c>
      <c r="H797" s="177">
        <v>25.13</v>
      </c>
      <c r="I797" s="178"/>
      <c r="J797" s="177">
        <f>ROUND(I797*H797,1)</f>
        <v>0</v>
      </c>
      <c r="K797" s="175" t="s">
        <v>225</v>
      </c>
      <c r="L797" s="41"/>
      <c r="M797" s="179" t="s">
        <v>19</v>
      </c>
      <c r="N797" s="180" t="s">
        <v>43</v>
      </c>
      <c r="O797" s="66"/>
      <c r="P797" s="181">
        <f>O797*H797</f>
        <v>0</v>
      </c>
      <c r="Q797" s="181">
        <v>0</v>
      </c>
      <c r="R797" s="181">
        <f>Q797*H797</f>
        <v>0</v>
      </c>
      <c r="S797" s="181">
        <v>2.5000000000000001E-3</v>
      </c>
      <c r="T797" s="182">
        <f>S797*H797</f>
        <v>6.2824999999999992E-2</v>
      </c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R797" s="183" t="s">
        <v>337</v>
      </c>
      <c r="AT797" s="183" t="s">
        <v>222</v>
      </c>
      <c r="AU797" s="183" t="s">
        <v>227</v>
      </c>
      <c r="AY797" s="19" t="s">
        <v>220</v>
      </c>
      <c r="BE797" s="184">
        <f>IF(N797="základní",J797,0)</f>
        <v>0</v>
      </c>
      <c r="BF797" s="184">
        <f>IF(N797="snížená",J797,0)</f>
        <v>0</v>
      </c>
      <c r="BG797" s="184">
        <f>IF(N797="zákl. přenesená",J797,0)</f>
        <v>0</v>
      </c>
      <c r="BH797" s="184">
        <f>IF(N797="sníž. přenesená",J797,0)</f>
        <v>0</v>
      </c>
      <c r="BI797" s="184">
        <f>IF(N797="nulová",J797,0)</f>
        <v>0</v>
      </c>
      <c r="BJ797" s="19" t="s">
        <v>227</v>
      </c>
      <c r="BK797" s="184">
        <f>ROUND(I797*H797,1)</f>
        <v>0</v>
      </c>
      <c r="BL797" s="19" t="s">
        <v>337</v>
      </c>
      <c r="BM797" s="183" t="s">
        <v>1290</v>
      </c>
    </row>
    <row r="798" spans="1:65" s="2" customFormat="1" ht="11.25">
      <c r="A798" s="36"/>
      <c r="B798" s="37"/>
      <c r="C798" s="38"/>
      <c r="D798" s="185" t="s">
        <v>229</v>
      </c>
      <c r="E798" s="38"/>
      <c r="F798" s="186" t="s">
        <v>1291</v>
      </c>
      <c r="G798" s="38"/>
      <c r="H798" s="38"/>
      <c r="I798" s="187"/>
      <c r="J798" s="38"/>
      <c r="K798" s="38"/>
      <c r="L798" s="41"/>
      <c r="M798" s="188"/>
      <c r="N798" s="189"/>
      <c r="O798" s="66"/>
      <c r="P798" s="66"/>
      <c r="Q798" s="66"/>
      <c r="R798" s="66"/>
      <c r="S798" s="66"/>
      <c r="T798" s="67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T798" s="19" t="s">
        <v>229</v>
      </c>
      <c r="AU798" s="19" t="s">
        <v>227</v>
      </c>
    </row>
    <row r="799" spans="1:65" s="2" customFormat="1" ht="11.25">
      <c r="A799" s="36"/>
      <c r="B799" s="37"/>
      <c r="C799" s="38"/>
      <c r="D799" s="190" t="s">
        <v>231</v>
      </c>
      <c r="E799" s="38"/>
      <c r="F799" s="191" t="s">
        <v>1292</v>
      </c>
      <c r="G799" s="38"/>
      <c r="H799" s="38"/>
      <c r="I799" s="187"/>
      <c r="J799" s="38"/>
      <c r="K799" s="38"/>
      <c r="L799" s="41"/>
      <c r="M799" s="188"/>
      <c r="N799" s="189"/>
      <c r="O799" s="66"/>
      <c r="P799" s="66"/>
      <c r="Q799" s="66"/>
      <c r="R799" s="66"/>
      <c r="S799" s="66"/>
      <c r="T799" s="67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T799" s="19" t="s">
        <v>231</v>
      </c>
      <c r="AU799" s="19" t="s">
        <v>227</v>
      </c>
    </row>
    <row r="800" spans="1:65" s="13" customFormat="1" ht="11.25">
      <c r="B800" s="192"/>
      <c r="C800" s="193"/>
      <c r="D800" s="185" t="s">
        <v>233</v>
      </c>
      <c r="E800" s="194" t="s">
        <v>19</v>
      </c>
      <c r="F800" s="195" t="s">
        <v>92</v>
      </c>
      <c r="G800" s="193"/>
      <c r="H800" s="196">
        <v>7.88</v>
      </c>
      <c r="I800" s="197"/>
      <c r="J800" s="193"/>
      <c r="K800" s="193"/>
      <c r="L800" s="198"/>
      <c r="M800" s="199"/>
      <c r="N800" s="200"/>
      <c r="O800" s="200"/>
      <c r="P800" s="200"/>
      <c r="Q800" s="200"/>
      <c r="R800" s="200"/>
      <c r="S800" s="200"/>
      <c r="T800" s="201"/>
      <c r="AT800" s="202" t="s">
        <v>233</v>
      </c>
      <c r="AU800" s="202" t="s">
        <v>227</v>
      </c>
      <c r="AV800" s="13" t="s">
        <v>227</v>
      </c>
      <c r="AW800" s="13" t="s">
        <v>33</v>
      </c>
      <c r="AX800" s="13" t="s">
        <v>71</v>
      </c>
      <c r="AY800" s="202" t="s">
        <v>220</v>
      </c>
    </row>
    <row r="801" spans="1:65" s="13" customFormat="1" ht="11.25">
      <c r="B801" s="192"/>
      <c r="C801" s="193"/>
      <c r="D801" s="185" t="s">
        <v>233</v>
      </c>
      <c r="E801" s="194" t="s">
        <v>19</v>
      </c>
      <c r="F801" s="195" t="s">
        <v>113</v>
      </c>
      <c r="G801" s="193"/>
      <c r="H801" s="196">
        <v>5.74</v>
      </c>
      <c r="I801" s="197"/>
      <c r="J801" s="193"/>
      <c r="K801" s="193"/>
      <c r="L801" s="198"/>
      <c r="M801" s="199"/>
      <c r="N801" s="200"/>
      <c r="O801" s="200"/>
      <c r="P801" s="200"/>
      <c r="Q801" s="200"/>
      <c r="R801" s="200"/>
      <c r="S801" s="200"/>
      <c r="T801" s="201"/>
      <c r="AT801" s="202" t="s">
        <v>233</v>
      </c>
      <c r="AU801" s="202" t="s">
        <v>227</v>
      </c>
      <c r="AV801" s="13" t="s">
        <v>227</v>
      </c>
      <c r="AW801" s="13" t="s">
        <v>33</v>
      </c>
      <c r="AX801" s="13" t="s">
        <v>71</v>
      </c>
      <c r="AY801" s="202" t="s">
        <v>220</v>
      </c>
    </row>
    <row r="802" spans="1:65" s="13" customFormat="1" ht="11.25">
      <c r="B802" s="192"/>
      <c r="C802" s="193"/>
      <c r="D802" s="185" t="s">
        <v>233</v>
      </c>
      <c r="E802" s="194" t="s">
        <v>19</v>
      </c>
      <c r="F802" s="195" t="s">
        <v>1293</v>
      </c>
      <c r="G802" s="193"/>
      <c r="H802" s="196">
        <v>9.52</v>
      </c>
      <c r="I802" s="197"/>
      <c r="J802" s="193"/>
      <c r="K802" s="193"/>
      <c r="L802" s="198"/>
      <c r="M802" s="199"/>
      <c r="N802" s="200"/>
      <c r="O802" s="200"/>
      <c r="P802" s="200"/>
      <c r="Q802" s="200"/>
      <c r="R802" s="200"/>
      <c r="S802" s="200"/>
      <c r="T802" s="201"/>
      <c r="AT802" s="202" t="s">
        <v>233</v>
      </c>
      <c r="AU802" s="202" t="s">
        <v>227</v>
      </c>
      <c r="AV802" s="13" t="s">
        <v>227</v>
      </c>
      <c r="AW802" s="13" t="s">
        <v>33</v>
      </c>
      <c r="AX802" s="13" t="s">
        <v>71</v>
      </c>
      <c r="AY802" s="202" t="s">
        <v>220</v>
      </c>
    </row>
    <row r="803" spans="1:65" s="13" customFormat="1" ht="11.25">
      <c r="B803" s="192"/>
      <c r="C803" s="193"/>
      <c r="D803" s="185" t="s">
        <v>233</v>
      </c>
      <c r="E803" s="194" t="s">
        <v>19</v>
      </c>
      <c r="F803" s="195" t="s">
        <v>154</v>
      </c>
      <c r="G803" s="193"/>
      <c r="H803" s="196">
        <v>0.94</v>
      </c>
      <c r="I803" s="197"/>
      <c r="J803" s="193"/>
      <c r="K803" s="193"/>
      <c r="L803" s="198"/>
      <c r="M803" s="199"/>
      <c r="N803" s="200"/>
      <c r="O803" s="200"/>
      <c r="P803" s="200"/>
      <c r="Q803" s="200"/>
      <c r="R803" s="200"/>
      <c r="S803" s="200"/>
      <c r="T803" s="201"/>
      <c r="AT803" s="202" t="s">
        <v>233</v>
      </c>
      <c r="AU803" s="202" t="s">
        <v>227</v>
      </c>
      <c r="AV803" s="13" t="s">
        <v>227</v>
      </c>
      <c r="AW803" s="13" t="s">
        <v>33</v>
      </c>
      <c r="AX803" s="13" t="s">
        <v>71</v>
      </c>
      <c r="AY803" s="202" t="s">
        <v>220</v>
      </c>
    </row>
    <row r="804" spans="1:65" s="13" customFormat="1" ht="11.25">
      <c r="B804" s="192"/>
      <c r="C804" s="193"/>
      <c r="D804" s="185" t="s">
        <v>233</v>
      </c>
      <c r="E804" s="194" t="s">
        <v>19</v>
      </c>
      <c r="F804" s="195" t="s">
        <v>1294</v>
      </c>
      <c r="G804" s="193"/>
      <c r="H804" s="196">
        <v>1.05</v>
      </c>
      <c r="I804" s="197"/>
      <c r="J804" s="193"/>
      <c r="K804" s="193"/>
      <c r="L804" s="198"/>
      <c r="M804" s="199"/>
      <c r="N804" s="200"/>
      <c r="O804" s="200"/>
      <c r="P804" s="200"/>
      <c r="Q804" s="200"/>
      <c r="R804" s="200"/>
      <c r="S804" s="200"/>
      <c r="T804" s="201"/>
      <c r="AT804" s="202" t="s">
        <v>233</v>
      </c>
      <c r="AU804" s="202" t="s">
        <v>227</v>
      </c>
      <c r="AV804" s="13" t="s">
        <v>227</v>
      </c>
      <c r="AW804" s="13" t="s">
        <v>33</v>
      </c>
      <c r="AX804" s="13" t="s">
        <v>71</v>
      </c>
      <c r="AY804" s="202" t="s">
        <v>220</v>
      </c>
    </row>
    <row r="805" spans="1:65" s="15" customFormat="1" ht="11.25">
      <c r="B805" s="213"/>
      <c r="C805" s="214"/>
      <c r="D805" s="185" t="s">
        <v>233</v>
      </c>
      <c r="E805" s="215" t="s">
        <v>19</v>
      </c>
      <c r="F805" s="216" t="s">
        <v>254</v>
      </c>
      <c r="G805" s="214"/>
      <c r="H805" s="217">
        <v>25.13</v>
      </c>
      <c r="I805" s="218"/>
      <c r="J805" s="214"/>
      <c r="K805" s="214"/>
      <c r="L805" s="219"/>
      <c r="M805" s="220"/>
      <c r="N805" s="221"/>
      <c r="O805" s="221"/>
      <c r="P805" s="221"/>
      <c r="Q805" s="221"/>
      <c r="R805" s="221"/>
      <c r="S805" s="221"/>
      <c r="T805" s="222"/>
      <c r="AT805" s="223" t="s">
        <v>233</v>
      </c>
      <c r="AU805" s="223" t="s">
        <v>227</v>
      </c>
      <c r="AV805" s="15" t="s">
        <v>226</v>
      </c>
      <c r="AW805" s="15" t="s">
        <v>33</v>
      </c>
      <c r="AX805" s="15" t="s">
        <v>76</v>
      </c>
      <c r="AY805" s="223" t="s">
        <v>220</v>
      </c>
    </row>
    <row r="806" spans="1:65" s="2" customFormat="1" ht="16.5" customHeight="1">
      <c r="A806" s="36"/>
      <c r="B806" s="37"/>
      <c r="C806" s="173" t="s">
        <v>1295</v>
      </c>
      <c r="D806" s="173" t="s">
        <v>222</v>
      </c>
      <c r="E806" s="174" t="s">
        <v>1296</v>
      </c>
      <c r="F806" s="175" t="s">
        <v>1297</v>
      </c>
      <c r="G806" s="176" t="s">
        <v>82</v>
      </c>
      <c r="H806" s="177">
        <v>46.96</v>
      </c>
      <c r="I806" s="178"/>
      <c r="J806" s="177">
        <f>ROUND(I806*H806,1)</f>
        <v>0</v>
      </c>
      <c r="K806" s="175" t="s">
        <v>225</v>
      </c>
      <c r="L806" s="41"/>
      <c r="M806" s="179" t="s">
        <v>19</v>
      </c>
      <c r="N806" s="180" t="s">
        <v>43</v>
      </c>
      <c r="O806" s="66"/>
      <c r="P806" s="181">
        <f>O806*H806</f>
        <v>0</v>
      </c>
      <c r="Q806" s="181">
        <v>2.9999999999999997E-4</v>
      </c>
      <c r="R806" s="181">
        <f>Q806*H806</f>
        <v>1.4088E-2</v>
      </c>
      <c r="S806" s="181">
        <v>0</v>
      </c>
      <c r="T806" s="182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83" t="s">
        <v>337</v>
      </c>
      <c r="AT806" s="183" t="s">
        <v>222</v>
      </c>
      <c r="AU806" s="183" t="s">
        <v>227</v>
      </c>
      <c r="AY806" s="19" t="s">
        <v>220</v>
      </c>
      <c r="BE806" s="184">
        <f>IF(N806="základní",J806,0)</f>
        <v>0</v>
      </c>
      <c r="BF806" s="184">
        <f>IF(N806="snížená",J806,0)</f>
        <v>0</v>
      </c>
      <c r="BG806" s="184">
        <f>IF(N806="zákl. přenesená",J806,0)</f>
        <v>0</v>
      </c>
      <c r="BH806" s="184">
        <f>IF(N806="sníž. přenesená",J806,0)</f>
        <v>0</v>
      </c>
      <c r="BI806" s="184">
        <f>IF(N806="nulová",J806,0)</f>
        <v>0</v>
      </c>
      <c r="BJ806" s="19" t="s">
        <v>227</v>
      </c>
      <c r="BK806" s="184">
        <f>ROUND(I806*H806,1)</f>
        <v>0</v>
      </c>
      <c r="BL806" s="19" t="s">
        <v>337</v>
      </c>
      <c r="BM806" s="183" t="s">
        <v>1298</v>
      </c>
    </row>
    <row r="807" spans="1:65" s="2" customFormat="1" ht="11.25">
      <c r="A807" s="36"/>
      <c r="B807" s="37"/>
      <c r="C807" s="38"/>
      <c r="D807" s="185" t="s">
        <v>229</v>
      </c>
      <c r="E807" s="38"/>
      <c r="F807" s="186" t="s">
        <v>1299</v>
      </c>
      <c r="G807" s="38"/>
      <c r="H807" s="38"/>
      <c r="I807" s="187"/>
      <c r="J807" s="38"/>
      <c r="K807" s="38"/>
      <c r="L807" s="41"/>
      <c r="M807" s="188"/>
      <c r="N807" s="189"/>
      <c r="O807" s="66"/>
      <c r="P807" s="66"/>
      <c r="Q807" s="66"/>
      <c r="R807" s="66"/>
      <c r="S807" s="66"/>
      <c r="T807" s="67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T807" s="19" t="s">
        <v>229</v>
      </c>
      <c r="AU807" s="19" t="s">
        <v>227</v>
      </c>
    </row>
    <row r="808" spans="1:65" s="2" customFormat="1" ht="11.25">
      <c r="A808" s="36"/>
      <c r="B808" s="37"/>
      <c r="C808" s="38"/>
      <c r="D808" s="190" t="s">
        <v>231</v>
      </c>
      <c r="E808" s="38"/>
      <c r="F808" s="191" t="s">
        <v>1300</v>
      </c>
      <c r="G808" s="38"/>
      <c r="H808" s="38"/>
      <c r="I808" s="187"/>
      <c r="J808" s="38"/>
      <c r="K808" s="38"/>
      <c r="L808" s="41"/>
      <c r="M808" s="188"/>
      <c r="N808" s="189"/>
      <c r="O808" s="66"/>
      <c r="P808" s="66"/>
      <c r="Q808" s="66"/>
      <c r="R808" s="66"/>
      <c r="S808" s="66"/>
      <c r="T808" s="67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T808" s="19" t="s">
        <v>231</v>
      </c>
      <c r="AU808" s="19" t="s">
        <v>227</v>
      </c>
    </row>
    <row r="809" spans="1:65" s="13" customFormat="1" ht="11.25">
      <c r="B809" s="192"/>
      <c r="C809" s="193"/>
      <c r="D809" s="185" t="s">
        <v>233</v>
      </c>
      <c r="E809" s="194" t="s">
        <v>19</v>
      </c>
      <c r="F809" s="195" t="s">
        <v>92</v>
      </c>
      <c r="G809" s="193"/>
      <c r="H809" s="196">
        <v>7.88</v>
      </c>
      <c r="I809" s="197"/>
      <c r="J809" s="193"/>
      <c r="K809" s="193"/>
      <c r="L809" s="198"/>
      <c r="M809" s="199"/>
      <c r="N809" s="200"/>
      <c r="O809" s="200"/>
      <c r="P809" s="200"/>
      <c r="Q809" s="200"/>
      <c r="R809" s="200"/>
      <c r="S809" s="200"/>
      <c r="T809" s="201"/>
      <c r="AT809" s="202" t="s">
        <v>233</v>
      </c>
      <c r="AU809" s="202" t="s">
        <v>227</v>
      </c>
      <c r="AV809" s="13" t="s">
        <v>227</v>
      </c>
      <c r="AW809" s="13" t="s">
        <v>33</v>
      </c>
      <c r="AX809" s="13" t="s">
        <v>71</v>
      </c>
      <c r="AY809" s="202" t="s">
        <v>220</v>
      </c>
    </row>
    <row r="810" spans="1:65" s="13" customFormat="1" ht="11.25">
      <c r="B810" s="192"/>
      <c r="C810" s="193"/>
      <c r="D810" s="185" t="s">
        <v>233</v>
      </c>
      <c r="E810" s="194" t="s">
        <v>19</v>
      </c>
      <c r="F810" s="195" t="s">
        <v>113</v>
      </c>
      <c r="G810" s="193"/>
      <c r="H810" s="196">
        <v>5.74</v>
      </c>
      <c r="I810" s="197"/>
      <c r="J810" s="193"/>
      <c r="K810" s="193"/>
      <c r="L810" s="198"/>
      <c r="M810" s="199"/>
      <c r="N810" s="200"/>
      <c r="O810" s="200"/>
      <c r="P810" s="200"/>
      <c r="Q810" s="200"/>
      <c r="R810" s="200"/>
      <c r="S810" s="200"/>
      <c r="T810" s="201"/>
      <c r="AT810" s="202" t="s">
        <v>233</v>
      </c>
      <c r="AU810" s="202" t="s">
        <v>227</v>
      </c>
      <c r="AV810" s="13" t="s">
        <v>227</v>
      </c>
      <c r="AW810" s="13" t="s">
        <v>33</v>
      </c>
      <c r="AX810" s="13" t="s">
        <v>71</v>
      </c>
      <c r="AY810" s="202" t="s">
        <v>220</v>
      </c>
    </row>
    <row r="811" spans="1:65" s="13" customFormat="1" ht="11.25">
      <c r="B811" s="192"/>
      <c r="C811" s="193"/>
      <c r="D811" s="185" t="s">
        <v>233</v>
      </c>
      <c r="E811" s="194" t="s">
        <v>19</v>
      </c>
      <c r="F811" s="195" t="s">
        <v>119</v>
      </c>
      <c r="G811" s="193"/>
      <c r="H811" s="196">
        <v>14.28</v>
      </c>
      <c r="I811" s="197"/>
      <c r="J811" s="193"/>
      <c r="K811" s="193"/>
      <c r="L811" s="198"/>
      <c r="M811" s="199"/>
      <c r="N811" s="200"/>
      <c r="O811" s="200"/>
      <c r="P811" s="200"/>
      <c r="Q811" s="200"/>
      <c r="R811" s="200"/>
      <c r="S811" s="200"/>
      <c r="T811" s="201"/>
      <c r="AT811" s="202" t="s">
        <v>233</v>
      </c>
      <c r="AU811" s="202" t="s">
        <v>227</v>
      </c>
      <c r="AV811" s="13" t="s">
        <v>227</v>
      </c>
      <c r="AW811" s="13" t="s">
        <v>33</v>
      </c>
      <c r="AX811" s="13" t="s">
        <v>71</v>
      </c>
      <c r="AY811" s="202" t="s">
        <v>220</v>
      </c>
    </row>
    <row r="812" spans="1:65" s="13" customFormat="1" ht="11.25">
      <c r="B812" s="192"/>
      <c r="C812" s="193"/>
      <c r="D812" s="185" t="s">
        <v>233</v>
      </c>
      <c r="E812" s="194" t="s">
        <v>19</v>
      </c>
      <c r="F812" s="195" t="s">
        <v>131</v>
      </c>
      <c r="G812" s="193"/>
      <c r="H812" s="196">
        <v>19.059999999999999</v>
      </c>
      <c r="I812" s="197"/>
      <c r="J812" s="193"/>
      <c r="K812" s="193"/>
      <c r="L812" s="198"/>
      <c r="M812" s="199"/>
      <c r="N812" s="200"/>
      <c r="O812" s="200"/>
      <c r="P812" s="200"/>
      <c r="Q812" s="200"/>
      <c r="R812" s="200"/>
      <c r="S812" s="200"/>
      <c r="T812" s="201"/>
      <c r="AT812" s="202" t="s">
        <v>233</v>
      </c>
      <c r="AU812" s="202" t="s">
        <v>227</v>
      </c>
      <c r="AV812" s="13" t="s">
        <v>227</v>
      </c>
      <c r="AW812" s="13" t="s">
        <v>33</v>
      </c>
      <c r="AX812" s="13" t="s">
        <v>71</v>
      </c>
      <c r="AY812" s="202" t="s">
        <v>220</v>
      </c>
    </row>
    <row r="813" spans="1:65" s="15" customFormat="1" ht="11.25">
      <c r="B813" s="213"/>
      <c r="C813" s="214"/>
      <c r="D813" s="185" t="s">
        <v>233</v>
      </c>
      <c r="E813" s="215" t="s">
        <v>19</v>
      </c>
      <c r="F813" s="216" t="s">
        <v>254</v>
      </c>
      <c r="G813" s="214"/>
      <c r="H813" s="217">
        <v>46.96</v>
      </c>
      <c r="I813" s="218"/>
      <c r="J813" s="214"/>
      <c r="K813" s="214"/>
      <c r="L813" s="219"/>
      <c r="M813" s="220"/>
      <c r="N813" s="221"/>
      <c r="O813" s="221"/>
      <c r="P813" s="221"/>
      <c r="Q813" s="221"/>
      <c r="R813" s="221"/>
      <c r="S813" s="221"/>
      <c r="T813" s="222"/>
      <c r="AT813" s="223" t="s">
        <v>233</v>
      </c>
      <c r="AU813" s="223" t="s">
        <v>227</v>
      </c>
      <c r="AV813" s="15" t="s">
        <v>226</v>
      </c>
      <c r="AW813" s="15" t="s">
        <v>33</v>
      </c>
      <c r="AX813" s="15" t="s">
        <v>76</v>
      </c>
      <c r="AY813" s="223" t="s">
        <v>220</v>
      </c>
    </row>
    <row r="814" spans="1:65" s="2" customFormat="1" ht="16.5" customHeight="1">
      <c r="A814" s="36"/>
      <c r="B814" s="37"/>
      <c r="C814" s="224" t="s">
        <v>1301</v>
      </c>
      <c r="D814" s="224" t="s">
        <v>302</v>
      </c>
      <c r="E814" s="225" t="s">
        <v>1302</v>
      </c>
      <c r="F814" s="226" t="s">
        <v>1303</v>
      </c>
      <c r="G814" s="227" t="s">
        <v>82</v>
      </c>
      <c r="H814" s="228">
        <v>46.96</v>
      </c>
      <c r="I814" s="229"/>
      <c r="J814" s="228">
        <f>ROUND(I814*H814,1)</f>
        <v>0</v>
      </c>
      <c r="K814" s="226" t="s">
        <v>225</v>
      </c>
      <c r="L814" s="230"/>
      <c r="M814" s="231" t="s">
        <v>19</v>
      </c>
      <c r="N814" s="232" t="s">
        <v>43</v>
      </c>
      <c r="O814" s="66"/>
      <c r="P814" s="181">
        <f>O814*H814</f>
        <v>0</v>
      </c>
      <c r="Q814" s="181">
        <v>3.2000000000000002E-3</v>
      </c>
      <c r="R814" s="181">
        <f>Q814*H814</f>
        <v>0.15027200000000002</v>
      </c>
      <c r="S814" s="181">
        <v>0</v>
      </c>
      <c r="T814" s="182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83" t="s">
        <v>457</v>
      </c>
      <c r="AT814" s="183" t="s">
        <v>302</v>
      </c>
      <c r="AU814" s="183" t="s">
        <v>227</v>
      </c>
      <c r="AY814" s="19" t="s">
        <v>220</v>
      </c>
      <c r="BE814" s="184">
        <f>IF(N814="základní",J814,0)</f>
        <v>0</v>
      </c>
      <c r="BF814" s="184">
        <f>IF(N814="snížená",J814,0)</f>
        <v>0</v>
      </c>
      <c r="BG814" s="184">
        <f>IF(N814="zákl. přenesená",J814,0)</f>
        <v>0</v>
      </c>
      <c r="BH814" s="184">
        <f>IF(N814="sníž. přenesená",J814,0)</f>
        <v>0</v>
      </c>
      <c r="BI814" s="184">
        <f>IF(N814="nulová",J814,0)</f>
        <v>0</v>
      </c>
      <c r="BJ814" s="19" t="s">
        <v>227</v>
      </c>
      <c r="BK814" s="184">
        <f>ROUND(I814*H814,1)</f>
        <v>0</v>
      </c>
      <c r="BL814" s="19" t="s">
        <v>337</v>
      </c>
      <c r="BM814" s="183" t="s">
        <v>1304</v>
      </c>
    </row>
    <row r="815" spans="1:65" s="2" customFormat="1" ht="11.25">
      <c r="A815" s="36"/>
      <c r="B815" s="37"/>
      <c r="C815" s="38"/>
      <c r="D815" s="185" t="s">
        <v>229</v>
      </c>
      <c r="E815" s="38"/>
      <c r="F815" s="186" t="s">
        <v>1303</v>
      </c>
      <c r="G815" s="38"/>
      <c r="H815" s="38"/>
      <c r="I815" s="187"/>
      <c r="J815" s="38"/>
      <c r="K815" s="38"/>
      <c r="L815" s="41"/>
      <c r="M815" s="188"/>
      <c r="N815" s="189"/>
      <c r="O815" s="66"/>
      <c r="P815" s="66"/>
      <c r="Q815" s="66"/>
      <c r="R815" s="66"/>
      <c r="S815" s="66"/>
      <c r="T815" s="67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T815" s="19" t="s">
        <v>229</v>
      </c>
      <c r="AU815" s="19" t="s">
        <v>227</v>
      </c>
    </row>
    <row r="816" spans="1:65" s="13" customFormat="1" ht="11.25">
      <c r="B816" s="192"/>
      <c r="C816" s="193"/>
      <c r="D816" s="185" t="s">
        <v>233</v>
      </c>
      <c r="E816" s="194" t="s">
        <v>19</v>
      </c>
      <c r="F816" s="195" t="s">
        <v>92</v>
      </c>
      <c r="G816" s="193"/>
      <c r="H816" s="196">
        <v>7.88</v>
      </c>
      <c r="I816" s="197"/>
      <c r="J816" s="193"/>
      <c r="K816" s="193"/>
      <c r="L816" s="198"/>
      <c r="M816" s="199"/>
      <c r="N816" s="200"/>
      <c r="O816" s="200"/>
      <c r="P816" s="200"/>
      <c r="Q816" s="200"/>
      <c r="R816" s="200"/>
      <c r="S816" s="200"/>
      <c r="T816" s="201"/>
      <c r="AT816" s="202" t="s">
        <v>233</v>
      </c>
      <c r="AU816" s="202" t="s">
        <v>227</v>
      </c>
      <c r="AV816" s="13" t="s">
        <v>227</v>
      </c>
      <c r="AW816" s="13" t="s">
        <v>33</v>
      </c>
      <c r="AX816" s="13" t="s">
        <v>71</v>
      </c>
      <c r="AY816" s="202" t="s">
        <v>220</v>
      </c>
    </row>
    <row r="817" spans="1:65" s="13" customFormat="1" ht="11.25">
      <c r="B817" s="192"/>
      <c r="C817" s="193"/>
      <c r="D817" s="185" t="s">
        <v>233</v>
      </c>
      <c r="E817" s="194" t="s">
        <v>19</v>
      </c>
      <c r="F817" s="195" t="s">
        <v>113</v>
      </c>
      <c r="G817" s="193"/>
      <c r="H817" s="196">
        <v>5.74</v>
      </c>
      <c r="I817" s="197"/>
      <c r="J817" s="193"/>
      <c r="K817" s="193"/>
      <c r="L817" s="198"/>
      <c r="M817" s="199"/>
      <c r="N817" s="200"/>
      <c r="O817" s="200"/>
      <c r="P817" s="200"/>
      <c r="Q817" s="200"/>
      <c r="R817" s="200"/>
      <c r="S817" s="200"/>
      <c r="T817" s="201"/>
      <c r="AT817" s="202" t="s">
        <v>233</v>
      </c>
      <c r="AU817" s="202" t="s">
        <v>227</v>
      </c>
      <c r="AV817" s="13" t="s">
        <v>227</v>
      </c>
      <c r="AW817" s="13" t="s">
        <v>33</v>
      </c>
      <c r="AX817" s="13" t="s">
        <v>71</v>
      </c>
      <c r="AY817" s="202" t="s">
        <v>220</v>
      </c>
    </row>
    <row r="818" spans="1:65" s="13" customFormat="1" ht="11.25">
      <c r="B818" s="192"/>
      <c r="C818" s="193"/>
      <c r="D818" s="185" t="s">
        <v>233</v>
      </c>
      <c r="E818" s="194" t="s">
        <v>19</v>
      </c>
      <c r="F818" s="195" t="s">
        <v>119</v>
      </c>
      <c r="G818" s="193"/>
      <c r="H818" s="196">
        <v>14.28</v>
      </c>
      <c r="I818" s="197"/>
      <c r="J818" s="193"/>
      <c r="K818" s="193"/>
      <c r="L818" s="198"/>
      <c r="M818" s="199"/>
      <c r="N818" s="200"/>
      <c r="O818" s="200"/>
      <c r="P818" s="200"/>
      <c r="Q818" s="200"/>
      <c r="R818" s="200"/>
      <c r="S818" s="200"/>
      <c r="T818" s="201"/>
      <c r="AT818" s="202" t="s">
        <v>233</v>
      </c>
      <c r="AU818" s="202" t="s">
        <v>227</v>
      </c>
      <c r="AV818" s="13" t="s">
        <v>227</v>
      </c>
      <c r="AW818" s="13" t="s">
        <v>33</v>
      </c>
      <c r="AX818" s="13" t="s">
        <v>71</v>
      </c>
      <c r="AY818" s="202" t="s">
        <v>220</v>
      </c>
    </row>
    <row r="819" spans="1:65" s="13" customFormat="1" ht="11.25">
      <c r="B819" s="192"/>
      <c r="C819" s="193"/>
      <c r="D819" s="185" t="s">
        <v>233</v>
      </c>
      <c r="E819" s="194" t="s">
        <v>19</v>
      </c>
      <c r="F819" s="195" t="s">
        <v>131</v>
      </c>
      <c r="G819" s="193"/>
      <c r="H819" s="196">
        <v>19.059999999999999</v>
      </c>
      <c r="I819" s="197"/>
      <c r="J819" s="193"/>
      <c r="K819" s="193"/>
      <c r="L819" s="198"/>
      <c r="M819" s="199"/>
      <c r="N819" s="200"/>
      <c r="O819" s="200"/>
      <c r="P819" s="200"/>
      <c r="Q819" s="200"/>
      <c r="R819" s="200"/>
      <c r="S819" s="200"/>
      <c r="T819" s="201"/>
      <c r="AT819" s="202" t="s">
        <v>233</v>
      </c>
      <c r="AU819" s="202" t="s">
        <v>227</v>
      </c>
      <c r="AV819" s="13" t="s">
        <v>227</v>
      </c>
      <c r="AW819" s="13" t="s">
        <v>33</v>
      </c>
      <c r="AX819" s="13" t="s">
        <v>71</v>
      </c>
      <c r="AY819" s="202" t="s">
        <v>220</v>
      </c>
    </row>
    <row r="820" spans="1:65" s="15" customFormat="1" ht="11.25">
      <c r="B820" s="213"/>
      <c r="C820" s="214"/>
      <c r="D820" s="185" t="s">
        <v>233</v>
      </c>
      <c r="E820" s="215" t="s">
        <v>19</v>
      </c>
      <c r="F820" s="216" t="s">
        <v>254</v>
      </c>
      <c r="G820" s="214"/>
      <c r="H820" s="217">
        <v>46.96</v>
      </c>
      <c r="I820" s="218"/>
      <c r="J820" s="214"/>
      <c r="K820" s="214"/>
      <c r="L820" s="219"/>
      <c r="M820" s="220"/>
      <c r="N820" s="221"/>
      <c r="O820" s="221"/>
      <c r="P820" s="221"/>
      <c r="Q820" s="221"/>
      <c r="R820" s="221"/>
      <c r="S820" s="221"/>
      <c r="T820" s="222"/>
      <c r="AT820" s="223" t="s">
        <v>233</v>
      </c>
      <c r="AU820" s="223" t="s">
        <v>227</v>
      </c>
      <c r="AV820" s="15" t="s">
        <v>226</v>
      </c>
      <c r="AW820" s="15" t="s">
        <v>33</v>
      </c>
      <c r="AX820" s="15" t="s">
        <v>76</v>
      </c>
      <c r="AY820" s="223" t="s">
        <v>220</v>
      </c>
    </row>
    <row r="821" spans="1:65" s="2" customFormat="1" ht="24.2" customHeight="1">
      <c r="A821" s="36"/>
      <c r="B821" s="37"/>
      <c r="C821" s="173" t="s">
        <v>1305</v>
      </c>
      <c r="D821" s="173" t="s">
        <v>222</v>
      </c>
      <c r="E821" s="174" t="s">
        <v>1306</v>
      </c>
      <c r="F821" s="175" t="s">
        <v>1307</v>
      </c>
      <c r="G821" s="176" t="s">
        <v>295</v>
      </c>
      <c r="H821" s="177">
        <v>23.48</v>
      </c>
      <c r="I821" s="178"/>
      <c r="J821" s="177">
        <f>ROUND(I821*H821,1)</f>
        <v>0</v>
      </c>
      <c r="K821" s="175" t="s">
        <v>225</v>
      </c>
      <c r="L821" s="41"/>
      <c r="M821" s="179" t="s">
        <v>19</v>
      </c>
      <c r="N821" s="180" t="s">
        <v>43</v>
      </c>
      <c r="O821" s="66"/>
      <c r="P821" s="181">
        <f>O821*H821</f>
        <v>0</v>
      </c>
      <c r="Q821" s="181">
        <v>0</v>
      </c>
      <c r="R821" s="181">
        <f>Q821*H821</f>
        <v>0</v>
      </c>
      <c r="S821" s="181">
        <v>0</v>
      </c>
      <c r="T821" s="182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83" t="s">
        <v>337</v>
      </c>
      <c r="AT821" s="183" t="s">
        <v>222</v>
      </c>
      <c r="AU821" s="183" t="s">
        <v>227</v>
      </c>
      <c r="AY821" s="19" t="s">
        <v>220</v>
      </c>
      <c r="BE821" s="184">
        <f>IF(N821="základní",J821,0)</f>
        <v>0</v>
      </c>
      <c r="BF821" s="184">
        <f>IF(N821="snížená",J821,0)</f>
        <v>0</v>
      </c>
      <c r="BG821" s="184">
        <f>IF(N821="zákl. přenesená",J821,0)</f>
        <v>0</v>
      </c>
      <c r="BH821" s="184">
        <f>IF(N821="sníž. přenesená",J821,0)</f>
        <v>0</v>
      </c>
      <c r="BI821" s="184">
        <f>IF(N821="nulová",J821,0)</f>
        <v>0</v>
      </c>
      <c r="BJ821" s="19" t="s">
        <v>227</v>
      </c>
      <c r="BK821" s="184">
        <f>ROUND(I821*H821,1)</f>
        <v>0</v>
      </c>
      <c r="BL821" s="19" t="s">
        <v>337</v>
      </c>
      <c r="BM821" s="183" t="s">
        <v>1308</v>
      </c>
    </row>
    <row r="822" spans="1:65" s="2" customFormat="1" ht="11.25">
      <c r="A822" s="36"/>
      <c r="B822" s="37"/>
      <c r="C822" s="38"/>
      <c r="D822" s="185" t="s">
        <v>229</v>
      </c>
      <c r="E822" s="38"/>
      <c r="F822" s="186" t="s">
        <v>1309</v>
      </c>
      <c r="G822" s="38"/>
      <c r="H822" s="38"/>
      <c r="I822" s="187"/>
      <c r="J822" s="38"/>
      <c r="K822" s="38"/>
      <c r="L822" s="41"/>
      <c r="M822" s="188"/>
      <c r="N822" s="189"/>
      <c r="O822" s="66"/>
      <c r="P822" s="66"/>
      <c r="Q822" s="66"/>
      <c r="R822" s="66"/>
      <c r="S822" s="66"/>
      <c r="T822" s="67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T822" s="19" t="s">
        <v>229</v>
      </c>
      <c r="AU822" s="19" t="s">
        <v>227</v>
      </c>
    </row>
    <row r="823" spans="1:65" s="2" customFormat="1" ht="11.25">
      <c r="A823" s="36"/>
      <c r="B823" s="37"/>
      <c r="C823" s="38"/>
      <c r="D823" s="190" t="s">
        <v>231</v>
      </c>
      <c r="E823" s="38"/>
      <c r="F823" s="191" t="s">
        <v>1310</v>
      </c>
      <c r="G823" s="38"/>
      <c r="H823" s="38"/>
      <c r="I823" s="187"/>
      <c r="J823" s="38"/>
      <c r="K823" s="38"/>
      <c r="L823" s="41"/>
      <c r="M823" s="188"/>
      <c r="N823" s="189"/>
      <c r="O823" s="66"/>
      <c r="P823" s="66"/>
      <c r="Q823" s="66"/>
      <c r="R823" s="66"/>
      <c r="S823" s="66"/>
      <c r="T823" s="67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T823" s="19" t="s">
        <v>231</v>
      </c>
      <c r="AU823" s="19" t="s">
        <v>227</v>
      </c>
    </row>
    <row r="824" spans="1:65" s="13" customFormat="1" ht="11.25">
      <c r="B824" s="192"/>
      <c r="C824" s="193"/>
      <c r="D824" s="185" t="s">
        <v>233</v>
      </c>
      <c r="E824" s="194" t="s">
        <v>19</v>
      </c>
      <c r="F824" s="195" t="s">
        <v>1311</v>
      </c>
      <c r="G824" s="193"/>
      <c r="H824" s="196">
        <v>23.48</v>
      </c>
      <c r="I824" s="197"/>
      <c r="J824" s="193"/>
      <c r="K824" s="193"/>
      <c r="L824" s="198"/>
      <c r="M824" s="199"/>
      <c r="N824" s="200"/>
      <c r="O824" s="200"/>
      <c r="P824" s="200"/>
      <c r="Q824" s="200"/>
      <c r="R824" s="200"/>
      <c r="S824" s="200"/>
      <c r="T824" s="201"/>
      <c r="AT824" s="202" t="s">
        <v>233</v>
      </c>
      <c r="AU824" s="202" t="s">
        <v>227</v>
      </c>
      <c r="AV824" s="13" t="s">
        <v>227</v>
      </c>
      <c r="AW824" s="13" t="s">
        <v>33</v>
      </c>
      <c r="AX824" s="13" t="s">
        <v>76</v>
      </c>
      <c r="AY824" s="202" t="s">
        <v>220</v>
      </c>
    </row>
    <row r="825" spans="1:65" s="2" customFormat="1" ht="21.75" customHeight="1">
      <c r="A825" s="36"/>
      <c r="B825" s="37"/>
      <c r="C825" s="173" t="s">
        <v>1312</v>
      </c>
      <c r="D825" s="173" t="s">
        <v>222</v>
      </c>
      <c r="E825" s="174" t="s">
        <v>1313</v>
      </c>
      <c r="F825" s="175" t="s">
        <v>1314</v>
      </c>
      <c r="G825" s="176" t="s">
        <v>295</v>
      </c>
      <c r="H825" s="177">
        <v>20.95</v>
      </c>
      <c r="I825" s="178"/>
      <c r="J825" s="177">
        <f>ROUND(I825*H825,1)</f>
        <v>0</v>
      </c>
      <c r="K825" s="175" t="s">
        <v>225</v>
      </c>
      <c r="L825" s="41"/>
      <c r="M825" s="179" t="s">
        <v>19</v>
      </c>
      <c r="N825" s="180" t="s">
        <v>43</v>
      </c>
      <c r="O825" s="66"/>
      <c r="P825" s="181">
        <f>O825*H825</f>
        <v>0</v>
      </c>
      <c r="Q825" s="181">
        <v>0</v>
      </c>
      <c r="R825" s="181">
        <f>Q825*H825</f>
        <v>0</v>
      </c>
      <c r="S825" s="181">
        <v>2.9999999999999997E-4</v>
      </c>
      <c r="T825" s="182">
        <f>S825*H825</f>
        <v>6.2849999999999989E-3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83" t="s">
        <v>337</v>
      </c>
      <c r="AT825" s="183" t="s">
        <v>222</v>
      </c>
      <c r="AU825" s="183" t="s">
        <v>227</v>
      </c>
      <c r="AY825" s="19" t="s">
        <v>220</v>
      </c>
      <c r="BE825" s="184">
        <f>IF(N825="základní",J825,0)</f>
        <v>0</v>
      </c>
      <c r="BF825" s="184">
        <f>IF(N825="snížená",J825,0)</f>
        <v>0</v>
      </c>
      <c r="BG825" s="184">
        <f>IF(N825="zákl. přenesená",J825,0)</f>
        <v>0</v>
      </c>
      <c r="BH825" s="184">
        <f>IF(N825="sníž. přenesená",J825,0)</f>
        <v>0</v>
      </c>
      <c r="BI825" s="184">
        <f>IF(N825="nulová",J825,0)</f>
        <v>0</v>
      </c>
      <c r="BJ825" s="19" t="s">
        <v>227</v>
      </c>
      <c r="BK825" s="184">
        <f>ROUND(I825*H825,1)</f>
        <v>0</v>
      </c>
      <c r="BL825" s="19" t="s">
        <v>337</v>
      </c>
      <c r="BM825" s="183" t="s">
        <v>1315</v>
      </c>
    </row>
    <row r="826" spans="1:65" s="2" customFormat="1" ht="11.25">
      <c r="A826" s="36"/>
      <c r="B826" s="37"/>
      <c r="C826" s="38"/>
      <c r="D826" s="185" t="s">
        <v>229</v>
      </c>
      <c r="E826" s="38"/>
      <c r="F826" s="186" t="s">
        <v>1316</v>
      </c>
      <c r="G826" s="38"/>
      <c r="H826" s="38"/>
      <c r="I826" s="187"/>
      <c r="J826" s="38"/>
      <c r="K826" s="38"/>
      <c r="L826" s="41"/>
      <c r="M826" s="188"/>
      <c r="N826" s="189"/>
      <c r="O826" s="66"/>
      <c r="P826" s="66"/>
      <c r="Q826" s="66"/>
      <c r="R826" s="66"/>
      <c r="S826" s="66"/>
      <c r="T826" s="67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T826" s="19" t="s">
        <v>229</v>
      </c>
      <c r="AU826" s="19" t="s">
        <v>227</v>
      </c>
    </row>
    <row r="827" spans="1:65" s="2" customFormat="1" ht="11.25">
      <c r="A827" s="36"/>
      <c r="B827" s="37"/>
      <c r="C827" s="38"/>
      <c r="D827" s="190" t="s">
        <v>231</v>
      </c>
      <c r="E827" s="38"/>
      <c r="F827" s="191" t="s">
        <v>1317</v>
      </c>
      <c r="G827" s="38"/>
      <c r="H827" s="38"/>
      <c r="I827" s="187"/>
      <c r="J827" s="38"/>
      <c r="K827" s="38"/>
      <c r="L827" s="41"/>
      <c r="M827" s="188"/>
      <c r="N827" s="189"/>
      <c r="O827" s="66"/>
      <c r="P827" s="66"/>
      <c r="Q827" s="66"/>
      <c r="R827" s="66"/>
      <c r="S827" s="66"/>
      <c r="T827" s="67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T827" s="19" t="s">
        <v>231</v>
      </c>
      <c r="AU827" s="19" t="s">
        <v>227</v>
      </c>
    </row>
    <row r="828" spans="1:65" s="13" customFormat="1" ht="11.25">
      <c r="B828" s="192"/>
      <c r="C828" s="193"/>
      <c r="D828" s="185" t="s">
        <v>233</v>
      </c>
      <c r="E828" s="194" t="s">
        <v>19</v>
      </c>
      <c r="F828" s="195" t="s">
        <v>157</v>
      </c>
      <c r="G828" s="193"/>
      <c r="H828" s="196">
        <v>10.55</v>
      </c>
      <c r="I828" s="197"/>
      <c r="J828" s="193"/>
      <c r="K828" s="193"/>
      <c r="L828" s="198"/>
      <c r="M828" s="199"/>
      <c r="N828" s="200"/>
      <c r="O828" s="200"/>
      <c r="P828" s="200"/>
      <c r="Q828" s="200"/>
      <c r="R828" s="200"/>
      <c r="S828" s="200"/>
      <c r="T828" s="201"/>
      <c r="AT828" s="202" t="s">
        <v>233</v>
      </c>
      <c r="AU828" s="202" t="s">
        <v>227</v>
      </c>
      <c r="AV828" s="13" t="s">
        <v>227</v>
      </c>
      <c r="AW828" s="13" t="s">
        <v>33</v>
      </c>
      <c r="AX828" s="13" t="s">
        <v>71</v>
      </c>
      <c r="AY828" s="202" t="s">
        <v>220</v>
      </c>
    </row>
    <row r="829" spans="1:65" s="13" customFormat="1" ht="11.25">
      <c r="B829" s="192"/>
      <c r="C829" s="193"/>
      <c r="D829" s="185" t="s">
        <v>233</v>
      </c>
      <c r="E829" s="194" t="s">
        <v>19</v>
      </c>
      <c r="F829" s="195" t="s">
        <v>160</v>
      </c>
      <c r="G829" s="193"/>
      <c r="H829" s="196">
        <v>10.4</v>
      </c>
      <c r="I829" s="197"/>
      <c r="J829" s="193"/>
      <c r="K829" s="193"/>
      <c r="L829" s="198"/>
      <c r="M829" s="199"/>
      <c r="N829" s="200"/>
      <c r="O829" s="200"/>
      <c r="P829" s="200"/>
      <c r="Q829" s="200"/>
      <c r="R829" s="200"/>
      <c r="S829" s="200"/>
      <c r="T829" s="201"/>
      <c r="AT829" s="202" t="s">
        <v>233</v>
      </c>
      <c r="AU829" s="202" t="s">
        <v>227</v>
      </c>
      <c r="AV829" s="13" t="s">
        <v>227</v>
      </c>
      <c r="AW829" s="13" t="s">
        <v>33</v>
      </c>
      <c r="AX829" s="13" t="s">
        <v>71</v>
      </c>
      <c r="AY829" s="202" t="s">
        <v>220</v>
      </c>
    </row>
    <row r="830" spans="1:65" s="15" customFormat="1" ht="11.25">
      <c r="B830" s="213"/>
      <c r="C830" s="214"/>
      <c r="D830" s="185" t="s">
        <v>233</v>
      </c>
      <c r="E830" s="215" t="s">
        <v>19</v>
      </c>
      <c r="F830" s="216" t="s">
        <v>254</v>
      </c>
      <c r="G830" s="214"/>
      <c r="H830" s="217">
        <v>20.95</v>
      </c>
      <c r="I830" s="218"/>
      <c r="J830" s="214"/>
      <c r="K830" s="214"/>
      <c r="L830" s="219"/>
      <c r="M830" s="220"/>
      <c r="N830" s="221"/>
      <c r="O830" s="221"/>
      <c r="P830" s="221"/>
      <c r="Q830" s="221"/>
      <c r="R830" s="221"/>
      <c r="S830" s="221"/>
      <c r="T830" s="222"/>
      <c r="AT830" s="223" t="s">
        <v>233</v>
      </c>
      <c r="AU830" s="223" t="s">
        <v>227</v>
      </c>
      <c r="AV830" s="15" t="s">
        <v>226</v>
      </c>
      <c r="AW830" s="15" t="s">
        <v>33</v>
      </c>
      <c r="AX830" s="15" t="s">
        <v>76</v>
      </c>
      <c r="AY830" s="223" t="s">
        <v>220</v>
      </c>
    </row>
    <row r="831" spans="1:65" s="2" customFormat="1" ht="16.5" customHeight="1">
      <c r="A831" s="36"/>
      <c r="B831" s="37"/>
      <c r="C831" s="173" t="s">
        <v>1318</v>
      </c>
      <c r="D831" s="173" t="s">
        <v>222</v>
      </c>
      <c r="E831" s="174" t="s">
        <v>1319</v>
      </c>
      <c r="F831" s="175" t="s">
        <v>1320</v>
      </c>
      <c r="G831" s="176" t="s">
        <v>295</v>
      </c>
      <c r="H831" s="177">
        <v>51.9</v>
      </c>
      <c r="I831" s="178"/>
      <c r="J831" s="177">
        <f>ROUND(I831*H831,1)</f>
        <v>0</v>
      </c>
      <c r="K831" s="175" t="s">
        <v>225</v>
      </c>
      <c r="L831" s="41"/>
      <c r="M831" s="179" t="s">
        <v>19</v>
      </c>
      <c r="N831" s="180" t="s">
        <v>43</v>
      </c>
      <c r="O831" s="66"/>
      <c r="P831" s="181">
        <f>O831*H831</f>
        <v>0</v>
      </c>
      <c r="Q831" s="181">
        <v>1.0000000000000001E-5</v>
      </c>
      <c r="R831" s="181">
        <f>Q831*H831</f>
        <v>5.1900000000000004E-4</v>
      </c>
      <c r="S831" s="181">
        <v>0</v>
      </c>
      <c r="T831" s="182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83" t="s">
        <v>337</v>
      </c>
      <c r="AT831" s="183" t="s">
        <v>222</v>
      </c>
      <c r="AU831" s="183" t="s">
        <v>227</v>
      </c>
      <c r="AY831" s="19" t="s">
        <v>220</v>
      </c>
      <c r="BE831" s="184">
        <f>IF(N831="základní",J831,0)</f>
        <v>0</v>
      </c>
      <c r="BF831" s="184">
        <f>IF(N831="snížená",J831,0)</f>
        <v>0</v>
      </c>
      <c r="BG831" s="184">
        <f>IF(N831="zákl. přenesená",J831,0)</f>
        <v>0</v>
      </c>
      <c r="BH831" s="184">
        <f>IF(N831="sníž. přenesená",J831,0)</f>
        <v>0</v>
      </c>
      <c r="BI831" s="184">
        <f>IF(N831="nulová",J831,0)</f>
        <v>0</v>
      </c>
      <c r="BJ831" s="19" t="s">
        <v>227</v>
      </c>
      <c r="BK831" s="184">
        <f>ROUND(I831*H831,1)</f>
        <v>0</v>
      </c>
      <c r="BL831" s="19" t="s">
        <v>337</v>
      </c>
      <c r="BM831" s="183" t="s">
        <v>1321</v>
      </c>
    </row>
    <row r="832" spans="1:65" s="2" customFormat="1" ht="11.25">
      <c r="A832" s="36"/>
      <c r="B832" s="37"/>
      <c r="C832" s="38"/>
      <c r="D832" s="185" t="s">
        <v>229</v>
      </c>
      <c r="E832" s="38"/>
      <c r="F832" s="186" t="s">
        <v>1322</v>
      </c>
      <c r="G832" s="38"/>
      <c r="H832" s="38"/>
      <c r="I832" s="187"/>
      <c r="J832" s="38"/>
      <c r="K832" s="38"/>
      <c r="L832" s="41"/>
      <c r="M832" s="188"/>
      <c r="N832" s="189"/>
      <c r="O832" s="66"/>
      <c r="P832" s="66"/>
      <c r="Q832" s="66"/>
      <c r="R832" s="66"/>
      <c r="S832" s="66"/>
      <c r="T832" s="67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T832" s="19" t="s">
        <v>229</v>
      </c>
      <c r="AU832" s="19" t="s">
        <v>227</v>
      </c>
    </row>
    <row r="833" spans="1:65" s="2" customFormat="1" ht="11.25">
      <c r="A833" s="36"/>
      <c r="B833" s="37"/>
      <c r="C833" s="38"/>
      <c r="D833" s="190" t="s">
        <v>231</v>
      </c>
      <c r="E833" s="38"/>
      <c r="F833" s="191" t="s">
        <v>1323</v>
      </c>
      <c r="G833" s="38"/>
      <c r="H833" s="38"/>
      <c r="I833" s="187"/>
      <c r="J833" s="38"/>
      <c r="K833" s="38"/>
      <c r="L833" s="41"/>
      <c r="M833" s="188"/>
      <c r="N833" s="189"/>
      <c r="O833" s="66"/>
      <c r="P833" s="66"/>
      <c r="Q833" s="66"/>
      <c r="R833" s="66"/>
      <c r="S833" s="66"/>
      <c r="T833" s="67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T833" s="19" t="s">
        <v>231</v>
      </c>
      <c r="AU833" s="19" t="s">
        <v>227</v>
      </c>
    </row>
    <row r="834" spans="1:65" s="13" customFormat="1" ht="11.25">
      <c r="B834" s="192"/>
      <c r="C834" s="193"/>
      <c r="D834" s="185" t="s">
        <v>233</v>
      </c>
      <c r="E834" s="194" t="s">
        <v>19</v>
      </c>
      <c r="F834" s="195" t="s">
        <v>157</v>
      </c>
      <c r="G834" s="193"/>
      <c r="H834" s="196">
        <v>10.55</v>
      </c>
      <c r="I834" s="197"/>
      <c r="J834" s="193"/>
      <c r="K834" s="193"/>
      <c r="L834" s="198"/>
      <c r="M834" s="199"/>
      <c r="N834" s="200"/>
      <c r="O834" s="200"/>
      <c r="P834" s="200"/>
      <c r="Q834" s="200"/>
      <c r="R834" s="200"/>
      <c r="S834" s="200"/>
      <c r="T834" s="201"/>
      <c r="AT834" s="202" t="s">
        <v>233</v>
      </c>
      <c r="AU834" s="202" t="s">
        <v>227</v>
      </c>
      <c r="AV834" s="13" t="s">
        <v>227</v>
      </c>
      <c r="AW834" s="13" t="s">
        <v>33</v>
      </c>
      <c r="AX834" s="13" t="s">
        <v>71</v>
      </c>
      <c r="AY834" s="202" t="s">
        <v>220</v>
      </c>
    </row>
    <row r="835" spans="1:65" s="13" customFormat="1" ht="11.25">
      <c r="B835" s="192"/>
      <c r="C835" s="193"/>
      <c r="D835" s="185" t="s">
        <v>233</v>
      </c>
      <c r="E835" s="194" t="s">
        <v>19</v>
      </c>
      <c r="F835" s="195" t="s">
        <v>160</v>
      </c>
      <c r="G835" s="193"/>
      <c r="H835" s="196">
        <v>10.4</v>
      </c>
      <c r="I835" s="197"/>
      <c r="J835" s="193"/>
      <c r="K835" s="193"/>
      <c r="L835" s="198"/>
      <c r="M835" s="199"/>
      <c r="N835" s="200"/>
      <c r="O835" s="200"/>
      <c r="P835" s="200"/>
      <c r="Q835" s="200"/>
      <c r="R835" s="200"/>
      <c r="S835" s="200"/>
      <c r="T835" s="201"/>
      <c r="AT835" s="202" t="s">
        <v>233</v>
      </c>
      <c r="AU835" s="202" t="s">
        <v>227</v>
      </c>
      <c r="AV835" s="13" t="s">
        <v>227</v>
      </c>
      <c r="AW835" s="13" t="s">
        <v>33</v>
      </c>
      <c r="AX835" s="13" t="s">
        <v>71</v>
      </c>
      <c r="AY835" s="202" t="s">
        <v>220</v>
      </c>
    </row>
    <row r="836" spans="1:65" s="13" customFormat="1" ht="11.25">
      <c r="B836" s="192"/>
      <c r="C836" s="193"/>
      <c r="D836" s="185" t="s">
        <v>233</v>
      </c>
      <c r="E836" s="194" t="s">
        <v>19</v>
      </c>
      <c r="F836" s="195" t="s">
        <v>163</v>
      </c>
      <c r="G836" s="193"/>
      <c r="H836" s="196">
        <v>17.100000000000001</v>
      </c>
      <c r="I836" s="197"/>
      <c r="J836" s="193"/>
      <c r="K836" s="193"/>
      <c r="L836" s="198"/>
      <c r="M836" s="199"/>
      <c r="N836" s="200"/>
      <c r="O836" s="200"/>
      <c r="P836" s="200"/>
      <c r="Q836" s="200"/>
      <c r="R836" s="200"/>
      <c r="S836" s="200"/>
      <c r="T836" s="201"/>
      <c r="AT836" s="202" t="s">
        <v>233</v>
      </c>
      <c r="AU836" s="202" t="s">
        <v>227</v>
      </c>
      <c r="AV836" s="13" t="s">
        <v>227</v>
      </c>
      <c r="AW836" s="13" t="s">
        <v>33</v>
      </c>
      <c r="AX836" s="13" t="s">
        <v>71</v>
      </c>
      <c r="AY836" s="202" t="s">
        <v>220</v>
      </c>
    </row>
    <row r="837" spans="1:65" s="13" customFormat="1" ht="11.25">
      <c r="B837" s="192"/>
      <c r="C837" s="193"/>
      <c r="D837" s="185" t="s">
        <v>233</v>
      </c>
      <c r="E837" s="194" t="s">
        <v>19</v>
      </c>
      <c r="F837" s="195" t="s">
        <v>166</v>
      </c>
      <c r="G837" s="193"/>
      <c r="H837" s="196">
        <v>13.85</v>
      </c>
      <c r="I837" s="197"/>
      <c r="J837" s="193"/>
      <c r="K837" s="193"/>
      <c r="L837" s="198"/>
      <c r="M837" s="199"/>
      <c r="N837" s="200"/>
      <c r="O837" s="200"/>
      <c r="P837" s="200"/>
      <c r="Q837" s="200"/>
      <c r="R837" s="200"/>
      <c r="S837" s="200"/>
      <c r="T837" s="201"/>
      <c r="AT837" s="202" t="s">
        <v>233</v>
      </c>
      <c r="AU837" s="202" t="s">
        <v>227</v>
      </c>
      <c r="AV837" s="13" t="s">
        <v>227</v>
      </c>
      <c r="AW837" s="13" t="s">
        <v>33</v>
      </c>
      <c r="AX837" s="13" t="s">
        <v>71</v>
      </c>
      <c r="AY837" s="202" t="s">
        <v>220</v>
      </c>
    </row>
    <row r="838" spans="1:65" s="15" customFormat="1" ht="11.25">
      <c r="B838" s="213"/>
      <c r="C838" s="214"/>
      <c r="D838" s="185" t="s">
        <v>233</v>
      </c>
      <c r="E838" s="215" t="s">
        <v>19</v>
      </c>
      <c r="F838" s="216" t="s">
        <v>254</v>
      </c>
      <c r="G838" s="214"/>
      <c r="H838" s="217">
        <v>51.9</v>
      </c>
      <c r="I838" s="218"/>
      <c r="J838" s="214"/>
      <c r="K838" s="214"/>
      <c r="L838" s="219"/>
      <c r="M838" s="220"/>
      <c r="N838" s="221"/>
      <c r="O838" s="221"/>
      <c r="P838" s="221"/>
      <c r="Q838" s="221"/>
      <c r="R838" s="221"/>
      <c r="S838" s="221"/>
      <c r="T838" s="222"/>
      <c r="AT838" s="223" t="s">
        <v>233</v>
      </c>
      <c r="AU838" s="223" t="s">
        <v>227</v>
      </c>
      <c r="AV838" s="15" t="s">
        <v>226</v>
      </c>
      <c r="AW838" s="15" t="s">
        <v>33</v>
      </c>
      <c r="AX838" s="15" t="s">
        <v>76</v>
      </c>
      <c r="AY838" s="223" t="s">
        <v>220</v>
      </c>
    </row>
    <row r="839" spans="1:65" s="2" customFormat="1" ht="16.5" customHeight="1">
      <c r="A839" s="36"/>
      <c r="B839" s="37"/>
      <c r="C839" s="224" t="s">
        <v>1324</v>
      </c>
      <c r="D839" s="224" t="s">
        <v>302</v>
      </c>
      <c r="E839" s="225" t="s">
        <v>1325</v>
      </c>
      <c r="F839" s="226" t="s">
        <v>1326</v>
      </c>
      <c r="G839" s="227" t="s">
        <v>295</v>
      </c>
      <c r="H839" s="228">
        <v>54.5</v>
      </c>
      <c r="I839" s="229"/>
      <c r="J839" s="228">
        <f>ROUND(I839*H839,1)</f>
        <v>0</v>
      </c>
      <c r="K839" s="226" t="s">
        <v>225</v>
      </c>
      <c r="L839" s="230"/>
      <c r="M839" s="231" t="s">
        <v>19</v>
      </c>
      <c r="N839" s="232" t="s">
        <v>43</v>
      </c>
      <c r="O839" s="66"/>
      <c r="P839" s="181">
        <f>O839*H839</f>
        <v>0</v>
      </c>
      <c r="Q839" s="181">
        <v>2.7999999999999998E-4</v>
      </c>
      <c r="R839" s="181">
        <f>Q839*H839</f>
        <v>1.5259999999999999E-2</v>
      </c>
      <c r="S839" s="181">
        <v>0</v>
      </c>
      <c r="T839" s="182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83" t="s">
        <v>457</v>
      </c>
      <c r="AT839" s="183" t="s">
        <v>302</v>
      </c>
      <c r="AU839" s="183" t="s">
        <v>227</v>
      </c>
      <c r="AY839" s="19" t="s">
        <v>220</v>
      </c>
      <c r="BE839" s="184">
        <f>IF(N839="základní",J839,0)</f>
        <v>0</v>
      </c>
      <c r="BF839" s="184">
        <f>IF(N839="snížená",J839,0)</f>
        <v>0</v>
      </c>
      <c r="BG839" s="184">
        <f>IF(N839="zákl. přenesená",J839,0)</f>
        <v>0</v>
      </c>
      <c r="BH839" s="184">
        <f>IF(N839="sníž. přenesená",J839,0)</f>
        <v>0</v>
      </c>
      <c r="BI839" s="184">
        <f>IF(N839="nulová",J839,0)</f>
        <v>0</v>
      </c>
      <c r="BJ839" s="19" t="s">
        <v>227</v>
      </c>
      <c r="BK839" s="184">
        <f>ROUND(I839*H839,1)</f>
        <v>0</v>
      </c>
      <c r="BL839" s="19" t="s">
        <v>337</v>
      </c>
      <c r="BM839" s="183" t="s">
        <v>1327</v>
      </c>
    </row>
    <row r="840" spans="1:65" s="2" customFormat="1" ht="11.25">
      <c r="A840" s="36"/>
      <c r="B840" s="37"/>
      <c r="C840" s="38"/>
      <c r="D840" s="185" t="s">
        <v>229</v>
      </c>
      <c r="E840" s="38"/>
      <c r="F840" s="186" t="s">
        <v>1326</v>
      </c>
      <c r="G840" s="38"/>
      <c r="H840" s="38"/>
      <c r="I840" s="187"/>
      <c r="J840" s="38"/>
      <c r="K840" s="38"/>
      <c r="L840" s="41"/>
      <c r="M840" s="188"/>
      <c r="N840" s="189"/>
      <c r="O840" s="66"/>
      <c r="P840" s="66"/>
      <c r="Q840" s="66"/>
      <c r="R840" s="66"/>
      <c r="S840" s="66"/>
      <c r="T840" s="67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T840" s="19" t="s">
        <v>229</v>
      </c>
      <c r="AU840" s="19" t="s">
        <v>227</v>
      </c>
    </row>
    <row r="841" spans="1:65" s="13" customFormat="1" ht="11.25">
      <c r="B841" s="192"/>
      <c r="C841" s="193"/>
      <c r="D841" s="185" t="s">
        <v>233</v>
      </c>
      <c r="E841" s="194" t="s">
        <v>19</v>
      </c>
      <c r="F841" s="195" t="s">
        <v>157</v>
      </c>
      <c r="G841" s="193"/>
      <c r="H841" s="196">
        <v>10.55</v>
      </c>
      <c r="I841" s="197"/>
      <c r="J841" s="193"/>
      <c r="K841" s="193"/>
      <c r="L841" s="198"/>
      <c r="M841" s="199"/>
      <c r="N841" s="200"/>
      <c r="O841" s="200"/>
      <c r="P841" s="200"/>
      <c r="Q841" s="200"/>
      <c r="R841" s="200"/>
      <c r="S841" s="200"/>
      <c r="T841" s="201"/>
      <c r="AT841" s="202" t="s">
        <v>233</v>
      </c>
      <c r="AU841" s="202" t="s">
        <v>227</v>
      </c>
      <c r="AV841" s="13" t="s">
        <v>227</v>
      </c>
      <c r="AW841" s="13" t="s">
        <v>33</v>
      </c>
      <c r="AX841" s="13" t="s">
        <v>71</v>
      </c>
      <c r="AY841" s="202" t="s">
        <v>220</v>
      </c>
    </row>
    <row r="842" spans="1:65" s="13" customFormat="1" ht="11.25">
      <c r="B842" s="192"/>
      <c r="C842" s="193"/>
      <c r="D842" s="185" t="s">
        <v>233</v>
      </c>
      <c r="E842" s="194" t="s">
        <v>19</v>
      </c>
      <c r="F842" s="195" t="s">
        <v>160</v>
      </c>
      <c r="G842" s="193"/>
      <c r="H842" s="196">
        <v>10.4</v>
      </c>
      <c r="I842" s="197"/>
      <c r="J842" s="193"/>
      <c r="K842" s="193"/>
      <c r="L842" s="198"/>
      <c r="M842" s="199"/>
      <c r="N842" s="200"/>
      <c r="O842" s="200"/>
      <c r="P842" s="200"/>
      <c r="Q842" s="200"/>
      <c r="R842" s="200"/>
      <c r="S842" s="200"/>
      <c r="T842" s="201"/>
      <c r="AT842" s="202" t="s">
        <v>233</v>
      </c>
      <c r="AU842" s="202" t="s">
        <v>227</v>
      </c>
      <c r="AV842" s="13" t="s">
        <v>227</v>
      </c>
      <c r="AW842" s="13" t="s">
        <v>33</v>
      </c>
      <c r="AX842" s="13" t="s">
        <v>71</v>
      </c>
      <c r="AY842" s="202" t="s">
        <v>220</v>
      </c>
    </row>
    <row r="843" spans="1:65" s="13" customFormat="1" ht="11.25">
      <c r="B843" s="192"/>
      <c r="C843" s="193"/>
      <c r="D843" s="185" t="s">
        <v>233</v>
      </c>
      <c r="E843" s="194" t="s">
        <v>19</v>
      </c>
      <c r="F843" s="195" t="s">
        <v>163</v>
      </c>
      <c r="G843" s="193"/>
      <c r="H843" s="196">
        <v>17.100000000000001</v>
      </c>
      <c r="I843" s="197"/>
      <c r="J843" s="193"/>
      <c r="K843" s="193"/>
      <c r="L843" s="198"/>
      <c r="M843" s="199"/>
      <c r="N843" s="200"/>
      <c r="O843" s="200"/>
      <c r="P843" s="200"/>
      <c r="Q843" s="200"/>
      <c r="R843" s="200"/>
      <c r="S843" s="200"/>
      <c r="T843" s="201"/>
      <c r="AT843" s="202" t="s">
        <v>233</v>
      </c>
      <c r="AU843" s="202" t="s">
        <v>227</v>
      </c>
      <c r="AV843" s="13" t="s">
        <v>227</v>
      </c>
      <c r="AW843" s="13" t="s">
        <v>33</v>
      </c>
      <c r="AX843" s="13" t="s">
        <v>71</v>
      </c>
      <c r="AY843" s="202" t="s">
        <v>220</v>
      </c>
    </row>
    <row r="844" spans="1:65" s="13" customFormat="1" ht="11.25">
      <c r="B844" s="192"/>
      <c r="C844" s="193"/>
      <c r="D844" s="185" t="s">
        <v>233</v>
      </c>
      <c r="E844" s="194" t="s">
        <v>19</v>
      </c>
      <c r="F844" s="195" t="s">
        <v>166</v>
      </c>
      <c r="G844" s="193"/>
      <c r="H844" s="196">
        <v>13.85</v>
      </c>
      <c r="I844" s="197"/>
      <c r="J844" s="193"/>
      <c r="K844" s="193"/>
      <c r="L844" s="198"/>
      <c r="M844" s="199"/>
      <c r="N844" s="200"/>
      <c r="O844" s="200"/>
      <c r="P844" s="200"/>
      <c r="Q844" s="200"/>
      <c r="R844" s="200"/>
      <c r="S844" s="200"/>
      <c r="T844" s="201"/>
      <c r="AT844" s="202" t="s">
        <v>233</v>
      </c>
      <c r="AU844" s="202" t="s">
        <v>227</v>
      </c>
      <c r="AV844" s="13" t="s">
        <v>227</v>
      </c>
      <c r="AW844" s="13" t="s">
        <v>33</v>
      </c>
      <c r="AX844" s="13" t="s">
        <v>71</v>
      </c>
      <c r="AY844" s="202" t="s">
        <v>220</v>
      </c>
    </row>
    <row r="845" spans="1:65" s="15" customFormat="1" ht="11.25">
      <c r="B845" s="213"/>
      <c r="C845" s="214"/>
      <c r="D845" s="185" t="s">
        <v>233</v>
      </c>
      <c r="E845" s="215" t="s">
        <v>19</v>
      </c>
      <c r="F845" s="216" t="s">
        <v>254</v>
      </c>
      <c r="G845" s="214"/>
      <c r="H845" s="217">
        <v>51.9</v>
      </c>
      <c r="I845" s="218"/>
      <c r="J845" s="214"/>
      <c r="K845" s="214"/>
      <c r="L845" s="219"/>
      <c r="M845" s="220"/>
      <c r="N845" s="221"/>
      <c r="O845" s="221"/>
      <c r="P845" s="221"/>
      <c r="Q845" s="221"/>
      <c r="R845" s="221"/>
      <c r="S845" s="221"/>
      <c r="T845" s="222"/>
      <c r="AT845" s="223" t="s">
        <v>233</v>
      </c>
      <c r="AU845" s="223" t="s">
        <v>227</v>
      </c>
      <c r="AV845" s="15" t="s">
        <v>226</v>
      </c>
      <c r="AW845" s="15" t="s">
        <v>33</v>
      </c>
      <c r="AX845" s="15" t="s">
        <v>76</v>
      </c>
      <c r="AY845" s="223" t="s">
        <v>220</v>
      </c>
    </row>
    <row r="846" spans="1:65" s="13" customFormat="1" ht="11.25">
      <c r="B846" s="192"/>
      <c r="C846" s="193"/>
      <c r="D846" s="185" t="s">
        <v>233</v>
      </c>
      <c r="E846" s="193"/>
      <c r="F846" s="195" t="s">
        <v>1328</v>
      </c>
      <c r="G846" s="193"/>
      <c r="H846" s="196">
        <v>54.5</v>
      </c>
      <c r="I846" s="197"/>
      <c r="J846" s="193"/>
      <c r="K846" s="193"/>
      <c r="L846" s="198"/>
      <c r="M846" s="199"/>
      <c r="N846" s="200"/>
      <c r="O846" s="200"/>
      <c r="P846" s="200"/>
      <c r="Q846" s="200"/>
      <c r="R846" s="200"/>
      <c r="S846" s="200"/>
      <c r="T846" s="201"/>
      <c r="AT846" s="202" t="s">
        <v>233</v>
      </c>
      <c r="AU846" s="202" t="s">
        <v>227</v>
      </c>
      <c r="AV846" s="13" t="s">
        <v>227</v>
      </c>
      <c r="AW846" s="13" t="s">
        <v>4</v>
      </c>
      <c r="AX846" s="13" t="s">
        <v>76</v>
      </c>
      <c r="AY846" s="202" t="s">
        <v>220</v>
      </c>
    </row>
    <row r="847" spans="1:65" s="2" customFormat="1" ht="24.2" customHeight="1">
      <c r="A847" s="36"/>
      <c r="B847" s="37"/>
      <c r="C847" s="173" t="s">
        <v>1329</v>
      </c>
      <c r="D847" s="173" t="s">
        <v>222</v>
      </c>
      <c r="E847" s="174" t="s">
        <v>1330</v>
      </c>
      <c r="F847" s="175" t="s">
        <v>1331</v>
      </c>
      <c r="G847" s="176" t="s">
        <v>392</v>
      </c>
      <c r="H847" s="177">
        <v>0.28999999999999998</v>
      </c>
      <c r="I847" s="178"/>
      <c r="J847" s="177">
        <f>ROUND(I847*H847,1)</f>
        <v>0</v>
      </c>
      <c r="K847" s="175" t="s">
        <v>225</v>
      </c>
      <c r="L847" s="41"/>
      <c r="M847" s="179" t="s">
        <v>19</v>
      </c>
      <c r="N847" s="180" t="s">
        <v>43</v>
      </c>
      <c r="O847" s="66"/>
      <c r="P847" s="181">
        <f>O847*H847</f>
        <v>0</v>
      </c>
      <c r="Q847" s="181">
        <v>0</v>
      </c>
      <c r="R847" s="181">
        <f>Q847*H847</f>
        <v>0</v>
      </c>
      <c r="S847" s="181">
        <v>0</v>
      </c>
      <c r="T847" s="182">
        <f>S847*H847</f>
        <v>0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183" t="s">
        <v>337</v>
      </c>
      <c r="AT847" s="183" t="s">
        <v>222</v>
      </c>
      <c r="AU847" s="183" t="s">
        <v>227</v>
      </c>
      <c r="AY847" s="19" t="s">
        <v>220</v>
      </c>
      <c r="BE847" s="184">
        <f>IF(N847="základní",J847,0)</f>
        <v>0</v>
      </c>
      <c r="BF847" s="184">
        <f>IF(N847="snížená",J847,0)</f>
        <v>0</v>
      </c>
      <c r="BG847" s="184">
        <f>IF(N847="zákl. přenesená",J847,0)</f>
        <v>0</v>
      </c>
      <c r="BH847" s="184">
        <f>IF(N847="sníž. přenesená",J847,0)</f>
        <v>0</v>
      </c>
      <c r="BI847" s="184">
        <f>IF(N847="nulová",J847,0)</f>
        <v>0</v>
      </c>
      <c r="BJ847" s="19" t="s">
        <v>227</v>
      </c>
      <c r="BK847" s="184">
        <f>ROUND(I847*H847,1)</f>
        <v>0</v>
      </c>
      <c r="BL847" s="19" t="s">
        <v>337</v>
      </c>
      <c r="BM847" s="183" t="s">
        <v>1332</v>
      </c>
    </row>
    <row r="848" spans="1:65" s="2" customFormat="1" ht="29.25">
      <c r="A848" s="36"/>
      <c r="B848" s="37"/>
      <c r="C848" s="38"/>
      <c r="D848" s="185" t="s">
        <v>229</v>
      </c>
      <c r="E848" s="38"/>
      <c r="F848" s="186" t="s">
        <v>1333</v>
      </c>
      <c r="G848" s="38"/>
      <c r="H848" s="38"/>
      <c r="I848" s="187"/>
      <c r="J848" s="38"/>
      <c r="K848" s="38"/>
      <c r="L848" s="41"/>
      <c r="M848" s="188"/>
      <c r="N848" s="189"/>
      <c r="O848" s="66"/>
      <c r="P848" s="66"/>
      <c r="Q848" s="66"/>
      <c r="R848" s="66"/>
      <c r="S848" s="66"/>
      <c r="T848" s="67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T848" s="19" t="s">
        <v>229</v>
      </c>
      <c r="AU848" s="19" t="s">
        <v>227</v>
      </c>
    </row>
    <row r="849" spans="1:65" s="2" customFormat="1" ht="11.25">
      <c r="A849" s="36"/>
      <c r="B849" s="37"/>
      <c r="C849" s="38"/>
      <c r="D849" s="190" t="s">
        <v>231</v>
      </c>
      <c r="E849" s="38"/>
      <c r="F849" s="191" t="s">
        <v>1334</v>
      </c>
      <c r="G849" s="38"/>
      <c r="H849" s="38"/>
      <c r="I849" s="187"/>
      <c r="J849" s="38"/>
      <c r="K849" s="38"/>
      <c r="L849" s="41"/>
      <c r="M849" s="188"/>
      <c r="N849" s="189"/>
      <c r="O849" s="66"/>
      <c r="P849" s="66"/>
      <c r="Q849" s="66"/>
      <c r="R849" s="66"/>
      <c r="S849" s="66"/>
      <c r="T849" s="67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T849" s="19" t="s">
        <v>231</v>
      </c>
      <c r="AU849" s="19" t="s">
        <v>227</v>
      </c>
    </row>
    <row r="850" spans="1:65" s="2" customFormat="1" ht="33" customHeight="1">
      <c r="A850" s="36"/>
      <c r="B850" s="37"/>
      <c r="C850" s="173" t="s">
        <v>1335</v>
      </c>
      <c r="D850" s="173" t="s">
        <v>222</v>
      </c>
      <c r="E850" s="174" t="s">
        <v>1336</v>
      </c>
      <c r="F850" s="175" t="s">
        <v>1337</v>
      </c>
      <c r="G850" s="176" t="s">
        <v>392</v>
      </c>
      <c r="H850" s="177">
        <v>0.28999999999999998</v>
      </c>
      <c r="I850" s="178"/>
      <c r="J850" s="177">
        <f>ROUND(I850*H850,1)</f>
        <v>0</v>
      </c>
      <c r="K850" s="175" t="s">
        <v>225</v>
      </c>
      <c r="L850" s="41"/>
      <c r="M850" s="179" t="s">
        <v>19</v>
      </c>
      <c r="N850" s="180" t="s">
        <v>43</v>
      </c>
      <c r="O850" s="66"/>
      <c r="P850" s="181">
        <f>O850*H850</f>
        <v>0</v>
      </c>
      <c r="Q850" s="181">
        <v>0</v>
      </c>
      <c r="R850" s="181">
        <f>Q850*H850</f>
        <v>0</v>
      </c>
      <c r="S850" s="181">
        <v>0</v>
      </c>
      <c r="T850" s="182">
        <f>S850*H850</f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183" t="s">
        <v>337</v>
      </c>
      <c r="AT850" s="183" t="s">
        <v>222</v>
      </c>
      <c r="AU850" s="183" t="s">
        <v>227</v>
      </c>
      <c r="AY850" s="19" t="s">
        <v>220</v>
      </c>
      <c r="BE850" s="184">
        <f>IF(N850="základní",J850,0)</f>
        <v>0</v>
      </c>
      <c r="BF850" s="184">
        <f>IF(N850="snížená",J850,0)</f>
        <v>0</v>
      </c>
      <c r="BG850" s="184">
        <f>IF(N850="zákl. přenesená",J850,0)</f>
        <v>0</v>
      </c>
      <c r="BH850" s="184">
        <f>IF(N850="sníž. přenesená",J850,0)</f>
        <v>0</v>
      </c>
      <c r="BI850" s="184">
        <f>IF(N850="nulová",J850,0)</f>
        <v>0</v>
      </c>
      <c r="BJ850" s="19" t="s">
        <v>227</v>
      </c>
      <c r="BK850" s="184">
        <f>ROUND(I850*H850,1)</f>
        <v>0</v>
      </c>
      <c r="BL850" s="19" t="s">
        <v>337</v>
      </c>
      <c r="BM850" s="183" t="s">
        <v>1338</v>
      </c>
    </row>
    <row r="851" spans="1:65" s="2" customFormat="1" ht="48.75">
      <c r="A851" s="36"/>
      <c r="B851" s="37"/>
      <c r="C851" s="38"/>
      <c r="D851" s="185" t="s">
        <v>229</v>
      </c>
      <c r="E851" s="38"/>
      <c r="F851" s="186" t="s">
        <v>1339</v>
      </c>
      <c r="G851" s="38"/>
      <c r="H851" s="38"/>
      <c r="I851" s="187"/>
      <c r="J851" s="38"/>
      <c r="K851" s="38"/>
      <c r="L851" s="41"/>
      <c r="M851" s="188"/>
      <c r="N851" s="189"/>
      <c r="O851" s="66"/>
      <c r="P851" s="66"/>
      <c r="Q851" s="66"/>
      <c r="R851" s="66"/>
      <c r="S851" s="66"/>
      <c r="T851" s="67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T851" s="19" t="s">
        <v>229</v>
      </c>
      <c r="AU851" s="19" t="s">
        <v>227</v>
      </c>
    </row>
    <row r="852" spans="1:65" s="2" customFormat="1" ht="11.25">
      <c r="A852" s="36"/>
      <c r="B852" s="37"/>
      <c r="C852" s="38"/>
      <c r="D852" s="190" t="s">
        <v>231</v>
      </c>
      <c r="E852" s="38"/>
      <c r="F852" s="191" t="s">
        <v>1340</v>
      </c>
      <c r="G852" s="38"/>
      <c r="H852" s="38"/>
      <c r="I852" s="187"/>
      <c r="J852" s="38"/>
      <c r="K852" s="38"/>
      <c r="L852" s="41"/>
      <c r="M852" s="188"/>
      <c r="N852" s="189"/>
      <c r="O852" s="66"/>
      <c r="P852" s="66"/>
      <c r="Q852" s="66"/>
      <c r="R852" s="66"/>
      <c r="S852" s="66"/>
      <c r="T852" s="67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T852" s="19" t="s">
        <v>231</v>
      </c>
      <c r="AU852" s="19" t="s">
        <v>227</v>
      </c>
    </row>
    <row r="853" spans="1:65" s="12" customFormat="1" ht="22.9" customHeight="1">
      <c r="B853" s="157"/>
      <c r="C853" s="158"/>
      <c r="D853" s="159" t="s">
        <v>70</v>
      </c>
      <c r="E853" s="171" t="s">
        <v>1341</v>
      </c>
      <c r="F853" s="171" t="s">
        <v>1342</v>
      </c>
      <c r="G853" s="158"/>
      <c r="H853" s="158"/>
      <c r="I853" s="161"/>
      <c r="J853" s="172">
        <f>BK853</f>
        <v>0</v>
      </c>
      <c r="K853" s="158"/>
      <c r="L853" s="163"/>
      <c r="M853" s="164"/>
      <c r="N853" s="165"/>
      <c r="O853" s="165"/>
      <c r="P853" s="166">
        <f>SUM(P854:P934)</f>
        <v>0</v>
      </c>
      <c r="Q853" s="165"/>
      <c r="R853" s="166">
        <f>SUM(R854:R934)</f>
        <v>0.66324226000000008</v>
      </c>
      <c r="S853" s="165"/>
      <c r="T853" s="167">
        <f>SUM(T854:T934)</f>
        <v>0</v>
      </c>
      <c r="AR853" s="168" t="s">
        <v>227</v>
      </c>
      <c r="AT853" s="169" t="s">
        <v>70</v>
      </c>
      <c r="AU853" s="169" t="s">
        <v>76</v>
      </c>
      <c r="AY853" s="168" t="s">
        <v>220</v>
      </c>
      <c r="BK853" s="170">
        <f>SUM(BK854:BK934)</f>
        <v>0</v>
      </c>
    </row>
    <row r="854" spans="1:65" s="2" customFormat="1" ht="16.5" customHeight="1">
      <c r="A854" s="36"/>
      <c r="B854" s="37"/>
      <c r="C854" s="173" t="s">
        <v>1343</v>
      </c>
      <c r="D854" s="173" t="s">
        <v>222</v>
      </c>
      <c r="E854" s="174" t="s">
        <v>1344</v>
      </c>
      <c r="F854" s="175" t="s">
        <v>1345</v>
      </c>
      <c r="G854" s="176" t="s">
        <v>82</v>
      </c>
      <c r="H854" s="177">
        <v>22.54</v>
      </c>
      <c r="I854" s="178"/>
      <c r="J854" s="177">
        <f>ROUND(I854*H854,1)</f>
        <v>0</v>
      </c>
      <c r="K854" s="175" t="s">
        <v>225</v>
      </c>
      <c r="L854" s="41"/>
      <c r="M854" s="179" t="s">
        <v>19</v>
      </c>
      <c r="N854" s="180" t="s">
        <v>43</v>
      </c>
      <c r="O854" s="66"/>
      <c r="P854" s="181">
        <f>O854*H854</f>
        <v>0</v>
      </c>
      <c r="Q854" s="181">
        <v>2.9999999999999997E-4</v>
      </c>
      <c r="R854" s="181">
        <f>Q854*H854</f>
        <v>6.7619999999999989E-3</v>
      </c>
      <c r="S854" s="181">
        <v>0</v>
      </c>
      <c r="T854" s="182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83" t="s">
        <v>337</v>
      </c>
      <c r="AT854" s="183" t="s">
        <v>222</v>
      </c>
      <c r="AU854" s="183" t="s">
        <v>227</v>
      </c>
      <c r="AY854" s="19" t="s">
        <v>220</v>
      </c>
      <c r="BE854" s="184">
        <f>IF(N854="základní",J854,0)</f>
        <v>0</v>
      </c>
      <c r="BF854" s="184">
        <f>IF(N854="snížená",J854,0)</f>
        <v>0</v>
      </c>
      <c r="BG854" s="184">
        <f>IF(N854="zákl. přenesená",J854,0)</f>
        <v>0</v>
      </c>
      <c r="BH854" s="184">
        <f>IF(N854="sníž. přenesená",J854,0)</f>
        <v>0</v>
      </c>
      <c r="BI854" s="184">
        <f>IF(N854="nulová",J854,0)</f>
        <v>0</v>
      </c>
      <c r="BJ854" s="19" t="s">
        <v>227</v>
      </c>
      <c r="BK854" s="184">
        <f>ROUND(I854*H854,1)</f>
        <v>0</v>
      </c>
      <c r="BL854" s="19" t="s">
        <v>337</v>
      </c>
      <c r="BM854" s="183" t="s">
        <v>1346</v>
      </c>
    </row>
    <row r="855" spans="1:65" s="2" customFormat="1" ht="19.5">
      <c r="A855" s="36"/>
      <c r="B855" s="37"/>
      <c r="C855" s="38"/>
      <c r="D855" s="185" t="s">
        <v>229</v>
      </c>
      <c r="E855" s="38"/>
      <c r="F855" s="186" t="s">
        <v>1347</v>
      </c>
      <c r="G855" s="38"/>
      <c r="H855" s="38"/>
      <c r="I855" s="187"/>
      <c r="J855" s="38"/>
      <c r="K855" s="38"/>
      <c r="L855" s="41"/>
      <c r="M855" s="188"/>
      <c r="N855" s="189"/>
      <c r="O855" s="66"/>
      <c r="P855" s="66"/>
      <c r="Q855" s="66"/>
      <c r="R855" s="66"/>
      <c r="S855" s="66"/>
      <c r="T855" s="67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T855" s="19" t="s">
        <v>229</v>
      </c>
      <c r="AU855" s="19" t="s">
        <v>227</v>
      </c>
    </row>
    <row r="856" spans="1:65" s="2" customFormat="1" ht="11.25">
      <c r="A856" s="36"/>
      <c r="B856" s="37"/>
      <c r="C856" s="38"/>
      <c r="D856" s="190" t="s">
        <v>231</v>
      </c>
      <c r="E856" s="38"/>
      <c r="F856" s="191" t="s">
        <v>1348</v>
      </c>
      <c r="G856" s="38"/>
      <c r="H856" s="38"/>
      <c r="I856" s="187"/>
      <c r="J856" s="38"/>
      <c r="K856" s="38"/>
      <c r="L856" s="41"/>
      <c r="M856" s="188"/>
      <c r="N856" s="189"/>
      <c r="O856" s="66"/>
      <c r="P856" s="66"/>
      <c r="Q856" s="66"/>
      <c r="R856" s="66"/>
      <c r="S856" s="66"/>
      <c r="T856" s="67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T856" s="19" t="s">
        <v>231</v>
      </c>
      <c r="AU856" s="19" t="s">
        <v>227</v>
      </c>
    </row>
    <row r="857" spans="1:65" s="2" customFormat="1" ht="107.25">
      <c r="A857" s="36"/>
      <c r="B857" s="37"/>
      <c r="C857" s="38"/>
      <c r="D857" s="185" t="s">
        <v>408</v>
      </c>
      <c r="E857" s="38"/>
      <c r="F857" s="233" t="s">
        <v>1349</v>
      </c>
      <c r="G857" s="38"/>
      <c r="H857" s="38"/>
      <c r="I857" s="187"/>
      <c r="J857" s="38"/>
      <c r="K857" s="38"/>
      <c r="L857" s="41"/>
      <c r="M857" s="188"/>
      <c r="N857" s="189"/>
      <c r="O857" s="66"/>
      <c r="P857" s="66"/>
      <c r="Q857" s="66"/>
      <c r="R857" s="66"/>
      <c r="S857" s="66"/>
      <c r="T857" s="67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T857" s="19" t="s">
        <v>408</v>
      </c>
      <c r="AU857" s="19" t="s">
        <v>227</v>
      </c>
    </row>
    <row r="858" spans="1:65" s="13" customFormat="1" ht="11.25">
      <c r="B858" s="192"/>
      <c r="C858" s="193"/>
      <c r="D858" s="185" t="s">
        <v>233</v>
      </c>
      <c r="E858" s="194" t="s">
        <v>19</v>
      </c>
      <c r="F858" s="195" t="s">
        <v>122</v>
      </c>
      <c r="G858" s="193"/>
      <c r="H858" s="196">
        <v>4.58</v>
      </c>
      <c r="I858" s="197"/>
      <c r="J858" s="193"/>
      <c r="K858" s="193"/>
      <c r="L858" s="198"/>
      <c r="M858" s="199"/>
      <c r="N858" s="200"/>
      <c r="O858" s="200"/>
      <c r="P858" s="200"/>
      <c r="Q858" s="200"/>
      <c r="R858" s="200"/>
      <c r="S858" s="200"/>
      <c r="T858" s="201"/>
      <c r="AT858" s="202" t="s">
        <v>233</v>
      </c>
      <c r="AU858" s="202" t="s">
        <v>227</v>
      </c>
      <c r="AV858" s="13" t="s">
        <v>227</v>
      </c>
      <c r="AW858" s="13" t="s">
        <v>33</v>
      </c>
      <c r="AX858" s="13" t="s">
        <v>71</v>
      </c>
      <c r="AY858" s="202" t="s">
        <v>220</v>
      </c>
    </row>
    <row r="859" spans="1:65" s="13" customFormat="1" ht="11.25">
      <c r="B859" s="192"/>
      <c r="C859" s="193"/>
      <c r="D859" s="185" t="s">
        <v>233</v>
      </c>
      <c r="E859" s="194" t="s">
        <v>19</v>
      </c>
      <c r="F859" s="195" t="s">
        <v>125</v>
      </c>
      <c r="G859" s="193"/>
      <c r="H859" s="196">
        <v>17.96</v>
      </c>
      <c r="I859" s="197"/>
      <c r="J859" s="193"/>
      <c r="K859" s="193"/>
      <c r="L859" s="198"/>
      <c r="M859" s="199"/>
      <c r="N859" s="200"/>
      <c r="O859" s="200"/>
      <c r="P859" s="200"/>
      <c r="Q859" s="200"/>
      <c r="R859" s="200"/>
      <c r="S859" s="200"/>
      <c r="T859" s="201"/>
      <c r="AT859" s="202" t="s">
        <v>233</v>
      </c>
      <c r="AU859" s="202" t="s">
        <v>227</v>
      </c>
      <c r="AV859" s="13" t="s">
        <v>227</v>
      </c>
      <c r="AW859" s="13" t="s">
        <v>33</v>
      </c>
      <c r="AX859" s="13" t="s">
        <v>71</v>
      </c>
      <c r="AY859" s="202" t="s">
        <v>220</v>
      </c>
    </row>
    <row r="860" spans="1:65" s="2" customFormat="1" ht="24.2" customHeight="1">
      <c r="A860" s="36"/>
      <c r="B860" s="37"/>
      <c r="C860" s="173" t="s">
        <v>1350</v>
      </c>
      <c r="D860" s="173" t="s">
        <v>222</v>
      </c>
      <c r="E860" s="174" t="s">
        <v>1351</v>
      </c>
      <c r="F860" s="175" t="s">
        <v>1352</v>
      </c>
      <c r="G860" s="176" t="s">
        <v>82</v>
      </c>
      <c r="H860" s="177">
        <v>22.54</v>
      </c>
      <c r="I860" s="178"/>
      <c r="J860" s="177">
        <f>ROUND(I860*H860,1)</f>
        <v>0</v>
      </c>
      <c r="K860" s="175" t="s">
        <v>225</v>
      </c>
      <c r="L860" s="41"/>
      <c r="M860" s="179" t="s">
        <v>19</v>
      </c>
      <c r="N860" s="180" t="s">
        <v>43</v>
      </c>
      <c r="O860" s="66"/>
      <c r="P860" s="181">
        <f>O860*H860</f>
        <v>0</v>
      </c>
      <c r="Q860" s="181">
        <v>1.5E-3</v>
      </c>
      <c r="R860" s="181">
        <f>Q860*H860</f>
        <v>3.381E-2</v>
      </c>
      <c r="S860" s="181">
        <v>0</v>
      </c>
      <c r="T860" s="182">
        <f>S860*H860</f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83" t="s">
        <v>337</v>
      </c>
      <c r="AT860" s="183" t="s">
        <v>222</v>
      </c>
      <c r="AU860" s="183" t="s">
        <v>227</v>
      </c>
      <c r="AY860" s="19" t="s">
        <v>220</v>
      </c>
      <c r="BE860" s="184">
        <f>IF(N860="základní",J860,0)</f>
        <v>0</v>
      </c>
      <c r="BF860" s="184">
        <f>IF(N860="snížená",J860,0)</f>
        <v>0</v>
      </c>
      <c r="BG860" s="184">
        <f>IF(N860="zákl. přenesená",J860,0)</f>
        <v>0</v>
      </c>
      <c r="BH860" s="184">
        <f>IF(N860="sníž. přenesená",J860,0)</f>
        <v>0</v>
      </c>
      <c r="BI860" s="184">
        <f>IF(N860="nulová",J860,0)</f>
        <v>0</v>
      </c>
      <c r="BJ860" s="19" t="s">
        <v>227</v>
      </c>
      <c r="BK860" s="184">
        <f>ROUND(I860*H860,1)</f>
        <v>0</v>
      </c>
      <c r="BL860" s="19" t="s">
        <v>337</v>
      </c>
      <c r="BM860" s="183" t="s">
        <v>1353</v>
      </c>
    </row>
    <row r="861" spans="1:65" s="2" customFormat="1" ht="19.5">
      <c r="A861" s="36"/>
      <c r="B861" s="37"/>
      <c r="C861" s="38"/>
      <c r="D861" s="185" t="s">
        <v>229</v>
      </c>
      <c r="E861" s="38"/>
      <c r="F861" s="186" t="s">
        <v>1354</v>
      </c>
      <c r="G861" s="38"/>
      <c r="H861" s="38"/>
      <c r="I861" s="187"/>
      <c r="J861" s="38"/>
      <c r="K861" s="38"/>
      <c r="L861" s="41"/>
      <c r="M861" s="188"/>
      <c r="N861" s="189"/>
      <c r="O861" s="66"/>
      <c r="P861" s="66"/>
      <c r="Q861" s="66"/>
      <c r="R861" s="66"/>
      <c r="S861" s="66"/>
      <c r="T861" s="67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T861" s="19" t="s">
        <v>229</v>
      </c>
      <c r="AU861" s="19" t="s">
        <v>227</v>
      </c>
    </row>
    <row r="862" spans="1:65" s="2" customFormat="1" ht="11.25">
      <c r="A862" s="36"/>
      <c r="B862" s="37"/>
      <c r="C862" s="38"/>
      <c r="D862" s="190" t="s">
        <v>231</v>
      </c>
      <c r="E862" s="38"/>
      <c r="F862" s="191" t="s">
        <v>1355</v>
      </c>
      <c r="G862" s="38"/>
      <c r="H862" s="38"/>
      <c r="I862" s="187"/>
      <c r="J862" s="38"/>
      <c r="K862" s="38"/>
      <c r="L862" s="41"/>
      <c r="M862" s="188"/>
      <c r="N862" s="189"/>
      <c r="O862" s="66"/>
      <c r="P862" s="66"/>
      <c r="Q862" s="66"/>
      <c r="R862" s="66"/>
      <c r="S862" s="66"/>
      <c r="T862" s="67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T862" s="19" t="s">
        <v>231</v>
      </c>
      <c r="AU862" s="19" t="s">
        <v>227</v>
      </c>
    </row>
    <row r="863" spans="1:65" s="2" customFormat="1" ht="87.75">
      <c r="A863" s="36"/>
      <c r="B863" s="37"/>
      <c r="C863" s="38"/>
      <c r="D863" s="185" t="s">
        <v>408</v>
      </c>
      <c r="E863" s="38"/>
      <c r="F863" s="233" t="s">
        <v>1356</v>
      </c>
      <c r="G863" s="38"/>
      <c r="H863" s="38"/>
      <c r="I863" s="187"/>
      <c r="J863" s="38"/>
      <c r="K863" s="38"/>
      <c r="L863" s="41"/>
      <c r="M863" s="188"/>
      <c r="N863" s="189"/>
      <c r="O863" s="66"/>
      <c r="P863" s="66"/>
      <c r="Q863" s="66"/>
      <c r="R863" s="66"/>
      <c r="S863" s="66"/>
      <c r="T863" s="67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T863" s="19" t="s">
        <v>408</v>
      </c>
      <c r="AU863" s="19" t="s">
        <v>227</v>
      </c>
    </row>
    <row r="864" spans="1:65" s="13" customFormat="1" ht="11.25">
      <c r="B864" s="192"/>
      <c r="C864" s="193"/>
      <c r="D864" s="185" t="s">
        <v>233</v>
      </c>
      <c r="E864" s="194" t="s">
        <v>19</v>
      </c>
      <c r="F864" s="195" t="s">
        <v>122</v>
      </c>
      <c r="G864" s="193"/>
      <c r="H864" s="196">
        <v>4.58</v>
      </c>
      <c r="I864" s="197"/>
      <c r="J864" s="193"/>
      <c r="K864" s="193"/>
      <c r="L864" s="198"/>
      <c r="M864" s="199"/>
      <c r="N864" s="200"/>
      <c r="O864" s="200"/>
      <c r="P864" s="200"/>
      <c r="Q864" s="200"/>
      <c r="R864" s="200"/>
      <c r="S864" s="200"/>
      <c r="T864" s="201"/>
      <c r="AT864" s="202" t="s">
        <v>233</v>
      </c>
      <c r="AU864" s="202" t="s">
        <v>227</v>
      </c>
      <c r="AV864" s="13" t="s">
        <v>227</v>
      </c>
      <c r="AW864" s="13" t="s">
        <v>33</v>
      </c>
      <c r="AX864" s="13" t="s">
        <v>71</v>
      </c>
      <c r="AY864" s="202" t="s">
        <v>220</v>
      </c>
    </row>
    <row r="865" spans="1:65" s="13" customFormat="1" ht="11.25">
      <c r="B865" s="192"/>
      <c r="C865" s="193"/>
      <c r="D865" s="185" t="s">
        <v>233</v>
      </c>
      <c r="E865" s="194" t="s">
        <v>19</v>
      </c>
      <c r="F865" s="195" t="s">
        <v>125</v>
      </c>
      <c r="G865" s="193"/>
      <c r="H865" s="196">
        <v>17.96</v>
      </c>
      <c r="I865" s="197"/>
      <c r="J865" s="193"/>
      <c r="K865" s="193"/>
      <c r="L865" s="198"/>
      <c r="M865" s="199"/>
      <c r="N865" s="200"/>
      <c r="O865" s="200"/>
      <c r="P865" s="200"/>
      <c r="Q865" s="200"/>
      <c r="R865" s="200"/>
      <c r="S865" s="200"/>
      <c r="T865" s="201"/>
      <c r="AT865" s="202" t="s">
        <v>233</v>
      </c>
      <c r="AU865" s="202" t="s">
        <v>227</v>
      </c>
      <c r="AV865" s="13" t="s">
        <v>227</v>
      </c>
      <c r="AW865" s="13" t="s">
        <v>33</v>
      </c>
      <c r="AX865" s="13" t="s">
        <v>71</v>
      </c>
      <c r="AY865" s="202" t="s">
        <v>220</v>
      </c>
    </row>
    <row r="866" spans="1:65" s="2" customFormat="1" ht="24.2" customHeight="1">
      <c r="A866" s="36"/>
      <c r="B866" s="37"/>
      <c r="C866" s="173" t="s">
        <v>1357</v>
      </c>
      <c r="D866" s="173" t="s">
        <v>222</v>
      </c>
      <c r="E866" s="174" t="s">
        <v>1358</v>
      </c>
      <c r="F866" s="175" t="s">
        <v>1359</v>
      </c>
      <c r="G866" s="176" t="s">
        <v>295</v>
      </c>
      <c r="H866" s="177">
        <v>17.2</v>
      </c>
      <c r="I866" s="178"/>
      <c r="J866" s="177">
        <f>ROUND(I866*H866,1)</f>
        <v>0</v>
      </c>
      <c r="K866" s="175" t="s">
        <v>225</v>
      </c>
      <c r="L866" s="41"/>
      <c r="M866" s="179" t="s">
        <v>19</v>
      </c>
      <c r="N866" s="180" t="s">
        <v>43</v>
      </c>
      <c r="O866" s="66"/>
      <c r="P866" s="181">
        <f>O866*H866</f>
        <v>0</v>
      </c>
      <c r="Q866" s="181">
        <v>2.7500000000000002E-4</v>
      </c>
      <c r="R866" s="181">
        <f>Q866*H866</f>
        <v>4.7299999999999998E-3</v>
      </c>
      <c r="S866" s="181">
        <v>0</v>
      </c>
      <c r="T866" s="182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83" t="s">
        <v>337</v>
      </c>
      <c r="AT866" s="183" t="s">
        <v>222</v>
      </c>
      <c r="AU866" s="183" t="s">
        <v>227</v>
      </c>
      <c r="AY866" s="19" t="s">
        <v>220</v>
      </c>
      <c r="BE866" s="184">
        <f>IF(N866="základní",J866,0)</f>
        <v>0</v>
      </c>
      <c r="BF866" s="184">
        <f>IF(N866="snížená",J866,0)</f>
        <v>0</v>
      </c>
      <c r="BG866" s="184">
        <f>IF(N866="zákl. přenesená",J866,0)</f>
        <v>0</v>
      </c>
      <c r="BH866" s="184">
        <f>IF(N866="sníž. přenesená",J866,0)</f>
        <v>0</v>
      </c>
      <c r="BI866" s="184">
        <f>IF(N866="nulová",J866,0)</f>
        <v>0</v>
      </c>
      <c r="BJ866" s="19" t="s">
        <v>227</v>
      </c>
      <c r="BK866" s="184">
        <f>ROUND(I866*H866,1)</f>
        <v>0</v>
      </c>
      <c r="BL866" s="19" t="s">
        <v>337</v>
      </c>
      <c r="BM866" s="183" t="s">
        <v>1360</v>
      </c>
    </row>
    <row r="867" spans="1:65" s="2" customFormat="1" ht="19.5">
      <c r="A867" s="36"/>
      <c r="B867" s="37"/>
      <c r="C867" s="38"/>
      <c r="D867" s="185" t="s">
        <v>229</v>
      </c>
      <c r="E867" s="38"/>
      <c r="F867" s="186" t="s">
        <v>1361</v>
      </c>
      <c r="G867" s="38"/>
      <c r="H867" s="38"/>
      <c r="I867" s="187"/>
      <c r="J867" s="38"/>
      <c r="K867" s="38"/>
      <c r="L867" s="41"/>
      <c r="M867" s="188"/>
      <c r="N867" s="189"/>
      <c r="O867" s="66"/>
      <c r="P867" s="66"/>
      <c r="Q867" s="66"/>
      <c r="R867" s="66"/>
      <c r="S867" s="66"/>
      <c r="T867" s="67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T867" s="19" t="s">
        <v>229</v>
      </c>
      <c r="AU867" s="19" t="s">
        <v>227</v>
      </c>
    </row>
    <row r="868" spans="1:65" s="2" customFormat="1" ht="11.25">
      <c r="A868" s="36"/>
      <c r="B868" s="37"/>
      <c r="C868" s="38"/>
      <c r="D868" s="190" t="s">
        <v>231</v>
      </c>
      <c r="E868" s="38"/>
      <c r="F868" s="191" t="s">
        <v>1362</v>
      </c>
      <c r="G868" s="38"/>
      <c r="H868" s="38"/>
      <c r="I868" s="187"/>
      <c r="J868" s="38"/>
      <c r="K868" s="38"/>
      <c r="L868" s="41"/>
      <c r="M868" s="188"/>
      <c r="N868" s="189"/>
      <c r="O868" s="66"/>
      <c r="P868" s="66"/>
      <c r="Q868" s="66"/>
      <c r="R868" s="66"/>
      <c r="S868" s="66"/>
      <c r="T868" s="67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T868" s="19" t="s">
        <v>231</v>
      </c>
      <c r="AU868" s="19" t="s">
        <v>227</v>
      </c>
    </row>
    <row r="869" spans="1:65" s="2" customFormat="1" ht="87.75">
      <c r="A869" s="36"/>
      <c r="B869" s="37"/>
      <c r="C869" s="38"/>
      <c r="D869" s="185" t="s">
        <v>408</v>
      </c>
      <c r="E869" s="38"/>
      <c r="F869" s="233" t="s">
        <v>1356</v>
      </c>
      <c r="G869" s="38"/>
      <c r="H869" s="38"/>
      <c r="I869" s="187"/>
      <c r="J869" s="38"/>
      <c r="K869" s="38"/>
      <c r="L869" s="41"/>
      <c r="M869" s="188"/>
      <c r="N869" s="189"/>
      <c r="O869" s="66"/>
      <c r="P869" s="66"/>
      <c r="Q869" s="66"/>
      <c r="R869" s="66"/>
      <c r="S869" s="66"/>
      <c r="T869" s="67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T869" s="19" t="s">
        <v>408</v>
      </c>
      <c r="AU869" s="19" t="s">
        <v>227</v>
      </c>
    </row>
    <row r="870" spans="1:65" s="13" customFormat="1" ht="11.25">
      <c r="B870" s="192"/>
      <c r="C870" s="193"/>
      <c r="D870" s="185" t="s">
        <v>233</v>
      </c>
      <c r="E870" s="194" t="s">
        <v>19</v>
      </c>
      <c r="F870" s="195" t="s">
        <v>1363</v>
      </c>
      <c r="G870" s="193"/>
      <c r="H870" s="196">
        <v>6</v>
      </c>
      <c r="I870" s="197"/>
      <c r="J870" s="193"/>
      <c r="K870" s="193"/>
      <c r="L870" s="198"/>
      <c r="M870" s="199"/>
      <c r="N870" s="200"/>
      <c r="O870" s="200"/>
      <c r="P870" s="200"/>
      <c r="Q870" s="200"/>
      <c r="R870" s="200"/>
      <c r="S870" s="200"/>
      <c r="T870" s="201"/>
      <c r="AT870" s="202" t="s">
        <v>233</v>
      </c>
      <c r="AU870" s="202" t="s">
        <v>227</v>
      </c>
      <c r="AV870" s="13" t="s">
        <v>227</v>
      </c>
      <c r="AW870" s="13" t="s">
        <v>33</v>
      </c>
      <c r="AX870" s="13" t="s">
        <v>71</v>
      </c>
      <c r="AY870" s="202" t="s">
        <v>220</v>
      </c>
    </row>
    <row r="871" spans="1:65" s="13" customFormat="1" ht="11.25">
      <c r="B871" s="192"/>
      <c r="C871" s="193"/>
      <c r="D871" s="185" t="s">
        <v>233</v>
      </c>
      <c r="E871" s="194" t="s">
        <v>19</v>
      </c>
      <c r="F871" s="195" t="s">
        <v>1364</v>
      </c>
      <c r="G871" s="193"/>
      <c r="H871" s="196">
        <v>9.8000000000000007</v>
      </c>
      <c r="I871" s="197"/>
      <c r="J871" s="193"/>
      <c r="K871" s="193"/>
      <c r="L871" s="198"/>
      <c r="M871" s="199"/>
      <c r="N871" s="200"/>
      <c r="O871" s="200"/>
      <c r="P871" s="200"/>
      <c r="Q871" s="200"/>
      <c r="R871" s="200"/>
      <c r="S871" s="200"/>
      <c r="T871" s="201"/>
      <c r="AT871" s="202" t="s">
        <v>233</v>
      </c>
      <c r="AU871" s="202" t="s">
        <v>227</v>
      </c>
      <c r="AV871" s="13" t="s">
        <v>227</v>
      </c>
      <c r="AW871" s="13" t="s">
        <v>33</v>
      </c>
      <c r="AX871" s="13" t="s">
        <v>71</v>
      </c>
      <c r="AY871" s="202" t="s">
        <v>220</v>
      </c>
    </row>
    <row r="872" spans="1:65" s="13" customFormat="1" ht="11.25">
      <c r="B872" s="192"/>
      <c r="C872" s="193"/>
      <c r="D872" s="185" t="s">
        <v>233</v>
      </c>
      <c r="E872" s="194" t="s">
        <v>19</v>
      </c>
      <c r="F872" s="195" t="s">
        <v>1365</v>
      </c>
      <c r="G872" s="193"/>
      <c r="H872" s="196">
        <v>1.4</v>
      </c>
      <c r="I872" s="197"/>
      <c r="J872" s="193"/>
      <c r="K872" s="193"/>
      <c r="L872" s="198"/>
      <c r="M872" s="199"/>
      <c r="N872" s="200"/>
      <c r="O872" s="200"/>
      <c r="P872" s="200"/>
      <c r="Q872" s="200"/>
      <c r="R872" s="200"/>
      <c r="S872" s="200"/>
      <c r="T872" s="201"/>
      <c r="AT872" s="202" t="s">
        <v>233</v>
      </c>
      <c r="AU872" s="202" t="s">
        <v>227</v>
      </c>
      <c r="AV872" s="13" t="s">
        <v>227</v>
      </c>
      <c r="AW872" s="13" t="s">
        <v>33</v>
      </c>
      <c r="AX872" s="13" t="s">
        <v>71</v>
      </c>
      <c r="AY872" s="202" t="s">
        <v>220</v>
      </c>
    </row>
    <row r="873" spans="1:65" s="2" customFormat="1" ht="24.2" customHeight="1">
      <c r="A873" s="36"/>
      <c r="B873" s="37"/>
      <c r="C873" s="173" t="s">
        <v>1366</v>
      </c>
      <c r="D873" s="173" t="s">
        <v>222</v>
      </c>
      <c r="E873" s="174" t="s">
        <v>1367</v>
      </c>
      <c r="F873" s="175" t="s">
        <v>1368</v>
      </c>
      <c r="G873" s="176" t="s">
        <v>257</v>
      </c>
      <c r="H873" s="177">
        <v>4</v>
      </c>
      <c r="I873" s="178"/>
      <c r="J873" s="177">
        <f>ROUND(I873*H873,1)</f>
        <v>0</v>
      </c>
      <c r="K873" s="175" t="s">
        <v>225</v>
      </c>
      <c r="L873" s="41"/>
      <c r="M873" s="179" t="s">
        <v>19</v>
      </c>
      <c r="N873" s="180" t="s">
        <v>43</v>
      </c>
      <c r="O873" s="66"/>
      <c r="P873" s="181">
        <f>O873*H873</f>
        <v>0</v>
      </c>
      <c r="Q873" s="181">
        <v>2.1000000000000001E-4</v>
      </c>
      <c r="R873" s="181">
        <f>Q873*H873</f>
        <v>8.4000000000000003E-4</v>
      </c>
      <c r="S873" s="181">
        <v>0</v>
      </c>
      <c r="T873" s="182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83" t="s">
        <v>337</v>
      </c>
      <c r="AT873" s="183" t="s">
        <v>222</v>
      </c>
      <c r="AU873" s="183" t="s">
        <v>227</v>
      </c>
      <c r="AY873" s="19" t="s">
        <v>220</v>
      </c>
      <c r="BE873" s="184">
        <f>IF(N873="základní",J873,0)</f>
        <v>0</v>
      </c>
      <c r="BF873" s="184">
        <f>IF(N873="snížená",J873,0)</f>
        <v>0</v>
      </c>
      <c r="BG873" s="184">
        <f>IF(N873="zákl. přenesená",J873,0)</f>
        <v>0</v>
      </c>
      <c r="BH873" s="184">
        <f>IF(N873="sníž. přenesená",J873,0)</f>
        <v>0</v>
      </c>
      <c r="BI873" s="184">
        <f>IF(N873="nulová",J873,0)</f>
        <v>0</v>
      </c>
      <c r="BJ873" s="19" t="s">
        <v>227</v>
      </c>
      <c r="BK873" s="184">
        <f>ROUND(I873*H873,1)</f>
        <v>0</v>
      </c>
      <c r="BL873" s="19" t="s">
        <v>337</v>
      </c>
      <c r="BM873" s="183" t="s">
        <v>1369</v>
      </c>
    </row>
    <row r="874" spans="1:65" s="2" customFormat="1" ht="19.5">
      <c r="A874" s="36"/>
      <c r="B874" s="37"/>
      <c r="C874" s="38"/>
      <c r="D874" s="185" t="s">
        <v>229</v>
      </c>
      <c r="E874" s="38"/>
      <c r="F874" s="186" t="s">
        <v>1370</v>
      </c>
      <c r="G874" s="38"/>
      <c r="H874" s="38"/>
      <c r="I874" s="187"/>
      <c r="J874" s="38"/>
      <c r="K874" s="38"/>
      <c r="L874" s="41"/>
      <c r="M874" s="188"/>
      <c r="N874" s="189"/>
      <c r="O874" s="66"/>
      <c r="P874" s="66"/>
      <c r="Q874" s="66"/>
      <c r="R874" s="66"/>
      <c r="S874" s="66"/>
      <c r="T874" s="67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T874" s="19" t="s">
        <v>229</v>
      </c>
      <c r="AU874" s="19" t="s">
        <v>227</v>
      </c>
    </row>
    <row r="875" spans="1:65" s="2" customFormat="1" ht="11.25">
      <c r="A875" s="36"/>
      <c r="B875" s="37"/>
      <c r="C875" s="38"/>
      <c r="D875" s="190" t="s">
        <v>231</v>
      </c>
      <c r="E875" s="38"/>
      <c r="F875" s="191" t="s">
        <v>1371</v>
      </c>
      <c r="G875" s="38"/>
      <c r="H875" s="38"/>
      <c r="I875" s="187"/>
      <c r="J875" s="38"/>
      <c r="K875" s="38"/>
      <c r="L875" s="41"/>
      <c r="M875" s="188"/>
      <c r="N875" s="189"/>
      <c r="O875" s="66"/>
      <c r="P875" s="66"/>
      <c r="Q875" s="66"/>
      <c r="R875" s="66"/>
      <c r="S875" s="66"/>
      <c r="T875" s="67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T875" s="19" t="s">
        <v>231</v>
      </c>
      <c r="AU875" s="19" t="s">
        <v>227</v>
      </c>
    </row>
    <row r="876" spans="1:65" s="2" customFormat="1" ht="87.75">
      <c r="A876" s="36"/>
      <c r="B876" s="37"/>
      <c r="C876" s="38"/>
      <c r="D876" s="185" t="s">
        <v>408</v>
      </c>
      <c r="E876" s="38"/>
      <c r="F876" s="233" t="s">
        <v>1356</v>
      </c>
      <c r="G876" s="38"/>
      <c r="H876" s="38"/>
      <c r="I876" s="187"/>
      <c r="J876" s="38"/>
      <c r="K876" s="38"/>
      <c r="L876" s="41"/>
      <c r="M876" s="188"/>
      <c r="N876" s="189"/>
      <c r="O876" s="66"/>
      <c r="P876" s="66"/>
      <c r="Q876" s="66"/>
      <c r="R876" s="66"/>
      <c r="S876" s="66"/>
      <c r="T876" s="67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T876" s="19" t="s">
        <v>408</v>
      </c>
      <c r="AU876" s="19" t="s">
        <v>227</v>
      </c>
    </row>
    <row r="877" spans="1:65" s="13" customFormat="1" ht="11.25">
      <c r="B877" s="192"/>
      <c r="C877" s="193"/>
      <c r="D877" s="185" t="s">
        <v>233</v>
      </c>
      <c r="E877" s="194" t="s">
        <v>19</v>
      </c>
      <c r="F877" s="195" t="s">
        <v>1372</v>
      </c>
      <c r="G877" s="193"/>
      <c r="H877" s="196">
        <v>4</v>
      </c>
      <c r="I877" s="197"/>
      <c r="J877" s="193"/>
      <c r="K877" s="193"/>
      <c r="L877" s="198"/>
      <c r="M877" s="199"/>
      <c r="N877" s="200"/>
      <c r="O877" s="200"/>
      <c r="P877" s="200"/>
      <c r="Q877" s="200"/>
      <c r="R877" s="200"/>
      <c r="S877" s="200"/>
      <c r="T877" s="201"/>
      <c r="AT877" s="202" t="s">
        <v>233</v>
      </c>
      <c r="AU877" s="202" t="s">
        <v>227</v>
      </c>
      <c r="AV877" s="13" t="s">
        <v>227</v>
      </c>
      <c r="AW877" s="13" t="s">
        <v>33</v>
      </c>
      <c r="AX877" s="13" t="s">
        <v>71</v>
      </c>
      <c r="AY877" s="202" t="s">
        <v>220</v>
      </c>
    </row>
    <row r="878" spans="1:65" s="2" customFormat="1" ht="33" customHeight="1">
      <c r="A878" s="36"/>
      <c r="B878" s="37"/>
      <c r="C878" s="173" t="s">
        <v>1373</v>
      </c>
      <c r="D878" s="173" t="s">
        <v>222</v>
      </c>
      <c r="E878" s="174" t="s">
        <v>1374</v>
      </c>
      <c r="F878" s="175" t="s">
        <v>1375</v>
      </c>
      <c r="G878" s="176" t="s">
        <v>82</v>
      </c>
      <c r="H878" s="177">
        <v>17.96</v>
      </c>
      <c r="I878" s="178"/>
      <c r="J878" s="177">
        <f>ROUND(I878*H878,1)</f>
        <v>0</v>
      </c>
      <c r="K878" s="175" t="s">
        <v>225</v>
      </c>
      <c r="L878" s="41"/>
      <c r="M878" s="179" t="s">
        <v>19</v>
      </c>
      <c r="N878" s="180" t="s">
        <v>43</v>
      </c>
      <c r="O878" s="66"/>
      <c r="P878" s="181">
        <f>O878*H878</f>
        <v>0</v>
      </c>
      <c r="Q878" s="181">
        <v>5.3759999999999997E-3</v>
      </c>
      <c r="R878" s="181">
        <f>Q878*H878</f>
        <v>9.6552959999999993E-2</v>
      </c>
      <c r="S878" s="181">
        <v>0</v>
      </c>
      <c r="T878" s="182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83" t="s">
        <v>337</v>
      </c>
      <c r="AT878" s="183" t="s">
        <v>222</v>
      </c>
      <c r="AU878" s="183" t="s">
        <v>227</v>
      </c>
      <c r="AY878" s="19" t="s">
        <v>220</v>
      </c>
      <c r="BE878" s="184">
        <f>IF(N878="základní",J878,0)</f>
        <v>0</v>
      </c>
      <c r="BF878" s="184">
        <f>IF(N878="snížená",J878,0)</f>
        <v>0</v>
      </c>
      <c r="BG878" s="184">
        <f>IF(N878="zákl. přenesená",J878,0)</f>
        <v>0</v>
      </c>
      <c r="BH878" s="184">
        <f>IF(N878="sníž. přenesená",J878,0)</f>
        <v>0</v>
      </c>
      <c r="BI878" s="184">
        <f>IF(N878="nulová",J878,0)</f>
        <v>0</v>
      </c>
      <c r="BJ878" s="19" t="s">
        <v>227</v>
      </c>
      <c r="BK878" s="184">
        <f>ROUND(I878*H878,1)</f>
        <v>0</v>
      </c>
      <c r="BL878" s="19" t="s">
        <v>337</v>
      </c>
      <c r="BM878" s="183" t="s">
        <v>1376</v>
      </c>
    </row>
    <row r="879" spans="1:65" s="2" customFormat="1" ht="19.5">
      <c r="A879" s="36"/>
      <c r="B879" s="37"/>
      <c r="C879" s="38"/>
      <c r="D879" s="185" t="s">
        <v>229</v>
      </c>
      <c r="E879" s="38"/>
      <c r="F879" s="186" t="s">
        <v>1377</v>
      </c>
      <c r="G879" s="38"/>
      <c r="H879" s="38"/>
      <c r="I879" s="187"/>
      <c r="J879" s="38"/>
      <c r="K879" s="38"/>
      <c r="L879" s="41"/>
      <c r="M879" s="188"/>
      <c r="N879" s="189"/>
      <c r="O879" s="66"/>
      <c r="P879" s="66"/>
      <c r="Q879" s="66"/>
      <c r="R879" s="66"/>
      <c r="S879" s="66"/>
      <c r="T879" s="67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T879" s="19" t="s">
        <v>229</v>
      </c>
      <c r="AU879" s="19" t="s">
        <v>227</v>
      </c>
    </row>
    <row r="880" spans="1:65" s="2" customFormat="1" ht="11.25">
      <c r="A880" s="36"/>
      <c r="B880" s="37"/>
      <c r="C880" s="38"/>
      <c r="D880" s="190" t="s">
        <v>231</v>
      </c>
      <c r="E880" s="38"/>
      <c r="F880" s="191" t="s">
        <v>1378</v>
      </c>
      <c r="G880" s="38"/>
      <c r="H880" s="38"/>
      <c r="I880" s="187"/>
      <c r="J880" s="38"/>
      <c r="K880" s="38"/>
      <c r="L880" s="41"/>
      <c r="M880" s="188"/>
      <c r="N880" s="189"/>
      <c r="O880" s="66"/>
      <c r="P880" s="66"/>
      <c r="Q880" s="66"/>
      <c r="R880" s="66"/>
      <c r="S880" s="66"/>
      <c r="T880" s="67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9" t="s">
        <v>231</v>
      </c>
      <c r="AU880" s="19" t="s">
        <v>227</v>
      </c>
    </row>
    <row r="881" spans="1:65" s="13" customFormat="1" ht="11.25">
      <c r="B881" s="192"/>
      <c r="C881" s="193"/>
      <c r="D881" s="185" t="s">
        <v>233</v>
      </c>
      <c r="E881" s="194" t="s">
        <v>19</v>
      </c>
      <c r="F881" s="195" t="s">
        <v>125</v>
      </c>
      <c r="G881" s="193"/>
      <c r="H881" s="196">
        <v>17.96</v>
      </c>
      <c r="I881" s="197"/>
      <c r="J881" s="193"/>
      <c r="K881" s="193"/>
      <c r="L881" s="198"/>
      <c r="M881" s="199"/>
      <c r="N881" s="200"/>
      <c r="O881" s="200"/>
      <c r="P881" s="200"/>
      <c r="Q881" s="200"/>
      <c r="R881" s="200"/>
      <c r="S881" s="200"/>
      <c r="T881" s="201"/>
      <c r="AT881" s="202" t="s">
        <v>233</v>
      </c>
      <c r="AU881" s="202" t="s">
        <v>227</v>
      </c>
      <c r="AV881" s="13" t="s">
        <v>227</v>
      </c>
      <c r="AW881" s="13" t="s">
        <v>33</v>
      </c>
      <c r="AX881" s="13" t="s">
        <v>76</v>
      </c>
      <c r="AY881" s="202" t="s">
        <v>220</v>
      </c>
    </row>
    <row r="882" spans="1:65" s="2" customFormat="1" ht="24.2" customHeight="1">
      <c r="A882" s="36"/>
      <c r="B882" s="37"/>
      <c r="C882" s="224" t="s">
        <v>1379</v>
      </c>
      <c r="D882" s="224" t="s">
        <v>302</v>
      </c>
      <c r="E882" s="225" t="s">
        <v>1380</v>
      </c>
      <c r="F882" s="226" t="s">
        <v>1381</v>
      </c>
      <c r="G882" s="227" t="s">
        <v>82</v>
      </c>
      <c r="H882" s="228">
        <v>18.86</v>
      </c>
      <c r="I882" s="229"/>
      <c r="J882" s="228">
        <f>ROUND(I882*H882,1)</f>
        <v>0</v>
      </c>
      <c r="K882" s="226" t="s">
        <v>225</v>
      </c>
      <c r="L882" s="230"/>
      <c r="M882" s="231" t="s">
        <v>19</v>
      </c>
      <c r="N882" s="232" t="s">
        <v>43</v>
      </c>
      <c r="O882" s="66"/>
      <c r="P882" s="181">
        <f>O882*H882</f>
        <v>0</v>
      </c>
      <c r="Q882" s="181">
        <v>2.1999999999999999E-2</v>
      </c>
      <c r="R882" s="181">
        <f>Q882*H882</f>
        <v>0.41491999999999996</v>
      </c>
      <c r="S882" s="181">
        <v>0</v>
      </c>
      <c r="T882" s="182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83" t="s">
        <v>457</v>
      </c>
      <c r="AT882" s="183" t="s">
        <v>302</v>
      </c>
      <c r="AU882" s="183" t="s">
        <v>227</v>
      </c>
      <c r="AY882" s="19" t="s">
        <v>220</v>
      </c>
      <c r="BE882" s="184">
        <f>IF(N882="základní",J882,0)</f>
        <v>0</v>
      </c>
      <c r="BF882" s="184">
        <f>IF(N882="snížená",J882,0)</f>
        <v>0</v>
      </c>
      <c r="BG882" s="184">
        <f>IF(N882="zákl. přenesená",J882,0)</f>
        <v>0</v>
      </c>
      <c r="BH882" s="184">
        <f>IF(N882="sníž. přenesená",J882,0)</f>
        <v>0</v>
      </c>
      <c r="BI882" s="184">
        <f>IF(N882="nulová",J882,0)</f>
        <v>0</v>
      </c>
      <c r="BJ882" s="19" t="s">
        <v>227</v>
      </c>
      <c r="BK882" s="184">
        <f>ROUND(I882*H882,1)</f>
        <v>0</v>
      </c>
      <c r="BL882" s="19" t="s">
        <v>337</v>
      </c>
      <c r="BM882" s="183" t="s">
        <v>1382</v>
      </c>
    </row>
    <row r="883" spans="1:65" s="2" customFormat="1" ht="19.5">
      <c r="A883" s="36"/>
      <c r="B883" s="37"/>
      <c r="C883" s="38"/>
      <c r="D883" s="185" t="s">
        <v>229</v>
      </c>
      <c r="E883" s="38"/>
      <c r="F883" s="186" t="s">
        <v>1381</v>
      </c>
      <c r="G883" s="38"/>
      <c r="H883" s="38"/>
      <c r="I883" s="187"/>
      <c r="J883" s="38"/>
      <c r="K883" s="38"/>
      <c r="L883" s="41"/>
      <c r="M883" s="188"/>
      <c r="N883" s="189"/>
      <c r="O883" s="66"/>
      <c r="P883" s="66"/>
      <c r="Q883" s="66"/>
      <c r="R883" s="66"/>
      <c r="S883" s="66"/>
      <c r="T883" s="67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T883" s="19" t="s">
        <v>229</v>
      </c>
      <c r="AU883" s="19" t="s">
        <v>227</v>
      </c>
    </row>
    <row r="884" spans="1:65" s="13" customFormat="1" ht="11.25">
      <c r="B884" s="192"/>
      <c r="C884" s="193"/>
      <c r="D884" s="185" t="s">
        <v>233</v>
      </c>
      <c r="E884" s="194" t="s">
        <v>19</v>
      </c>
      <c r="F884" s="195" t="s">
        <v>125</v>
      </c>
      <c r="G884" s="193"/>
      <c r="H884" s="196">
        <v>17.96</v>
      </c>
      <c r="I884" s="197"/>
      <c r="J884" s="193"/>
      <c r="K884" s="193"/>
      <c r="L884" s="198"/>
      <c r="M884" s="199"/>
      <c r="N884" s="200"/>
      <c r="O884" s="200"/>
      <c r="P884" s="200"/>
      <c r="Q884" s="200"/>
      <c r="R884" s="200"/>
      <c r="S884" s="200"/>
      <c r="T884" s="201"/>
      <c r="AT884" s="202" t="s">
        <v>233</v>
      </c>
      <c r="AU884" s="202" t="s">
        <v>227</v>
      </c>
      <c r="AV884" s="13" t="s">
        <v>227</v>
      </c>
      <c r="AW884" s="13" t="s">
        <v>33</v>
      </c>
      <c r="AX884" s="13" t="s">
        <v>71</v>
      </c>
      <c r="AY884" s="202" t="s">
        <v>220</v>
      </c>
    </row>
    <row r="885" spans="1:65" s="13" customFormat="1" ht="11.25">
      <c r="B885" s="192"/>
      <c r="C885" s="193"/>
      <c r="D885" s="185" t="s">
        <v>233</v>
      </c>
      <c r="E885" s="193"/>
      <c r="F885" s="195" t="s">
        <v>1383</v>
      </c>
      <c r="G885" s="193"/>
      <c r="H885" s="196">
        <v>18.86</v>
      </c>
      <c r="I885" s="197"/>
      <c r="J885" s="193"/>
      <c r="K885" s="193"/>
      <c r="L885" s="198"/>
      <c r="M885" s="199"/>
      <c r="N885" s="200"/>
      <c r="O885" s="200"/>
      <c r="P885" s="200"/>
      <c r="Q885" s="200"/>
      <c r="R885" s="200"/>
      <c r="S885" s="200"/>
      <c r="T885" s="201"/>
      <c r="AT885" s="202" t="s">
        <v>233</v>
      </c>
      <c r="AU885" s="202" t="s">
        <v>227</v>
      </c>
      <c r="AV885" s="13" t="s">
        <v>227</v>
      </c>
      <c r="AW885" s="13" t="s">
        <v>4</v>
      </c>
      <c r="AX885" s="13" t="s">
        <v>76</v>
      </c>
      <c r="AY885" s="202" t="s">
        <v>220</v>
      </c>
    </row>
    <row r="886" spans="1:65" s="2" customFormat="1" ht="33" customHeight="1">
      <c r="A886" s="36"/>
      <c r="B886" s="37"/>
      <c r="C886" s="173" t="s">
        <v>1384</v>
      </c>
      <c r="D886" s="173" t="s">
        <v>222</v>
      </c>
      <c r="E886" s="174" t="s">
        <v>1385</v>
      </c>
      <c r="F886" s="175" t="s">
        <v>1386</v>
      </c>
      <c r="G886" s="176" t="s">
        <v>82</v>
      </c>
      <c r="H886" s="177">
        <v>4.58</v>
      </c>
      <c r="I886" s="178"/>
      <c r="J886" s="177">
        <f>ROUND(I886*H886,1)</f>
        <v>0</v>
      </c>
      <c r="K886" s="175" t="s">
        <v>225</v>
      </c>
      <c r="L886" s="41"/>
      <c r="M886" s="179" t="s">
        <v>19</v>
      </c>
      <c r="N886" s="180" t="s">
        <v>43</v>
      </c>
      <c r="O886" s="66"/>
      <c r="P886" s="181">
        <f>O886*H886</f>
        <v>0</v>
      </c>
      <c r="Q886" s="181">
        <v>5.5799999999999999E-3</v>
      </c>
      <c r="R886" s="181">
        <f>Q886*H886</f>
        <v>2.55564E-2</v>
      </c>
      <c r="S886" s="181">
        <v>0</v>
      </c>
      <c r="T886" s="182">
        <f>S886*H886</f>
        <v>0</v>
      </c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R886" s="183" t="s">
        <v>337</v>
      </c>
      <c r="AT886" s="183" t="s">
        <v>222</v>
      </c>
      <c r="AU886" s="183" t="s">
        <v>227</v>
      </c>
      <c r="AY886" s="19" t="s">
        <v>220</v>
      </c>
      <c r="BE886" s="184">
        <f>IF(N886="základní",J886,0)</f>
        <v>0</v>
      </c>
      <c r="BF886" s="184">
        <f>IF(N886="snížená",J886,0)</f>
        <v>0</v>
      </c>
      <c r="BG886" s="184">
        <f>IF(N886="zákl. přenesená",J886,0)</f>
        <v>0</v>
      </c>
      <c r="BH886" s="184">
        <f>IF(N886="sníž. přenesená",J886,0)</f>
        <v>0</v>
      </c>
      <c r="BI886" s="184">
        <f>IF(N886="nulová",J886,0)</f>
        <v>0</v>
      </c>
      <c r="BJ886" s="19" t="s">
        <v>227</v>
      </c>
      <c r="BK886" s="184">
        <f>ROUND(I886*H886,1)</f>
        <v>0</v>
      </c>
      <c r="BL886" s="19" t="s">
        <v>337</v>
      </c>
      <c r="BM886" s="183" t="s">
        <v>1387</v>
      </c>
    </row>
    <row r="887" spans="1:65" s="2" customFormat="1" ht="19.5">
      <c r="A887" s="36"/>
      <c r="B887" s="37"/>
      <c r="C887" s="38"/>
      <c r="D887" s="185" t="s">
        <v>229</v>
      </c>
      <c r="E887" s="38"/>
      <c r="F887" s="186" t="s">
        <v>1388</v>
      </c>
      <c r="G887" s="38"/>
      <c r="H887" s="38"/>
      <c r="I887" s="187"/>
      <c r="J887" s="38"/>
      <c r="K887" s="38"/>
      <c r="L887" s="41"/>
      <c r="M887" s="188"/>
      <c r="N887" s="189"/>
      <c r="O887" s="66"/>
      <c r="P887" s="66"/>
      <c r="Q887" s="66"/>
      <c r="R887" s="66"/>
      <c r="S887" s="66"/>
      <c r="T887" s="67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T887" s="19" t="s">
        <v>229</v>
      </c>
      <c r="AU887" s="19" t="s">
        <v>227</v>
      </c>
    </row>
    <row r="888" spans="1:65" s="2" customFormat="1" ht="11.25">
      <c r="A888" s="36"/>
      <c r="B888" s="37"/>
      <c r="C888" s="38"/>
      <c r="D888" s="190" t="s">
        <v>231</v>
      </c>
      <c r="E888" s="38"/>
      <c r="F888" s="191" t="s">
        <v>1389</v>
      </c>
      <c r="G888" s="38"/>
      <c r="H888" s="38"/>
      <c r="I888" s="187"/>
      <c r="J888" s="38"/>
      <c r="K888" s="38"/>
      <c r="L888" s="41"/>
      <c r="M888" s="188"/>
      <c r="N888" s="189"/>
      <c r="O888" s="66"/>
      <c r="P888" s="66"/>
      <c r="Q888" s="66"/>
      <c r="R888" s="66"/>
      <c r="S888" s="66"/>
      <c r="T888" s="67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T888" s="19" t="s">
        <v>231</v>
      </c>
      <c r="AU888" s="19" t="s">
        <v>227</v>
      </c>
    </row>
    <row r="889" spans="1:65" s="13" customFormat="1" ht="11.25">
      <c r="B889" s="192"/>
      <c r="C889" s="193"/>
      <c r="D889" s="185" t="s">
        <v>233</v>
      </c>
      <c r="E889" s="194" t="s">
        <v>19</v>
      </c>
      <c r="F889" s="195" t="s">
        <v>122</v>
      </c>
      <c r="G889" s="193"/>
      <c r="H889" s="196">
        <v>4.58</v>
      </c>
      <c r="I889" s="197"/>
      <c r="J889" s="193"/>
      <c r="K889" s="193"/>
      <c r="L889" s="198"/>
      <c r="M889" s="199"/>
      <c r="N889" s="200"/>
      <c r="O889" s="200"/>
      <c r="P889" s="200"/>
      <c r="Q889" s="200"/>
      <c r="R889" s="200"/>
      <c r="S889" s="200"/>
      <c r="T889" s="201"/>
      <c r="AT889" s="202" t="s">
        <v>233</v>
      </c>
      <c r="AU889" s="202" t="s">
        <v>227</v>
      </c>
      <c r="AV889" s="13" t="s">
        <v>227</v>
      </c>
      <c r="AW889" s="13" t="s">
        <v>33</v>
      </c>
      <c r="AX889" s="13" t="s">
        <v>76</v>
      </c>
      <c r="AY889" s="202" t="s">
        <v>220</v>
      </c>
    </row>
    <row r="890" spans="1:65" s="2" customFormat="1" ht="24.2" customHeight="1">
      <c r="A890" s="36"/>
      <c r="B890" s="37"/>
      <c r="C890" s="224" t="s">
        <v>1390</v>
      </c>
      <c r="D890" s="224" t="s">
        <v>302</v>
      </c>
      <c r="E890" s="225" t="s">
        <v>1391</v>
      </c>
      <c r="F890" s="226" t="s">
        <v>1392</v>
      </c>
      <c r="G890" s="227" t="s">
        <v>82</v>
      </c>
      <c r="H890" s="228">
        <v>5.04</v>
      </c>
      <c r="I890" s="229"/>
      <c r="J890" s="228">
        <f>ROUND(I890*H890,1)</f>
        <v>0</v>
      </c>
      <c r="K890" s="226" t="s">
        <v>225</v>
      </c>
      <c r="L890" s="230"/>
      <c r="M890" s="231" t="s">
        <v>19</v>
      </c>
      <c r="N890" s="232" t="s">
        <v>43</v>
      </c>
      <c r="O890" s="66"/>
      <c r="P890" s="181">
        <f>O890*H890</f>
        <v>0</v>
      </c>
      <c r="Q890" s="181">
        <v>1.4290000000000001E-2</v>
      </c>
      <c r="R890" s="181">
        <f>Q890*H890</f>
        <v>7.2021600000000005E-2</v>
      </c>
      <c r="S890" s="181">
        <v>0</v>
      </c>
      <c r="T890" s="182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83" t="s">
        <v>457</v>
      </c>
      <c r="AT890" s="183" t="s">
        <v>302</v>
      </c>
      <c r="AU890" s="183" t="s">
        <v>227</v>
      </c>
      <c r="AY890" s="19" t="s">
        <v>220</v>
      </c>
      <c r="BE890" s="184">
        <f>IF(N890="základní",J890,0)</f>
        <v>0</v>
      </c>
      <c r="BF890" s="184">
        <f>IF(N890="snížená",J890,0)</f>
        <v>0</v>
      </c>
      <c r="BG890" s="184">
        <f>IF(N890="zákl. přenesená",J890,0)</f>
        <v>0</v>
      </c>
      <c r="BH890" s="184">
        <f>IF(N890="sníž. přenesená",J890,0)</f>
        <v>0</v>
      </c>
      <c r="BI890" s="184">
        <f>IF(N890="nulová",J890,0)</f>
        <v>0</v>
      </c>
      <c r="BJ890" s="19" t="s">
        <v>227</v>
      </c>
      <c r="BK890" s="184">
        <f>ROUND(I890*H890,1)</f>
        <v>0</v>
      </c>
      <c r="BL890" s="19" t="s">
        <v>337</v>
      </c>
      <c r="BM890" s="183" t="s">
        <v>1393</v>
      </c>
    </row>
    <row r="891" spans="1:65" s="2" customFormat="1" ht="19.5">
      <c r="A891" s="36"/>
      <c r="B891" s="37"/>
      <c r="C891" s="38"/>
      <c r="D891" s="185" t="s">
        <v>229</v>
      </c>
      <c r="E891" s="38"/>
      <c r="F891" s="186" t="s">
        <v>1392</v>
      </c>
      <c r="G891" s="38"/>
      <c r="H891" s="38"/>
      <c r="I891" s="187"/>
      <c r="J891" s="38"/>
      <c r="K891" s="38"/>
      <c r="L891" s="41"/>
      <c r="M891" s="188"/>
      <c r="N891" s="189"/>
      <c r="O891" s="66"/>
      <c r="P891" s="66"/>
      <c r="Q891" s="66"/>
      <c r="R891" s="66"/>
      <c r="S891" s="66"/>
      <c r="T891" s="67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T891" s="19" t="s">
        <v>229</v>
      </c>
      <c r="AU891" s="19" t="s">
        <v>227</v>
      </c>
    </row>
    <row r="892" spans="1:65" s="13" customFormat="1" ht="11.25">
      <c r="B892" s="192"/>
      <c r="C892" s="193"/>
      <c r="D892" s="185" t="s">
        <v>233</v>
      </c>
      <c r="E892" s="194" t="s">
        <v>19</v>
      </c>
      <c r="F892" s="195" t="s">
        <v>122</v>
      </c>
      <c r="G892" s="193"/>
      <c r="H892" s="196">
        <v>4.58</v>
      </c>
      <c r="I892" s="197"/>
      <c r="J892" s="193"/>
      <c r="K892" s="193"/>
      <c r="L892" s="198"/>
      <c r="M892" s="199"/>
      <c r="N892" s="200"/>
      <c r="O892" s="200"/>
      <c r="P892" s="200"/>
      <c r="Q892" s="200"/>
      <c r="R892" s="200"/>
      <c r="S892" s="200"/>
      <c r="T892" s="201"/>
      <c r="AT892" s="202" t="s">
        <v>233</v>
      </c>
      <c r="AU892" s="202" t="s">
        <v>227</v>
      </c>
      <c r="AV892" s="13" t="s">
        <v>227</v>
      </c>
      <c r="AW892" s="13" t="s">
        <v>33</v>
      </c>
      <c r="AX892" s="13" t="s">
        <v>76</v>
      </c>
      <c r="AY892" s="202" t="s">
        <v>220</v>
      </c>
    </row>
    <row r="893" spans="1:65" s="13" customFormat="1" ht="11.25">
      <c r="B893" s="192"/>
      <c r="C893" s="193"/>
      <c r="D893" s="185" t="s">
        <v>233</v>
      </c>
      <c r="E893" s="193"/>
      <c r="F893" s="195" t="s">
        <v>1394</v>
      </c>
      <c r="G893" s="193"/>
      <c r="H893" s="196">
        <v>5.04</v>
      </c>
      <c r="I893" s="197"/>
      <c r="J893" s="193"/>
      <c r="K893" s="193"/>
      <c r="L893" s="198"/>
      <c r="M893" s="199"/>
      <c r="N893" s="200"/>
      <c r="O893" s="200"/>
      <c r="P893" s="200"/>
      <c r="Q893" s="200"/>
      <c r="R893" s="200"/>
      <c r="S893" s="200"/>
      <c r="T893" s="201"/>
      <c r="AT893" s="202" t="s">
        <v>233</v>
      </c>
      <c r="AU893" s="202" t="s">
        <v>227</v>
      </c>
      <c r="AV893" s="13" t="s">
        <v>227</v>
      </c>
      <c r="AW893" s="13" t="s">
        <v>4</v>
      </c>
      <c r="AX893" s="13" t="s">
        <v>76</v>
      </c>
      <c r="AY893" s="202" t="s">
        <v>220</v>
      </c>
    </row>
    <row r="894" spans="1:65" s="2" customFormat="1" ht="24.2" customHeight="1">
      <c r="A894" s="36"/>
      <c r="B894" s="37"/>
      <c r="C894" s="173" t="s">
        <v>1395</v>
      </c>
      <c r="D894" s="173" t="s">
        <v>222</v>
      </c>
      <c r="E894" s="174" t="s">
        <v>1396</v>
      </c>
      <c r="F894" s="175" t="s">
        <v>1397</v>
      </c>
      <c r="G894" s="176" t="s">
        <v>295</v>
      </c>
      <c r="H894" s="177">
        <v>12.3</v>
      </c>
      <c r="I894" s="178"/>
      <c r="J894" s="177">
        <f>ROUND(I894*H894,1)</f>
        <v>0</v>
      </c>
      <c r="K894" s="175" t="s">
        <v>225</v>
      </c>
      <c r="L894" s="41"/>
      <c r="M894" s="179" t="s">
        <v>19</v>
      </c>
      <c r="N894" s="180" t="s">
        <v>43</v>
      </c>
      <c r="O894" s="66"/>
      <c r="P894" s="181">
        <f>O894*H894</f>
        <v>0</v>
      </c>
      <c r="Q894" s="181">
        <v>2.0000000000000001E-4</v>
      </c>
      <c r="R894" s="181">
        <f>Q894*H894</f>
        <v>2.4600000000000004E-3</v>
      </c>
      <c r="S894" s="181">
        <v>0</v>
      </c>
      <c r="T894" s="182">
        <f>S894*H894</f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83" t="s">
        <v>337</v>
      </c>
      <c r="AT894" s="183" t="s">
        <v>222</v>
      </c>
      <c r="AU894" s="183" t="s">
        <v>227</v>
      </c>
      <c r="AY894" s="19" t="s">
        <v>220</v>
      </c>
      <c r="BE894" s="184">
        <f>IF(N894="základní",J894,0)</f>
        <v>0</v>
      </c>
      <c r="BF894" s="184">
        <f>IF(N894="snížená",J894,0)</f>
        <v>0</v>
      </c>
      <c r="BG894" s="184">
        <f>IF(N894="zákl. přenesená",J894,0)</f>
        <v>0</v>
      </c>
      <c r="BH894" s="184">
        <f>IF(N894="sníž. přenesená",J894,0)</f>
        <v>0</v>
      </c>
      <c r="BI894" s="184">
        <f>IF(N894="nulová",J894,0)</f>
        <v>0</v>
      </c>
      <c r="BJ894" s="19" t="s">
        <v>227</v>
      </c>
      <c r="BK894" s="184">
        <f>ROUND(I894*H894,1)</f>
        <v>0</v>
      </c>
      <c r="BL894" s="19" t="s">
        <v>337</v>
      </c>
      <c r="BM894" s="183" t="s">
        <v>1398</v>
      </c>
    </row>
    <row r="895" spans="1:65" s="2" customFormat="1" ht="19.5">
      <c r="A895" s="36"/>
      <c r="B895" s="37"/>
      <c r="C895" s="38"/>
      <c r="D895" s="185" t="s">
        <v>229</v>
      </c>
      <c r="E895" s="38"/>
      <c r="F895" s="186" t="s">
        <v>1399</v>
      </c>
      <c r="G895" s="38"/>
      <c r="H895" s="38"/>
      <c r="I895" s="187"/>
      <c r="J895" s="38"/>
      <c r="K895" s="38"/>
      <c r="L895" s="41"/>
      <c r="M895" s="188"/>
      <c r="N895" s="189"/>
      <c r="O895" s="66"/>
      <c r="P895" s="66"/>
      <c r="Q895" s="66"/>
      <c r="R895" s="66"/>
      <c r="S895" s="66"/>
      <c r="T895" s="67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T895" s="19" t="s">
        <v>229</v>
      </c>
      <c r="AU895" s="19" t="s">
        <v>227</v>
      </c>
    </row>
    <row r="896" spans="1:65" s="2" customFormat="1" ht="11.25">
      <c r="A896" s="36"/>
      <c r="B896" s="37"/>
      <c r="C896" s="38"/>
      <c r="D896" s="190" t="s">
        <v>231</v>
      </c>
      <c r="E896" s="38"/>
      <c r="F896" s="191" t="s">
        <v>1400</v>
      </c>
      <c r="G896" s="38"/>
      <c r="H896" s="38"/>
      <c r="I896" s="187"/>
      <c r="J896" s="38"/>
      <c r="K896" s="38"/>
      <c r="L896" s="41"/>
      <c r="M896" s="188"/>
      <c r="N896" s="189"/>
      <c r="O896" s="66"/>
      <c r="P896" s="66"/>
      <c r="Q896" s="66"/>
      <c r="R896" s="66"/>
      <c r="S896" s="66"/>
      <c r="T896" s="67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T896" s="19" t="s">
        <v>231</v>
      </c>
      <c r="AU896" s="19" t="s">
        <v>227</v>
      </c>
    </row>
    <row r="897" spans="1:65" s="14" customFormat="1" ht="11.25">
      <c r="B897" s="203"/>
      <c r="C897" s="204"/>
      <c r="D897" s="185" t="s">
        <v>233</v>
      </c>
      <c r="E897" s="205" t="s">
        <v>19</v>
      </c>
      <c r="F897" s="206" t="s">
        <v>1401</v>
      </c>
      <c r="G897" s="204"/>
      <c r="H897" s="205" t="s">
        <v>19</v>
      </c>
      <c r="I897" s="207"/>
      <c r="J897" s="204"/>
      <c r="K897" s="204"/>
      <c r="L897" s="208"/>
      <c r="M897" s="209"/>
      <c r="N897" s="210"/>
      <c r="O897" s="210"/>
      <c r="P897" s="210"/>
      <c r="Q897" s="210"/>
      <c r="R897" s="210"/>
      <c r="S897" s="210"/>
      <c r="T897" s="211"/>
      <c r="AT897" s="212" t="s">
        <v>233</v>
      </c>
      <c r="AU897" s="212" t="s">
        <v>227</v>
      </c>
      <c r="AV897" s="14" t="s">
        <v>76</v>
      </c>
      <c r="AW897" s="14" t="s">
        <v>33</v>
      </c>
      <c r="AX897" s="14" t="s">
        <v>71</v>
      </c>
      <c r="AY897" s="212" t="s">
        <v>220</v>
      </c>
    </row>
    <row r="898" spans="1:65" s="13" customFormat="1" ht="11.25">
      <c r="B898" s="192"/>
      <c r="C898" s="193"/>
      <c r="D898" s="185" t="s">
        <v>233</v>
      </c>
      <c r="E898" s="194" t="s">
        <v>19</v>
      </c>
      <c r="F898" s="195" t="s">
        <v>1402</v>
      </c>
      <c r="G898" s="193"/>
      <c r="H898" s="196">
        <v>7.7</v>
      </c>
      <c r="I898" s="197"/>
      <c r="J898" s="193"/>
      <c r="K898" s="193"/>
      <c r="L898" s="198"/>
      <c r="M898" s="199"/>
      <c r="N898" s="200"/>
      <c r="O898" s="200"/>
      <c r="P898" s="200"/>
      <c r="Q898" s="200"/>
      <c r="R898" s="200"/>
      <c r="S898" s="200"/>
      <c r="T898" s="201"/>
      <c r="AT898" s="202" t="s">
        <v>233</v>
      </c>
      <c r="AU898" s="202" t="s">
        <v>227</v>
      </c>
      <c r="AV898" s="13" t="s">
        <v>227</v>
      </c>
      <c r="AW898" s="13" t="s">
        <v>33</v>
      </c>
      <c r="AX898" s="13" t="s">
        <v>71</v>
      </c>
      <c r="AY898" s="202" t="s">
        <v>220</v>
      </c>
    </row>
    <row r="899" spans="1:65" s="14" customFormat="1" ht="11.25">
      <c r="B899" s="203"/>
      <c r="C899" s="204"/>
      <c r="D899" s="185" t="s">
        <v>233</v>
      </c>
      <c r="E899" s="205" t="s">
        <v>19</v>
      </c>
      <c r="F899" s="206" t="s">
        <v>1403</v>
      </c>
      <c r="G899" s="204"/>
      <c r="H899" s="205" t="s">
        <v>19</v>
      </c>
      <c r="I899" s="207"/>
      <c r="J899" s="204"/>
      <c r="K899" s="204"/>
      <c r="L899" s="208"/>
      <c r="M899" s="209"/>
      <c r="N899" s="210"/>
      <c r="O899" s="210"/>
      <c r="P899" s="210"/>
      <c r="Q899" s="210"/>
      <c r="R899" s="210"/>
      <c r="S899" s="210"/>
      <c r="T899" s="211"/>
      <c r="AT899" s="212" t="s">
        <v>233</v>
      </c>
      <c r="AU899" s="212" t="s">
        <v>227</v>
      </c>
      <c r="AV899" s="14" t="s">
        <v>76</v>
      </c>
      <c r="AW899" s="14" t="s">
        <v>33</v>
      </c>
      <c r="AX899" s="14" t="s">
        <v>71</v>
      </c>
      <c r="AY899" s="212" t="s">
        <v>220</v>
      </c>
    </row>
    <row r="900" spans="1:65" s="13" customFormat="1" ht="11.25">
      <c r="B900" s="192"/>
      <c r="C900" s="193"/>
      <c r="D900" s="185" t="s">
        <v>233</v>
      </c>
      <c r="E900" s="194" t="s">
        <v>19</v>
      </c>
      <c r="F900" s="195" t="s">
        <v>1404</v>
      </c>
      <c r="G900" s="193"/>
      <c r="H900" s="196">
        <v>4.5999999999999996</v>
      </c>
      <c r="I900" s="197"/>
      <c r="J900" s="193"/>
      <c r="K900" s="193"/>
      <c r="L900" s="198"/>
      <c r="M900" s="199"/>
      <c r="N900" s="200"/>
      <c r="O900" s="200"/>
      <c r="P900" s="200"/>
      <c r="Q900" s="200"/>
      <c r="R900" s="200"/>
      <c r="S900" s="200"/>
      <c r="T900" s="201"/>
      <c r="AT900" s="202" t="s">
        <v>233</v>
      </c>
      <c r="AU900" s="202" t="s">
        <v>227</v>
      </c>
      <c r="AV900" s="13" t="s">
        <v>227</v>
      </c>
      <c r="AW900" s="13" t="s">
        <v>33</v>
      </c>
      <c r="AX900" s="13" t="s">
        <v>71</v>
      </c>
      <c r="AY900" s="202" t="s">
        <v>220</v>
      </c>
    </row>
    <row r="901" spans="1:65" s="2" customFormat="1" ht="16.5" customHeight="1">
      <c r="A901" s="36"/>
      <c r="B901" s="37"/>
      <c r="C901" s="224" t="s">
        <v>1405</v>
      </c>
      <c r="D901" s="224" t="s">
        <v>302</v>
      </c>
      <c r="E901" s="225" t="s">
        <v>1406</v>
      </c>
      <c r="F901" s="226" t="s">
        <v>1407</v>
      </c>
      <c r="G901" s="227" t="s">
        <v>295</v>
      </c>
      <c r="H901" s="228">
        <v>13.53</v>
      </c>
      <c r="I901" s="229"/>
      <c r="J901" s="228">
        <f>ROUND(I901*H901,1)</f>
        <v>0</v>
      </c>
      <c r="K901" s="226" t="s">
        <v>225</v>
      </c>
      <c r="L901" s="230"/>
      <c r="M901" s="231" t="s">
        <v>19</v>
      </c>
      <c r="N901" s="232" t="s">
        <v>43</v>
      </c>
      <c r="O901" s="66"/>
      <c r="P901" s="181">
        <f>O901*H901</f>
        <v>0</v>
      </c>
      <c r="Q901" s="181">
        <v>2.9999999999999997E-4</v>
      </c>
      <c r="R901" s="181">
        <f>Q901*H901</f>
        <v>4.0589999999999992E-3</v>
      </c>
      <c r="S901" s="181">
        <v>0</v>
      </c>
      <c r="T901" s="182">
        <f>S901*H901</f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183" t="s">
        <v>457</v>
      </c>
      <c r="AT901" s="183" t="s">
        <v>302</v>
      </c>
      <c r="AU901" s="183" t="s">
        <v>227</v>
      </c>
      <c r="AY901" s="19" t="s">
        <v>220</v>
      </c>
      <c r="BE901" s="184">
        <f>IF(N901="základní",J901,0)</f>
        <v>0</v>
      </c>
      <c r="BF901" s="184">
        <f>IF(N901="snížená",J901,0)</f>
        <v>0</v>
      </c>
      <c r="BG901" s="184">
        <f>IF(N901="zákl. přenesená",J901,0)</f>
        <v>0</v>
      </c>
      <c r="BH901" s="184">
        <f>IF(N901="sníž. přenesená",J901,0)</f>
        <v>0</v>
      </c>
      <c r="BI901" s="184">
        <f>IF(N901="nulová",J901,0)</f>
        <v>0</v>
      </c>
      <c r="BJ901" s="19" t="s">
        <v>227</v>
      </c>
      <c r="BK901" s="184">
        <f>ROUND(I901*H901,1)</f>
        <v>0</v>
      </c>
      <c r="BL901" s="19" t="s">
        <v>337</v>
      </c>
      <c r="BM901" s="183" t="s">
        <v>1408</v>
      </c>
    </row>
    <row r="902" spans="1:65" s="2" customFormat="1" ht="11.25">
      <c r="A902" s="36"/>
      <c r="B902" s="37"/>
      <c r="C902" s="38"/>
      <c r="D902" s="185" t="s">
        <v>229</v>
      </c>
      <c r="E902" s="38"/>
      <c r="F902" s="186" t="s">
        <v>1407</v>
      </c>
      <c r="G902" s="38"/>
      <c r="H902" s="38"/>
      <c r="I902" s="187"/>
      <c r="J902" s="38"/>
      <c r="K902" s="38"/>
      <c r="L902" s="41"/>
      <c r="M902" s="188"/>
      <c r="N902" s="189"/>
      <c r="O902" s="66"/>
      <c r="P902" s="66"/>
      <c r="Q902" s="66"/>
      <c r="R902" s="66"/>
      <c r="S902" s="66"/>
      <c r="T902" s="67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T902" s="19" t="s">
        <v>229</v>
      </c>
      <c r="AU902" s="19" t="s">
        <v>227</v>
      </c>
    </row>
    <row r="903" spans="1:65" s="14" customFormat="1" ht="11.25">
      <c r="B903" s="203"/>
      <c r="C903" s="204"/>
      <c r="D903" s="185" t="s">
        <v>233</v>
      </c>
      <c r="E903" s="205" t="s">
        <v>19</v>
      </c>
      <c r="F903" s="206" t="s">
        <v>1401</v>
      </c>
      <c r="G903" s="204"/>
      <c r="H903" s="205" t="s">
        <v>19</v>
      </c>
      <c r="I903" s="207"/>
      <c r="J903" s="204"/>
      <c r="K903" s="204"/>
      <c r="L903" s="208"/>
      <c r="M903" s="209"/>
      <c r="N903" s="210"/>
      <c r="O903" s="210"/>
      <c r="P903" s="210"/>
      <c r="Q903" s="210"/>
      <c r="R903" s="210"/>
      <c r="S903" s="210"/>
      <c r="T903" s="211"/>
      <c r="AT903" s="212" t="s">
        <v>233</v>
      </c>
      <c r="AU903" s="212" t="s">
        <v>227</v>
      </c>
      <c r="AV903" s="14" t="s">
        <v>76</v>
      </c>
      <c r="AW903" s="14" t="s">
        <v>33</v>
      </c>
      <c r="AX903" s="14" t="s">
        <v>71</v>
      </c>
      <c r="AY903" s="212" t="s">
        <v>220</v>
      </c>
    </row>
    <row r="904" spans="1:65" s="13" customFormat="1" ht="11.25">
      <c r="B904" s="192"/>
      <c r="C904" s="193"/>
      <c r="D904" s="185" t="s">
        <v>233</v>
      </c>
      <c r="E904" s="194" t="s">
        <v>19</v>
      </c>
      <c r="F904" s="195" t="s">
        <v>1402</v>
      </c>
      <c r="G904" s="193"/>
      <c r="H904" s="196">
        <v>7.7</v>
      </c>
      <c r="I904" s="197"/>
      <c r="J904" s="193"/>
      <c r="K904" s="193"/>
      <c r="L904" s="198"/>
      <c r="M904" s="199"/>
      <c r="N904" s="200"/>
      <c r="O904" s="200"/>
      <c r="P904" s="200"/>
      <c r="Q904" s="200"/>
      <c r="R904" s="200"/>
      <c r="S904" s="200"/>
      <c r="T904" s="201"/>
      <c r="AT904" s="202" t="s">
        <v>233</v>
      </c>
      <c r="AU904" s="202" t="s">
        <v>227</v>
      </c>
      <c r="AV904" s="13" t="s">
        <v>227</v>
      </c>
      <c r="AW904" s="13" t="s">
        <v>33</v>
      </c>
      <c r="AX904" s="13" t="s">
        <v>71</v>
      </c>
      <c r="AY904" s="202" t="s">
        <v>220</v>
      </c>
    </row>
    <row r="905" spans="1:65" s="14" customFormat="1" ht="11.25">
      <c r="B905" s="203"/>
      <c r="C905" s="204"/>
      <c r="D905" s="185" t="s">
        <v>233</v>
      </c>
      <c r="E905" s="205" t="s">
        <v>19</v>
      </c>
      <c r="F905" s="206" t="s">
        <v>1403</v>
      </c>
      <c r="G905" s="204"/>
      <c r="H905" s="205" t="s">
        <v>19</v>
      </c>
      <c r="I905" s="207"/>
      <c r="J905" s="204"/>
      <c r="K905" s="204"/>
      <c r="L905" s="208"/>
      <c r="M905" s="209"/>
      <c r="N905" s="210"/>
      <c r="O905" s="210"/>
      <c r="P905" s="210"/>
      <c r="Q905" s="210"/>
      <c r="R905" s="210"/>
      <c r="S905" s="210"/>
      <c r="T905" s="211"/>
      <c r="AT905" s="212" t="s">
        <v>233</v>
      </c>
      <c r="AU905" s="212" t="s">
        <v>227</v>
      </c>
      <c r="AV905" s="14" t="s">
        <v>76</v>
      </c>
      <c r="AW905" s="14" t="s">
        <v>33</v>
      </c>
      <c r="AX905" s="14" t="s">
        <v>71</v>
      </c>
      <c r="AY905" s="212" t="s">
        <v>220</v>
      </c>
    </row>
    <row r="906" spans="1:65" s="13" customFormat="1" ht="11.25">
      <c r="B906" s="192"/>
      <c r="C906" s="193"/>
      <c r="D906" s="185" t="s">
        <v>233</v>
      </c>
      <c r="E906" s="194" t="s">
        <v>19</v>
      </c>
      <c r="F906" s="195" t="s">
        <v>1404</v>
      </c>
      <c r="G906" s="193"/>
      <c r="H906" s="196">
        <v>4.5999999999999996</v>
      </c>
      <c r="I906" s="197"/>
      <c r="J906" s="193"/>
      <c r="K906" s="193"/>
      <c r="L906" s="198"/>
      <c r="M906" s="199"/>
      <c r="N906" s="200"/>
      <c r="O906" s="200"/>
      <c r="P906" s="200"/>
      <c r="Q906" s="200"/>
      <c r="R906" s="200"/>
      <c r="S906" s="200"/>
      <c r="T906" s="201"/>
      <c r="AT906" s="202" t="s">
        <v>233</v>
      </c>
      <c r="AU906" s="202" t="s">
        <v>227</v>
      </c>
      <c r="AV906" s="13" t="s">
        <v>227</v>
      </c>
      <c r="AW906" s="13" t="s">
        <v>33</v>
      </c>
      <c r="AX906" s="13" t="s">
        <v>71</v>
      </c>
      <c r="AY906" s="202" t="s">
        <v>220</v>
      </c>
    </row>
    <row r="907" spans="1:65" s="13" customFormat="1" ht="11.25">
      <c r="B907" s="192"/>
      <c r="C907" s="193"/>
      <c r="D907" s="185" t="s">
        <v>233</v>
      </c>
      <c r="E907" s="193"/>
      <c r="F907" s="195" t="s">
        <v>1409</v>
      </c>
      <c r="G907" s="193"/>
      <c r="H907" s="196">
        <v>13.53</v>
      </c>
      <c r="I907" s="197"/>
      <c r="J907" s="193"/>
      <c r="K907" s="193"/>
      <c r="L907" s="198"/>
      <c r="M907" s="199"/>
      <c r="N907" s="200"/>
      <c r="O907" s="200"/>
      <c r="P907" s="200"/>
      <c r="Q907" s="200"/>
      <c r="R907" s="200"/>
      <c r="S907" s="200"/>
      <c r="T907" s="201"/>
      <c r="AT907" s="202" t="s">
        <v>233</v>
      </c>
      <c r="AU907" s="202" t="s">
        <v>227</v>
      </c>
      <c r="AV907" s="13" t="s">
        <v>227</v>
      </c>
      <c r="AW907" s="13" t="s">
        <v>4</v>
      </c>
      <c r="AX907" s="13" t="s">
        <v>76</v>
      </c>
      <c r="AY907" s="202" t="s">
        <v>220</v>
      </c>
    </row>
    <row r="908" spans="1:65" s="2" customFormat="1" ht="16.5" customHeight="1">
      <c r="A908" s="36"/>
      <c r="B908" s="37"/>
      <c r="C908" s="173" t="s">
        <v>1410</v>
      </c>
      <c r="D908" s="173" t="s">
        <v>222</v>
      </c>
      <c r="E908" s="174" t="s">
        <v>1411</v>
      </c>
      <c r="F908" s="175" t="s">
        <v>1412</v>
      </c>
      <c r="G908" s="176" t="s">
        <v>295</v>
      </c>
      <c r="H908" s="177">
        <v>17.2</v>
      </c>
      <c r="I908" s="178"/>
      <c r="J908" s="177">
        <f>ROUND(I908*H908,1)</f>
        <v>0</v>
      </c>
      <c r="K908" s="175" t="s">
        <v>225</v>
      </c>
      <c r="L908" s="41"/>
      <c r="M908" s="179" t="s">
        <v>19</v>
      </c>
      <c r="N908" s="180" t="s">
        <v>43</v>
      </c>
      <c r="O908" s="66"/>
      <c r="P908" s="181">
        <f>O908*H908</f>
        <v>0</v>
      </c>
      <c r="Q908" s="181">
        <v>3.0000000000000001E-5</v>
      </c>
      <c r="R908" s="181">
        <f>Q908*H908</f>
        <v>5.1599999999999997E-4</v>
      </c>
      <c r="S908" s="181">
        <v>0</v>
      </c>
      <c r="T908" s="182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83" t="s">
        <v>337</v>
      </c>
      <c r="AT908" s="183" t="s">
        <v>222</v>
      </c>
      <c r="AU908" s="183" t="s">
        <v>227</v>
      </c>
      <c r="AY908" s="19" t="s">
        <v>220</v>
      </c>
      <c r="BE908" s="184">
        <f>IF(N908="základní",J908,0)</f>
        <v>0</v>
      </c>
      <c r="BF908" s="184">
        <f>IF(N908="snížená",J908,0)</f>
        <v>0</v>
      </c>
      <c r="BG908" s="184">
        <f>IF(N908="zákl. přenesená",J908,0)</f>
        <v>0</v>
      </c>
      <c r="BH908" s="184">
        <f>IF(N908="sníž. přenesená",J908,0)</f>
        <v>0</v>
      </c>
      <c r="BI908" s="184">
        <f>IF(N908="nulová",J908,0)</f>
        <v>0</v>
      </c>
      <c r="BJ908" s="19" t="s">
        <v>227</v>
      </c>
      <c r="BK908" s="184">
        <f>ROUND(I908*H908,1)</f>
        <v>0</v>
      </c>
      <c r="BL908" s="19" t="s">
        <v>337</v>
      </c>
      <c r="BM908" s="183" t="s">
        <v>1413</v>
      </c>
    </row>
    <row r="909" spans="1:65" s="2" customFormat="1" ht="11.25">
      <c r="A909" s="36"/>
      <c r="B909" s="37"/>
      <c r="C909" s="38"/>
      <c r="D909" s="185" t="s">
        <v>229</v>
      </c>
      <c r="E909" s="38"/>
      <c r="F909" s="186" t="s">
        <v>1414</v>
      </c>
      <c r="G909" s="38"/>
      <c r="H909" s="38"/>
      <c r="I909" s="187"/>
      <c r="J909" s="38"/>
      <c r="K909" s="38"/>
      <c r="L909" s="41"/>
      <c r="M909" s="188"/>
      <c r="N909" s="189"/>
      <c r="O909" s="66"/>
      <c r="P909" s="66"/>
      <c r="Q909" s="66"/>
      <c r="R909" s="66"/>
      <c r="S909" s="66"/>
      <c r="T909" s="67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T909" s="19" t="s">
        <v>229</v>
      </c>
      <c r="AU909" s="19" t="s">
        <v>227</v>
      </c>
    </row>
    <row r="910" spans="1:65" s="2" customFormat="1" ht="11.25">
      <c r="A910" s="36"/>
      <c r="B910" s="37"/>
      <c r="C910" s="38"/>
      <c r="D910" s="190" t="s">
        <v>231</v>
      </c>
      <c r="E910" s="38"/>
      <c r="F910" s="191" t="s">
        <v>1415</v>
      </c>
      <c r="G910" s="38"/>
      <c r="H910" s="38"/>
      <c r="I910" s="187"/>
      <c r="J910" s="38"/>
      <c r="K910" s="38"/>
      <c r="L910" s="41"/>
      <c r="M910" s="188"/>
      <c r="N910" s="189"/>
      <c r="O910" s="66"/>
      <c r="P910" s="66"/>
      <c r="Q910" s="66"/>
      <c r="R910" s="66"/>
      <c r="S910" s="66"/>
      <c r="T910" s="67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T910" s="19" t="s">
        <v>231</v>
      </c>
      <c r="AU910" s="19" t="s">
        <v>227</v>
      </c>
    </row>
    <row r="911" spans="1:65" s="2" customFormat="1" ht="58.5">
      <c r="A911" s="36"/>
      <c r="B911" s="37"/>
      <c r="C911" s="38"/>
      <c r="D911" s="185" t="s">
        <v>408</v>
      </c>
      <c r="E911" s="38"/>
      <c r="F911" s="233" t="s">
        <v>1416</v>
      </c>
      <c r="G911" s="38"/>
      <c r="H911" s="38"/>
      <c r="I911" s="187"/>
      <c r="J911" s="38"/>
      <c r="K911" s="38"/>
      <c r="L911" s="41"/>
      <c r="M911" s="188"/>
      <c r="N911" s="189"/>
      <c r="O911" s="66"/>
      <c r="P911" s="66"/>
      <c r="Q911" s="66"/>
      <c r="R911" s="66"/>
      <c r="S911" s="66"/>
      <c r="T911" s="67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T911" s="19" t="s">
        <v>408</v>
      </c>
      <c r="AU911" s="19" t="s">
        <v>227</v>
      </c>
    </row>
    <row r="912" spans="1:65" s="13" customFormat="1" ht="11.25">
      <c r="B912" s="192"/>
      <c r="C912" s="193"/>
      <c r="D912" s="185" t="s">
        <v>233</v>
      </c>
      <c r="E912" s="194" t="s">
        <v>19</v>
      </c>
      <c r="F912" s="195" t="s">
        <v>1363</v>
      </c>
      <c r="G912" s="193"/>
      <c r="H912" s="196">
        <v>6</v>
      </c>
      <c r="I912" s="197"/>
      <c r="J912" s="193"/>
      <c r="K912" s="193"/>
      <c r="L912" s="198"/>
      <c r="M912" s="199"/>
      <c r="N912" s="200"/>
      <c r="O912" s="200"/>
      <c r="P912" s="200"/>
      <c r="Q912" s="200"/>
      <c r="R912" s="200"/>
      <c r="S912" s="200"/>
      <c r="T912" s="201"/>
      <c r="AT912" s="202" t="s">
        <v>233</v>
      </c>
      <c r="AU912" s="202" t="s">
        <v>227</v>
      </c>
      <c r="AV912" s="13" t="s">
        <v>227</v>
      </c>
      <c r="AW912" s="13" t="s">
        <v>33</v>
      </c>
      <c r="AX912" s="13" t="s">
        <v>71</v>
      </c>
      <c r="AY912" s="202" t="s">
        <v>220</v>
      </c>
    </row>
    <row r="913" spans="1:65" s="13" customFormat="1" ht="11.25">
      <c r="B913" s="192"/>
      <c r="C913" s="193"/>
      <c r="D913" s="185" t="s">
        <v>233</v>
      </c>
      <c r="E913" s="194" t="s">
        <v>19</v>
      </c>
      <c r="F913" s="195" t="s">
        <v>1364</v>
      </c>
      <c r="G913" s="193"/>
      <c r="H913" s="196">
        <v>9.8000000000000007</v>
      </c>
      <c r="I913" s="197"/>
      <c r="J913" s="193"/>
      <c r="K913" s="193"/>
      <c r="L913" s="198"/>
      <c r="M913" s="199"/>
      <c r="N913" s="200"/>
      <c r="O913" s="200"/>
      <c r="P913" s="200"/>
      <c r="Q913" s="200"/>
      <c r="R913" s="200"/>
      <c r="S913" s="200"/>
      <c r="T913" s="201"/>
      <c r="AT913" s="202" t="s">
        <v>233</v>
      </c>
      <c r="AU913" s="202" t="s">
        <v>227</v>
      </c>
      <c r="AV913" s="13" t="s">
        <v>227</v>
      </c>
      <c r="AW913" s="13" t="s">
        <v>33</v>
      </c>
      <c r="AX913" s="13" t="s">
        <v>71</v>
      </c>
      <c r="AY913" s="202" t="s">
        <v>220</v>
      </c>
    </row>
    <row r="914" spans="1:65" s="13" customFormat="1" ht="11.25">
      <c r="B914" s="192"/>
      <c r="C914" s="193"/>
      <c r="D914" s="185" t="s">
        <v>233</v>
      </c>
      <c r="E914" s="194" t="s">
        <v>19</v>
      </c>
      <c r="F914" s="195" t="s">
        <v>1365</v>
      </c>
      <c r="G914" s="193"/>
      <c r="H914" s="196">
        <v>1.4</v>
      </c>
      <c r="I914" s="197"/>
      <c r="J914" s="193"/>
      <c r="K914" s="193"/>
      <c r="L914" s="198"/>
      <c r="M914" s="199"/>
      <c r="N914" s="200"/>
      <c r="O914" s="200"/>
      <c r="P914" s="200"/>
      <c r="Q914" s="200"/>
      <c r="R914" s="200"/>
      <c r="S914" s="200"/>
      <c r="T914" s="201"/>
      <c r="AT914" s="202" t="s">
        <v>233</v>
      </c>
      <c r="AU914" s="202" t="s">
        <v>227</v>
      </c>
      <c r="AV914" s="13" t="s">
        <v>227</v>
      </c>
      <c r="AW914" s="13" t="s">
        <v>33</v>
      </c>
      <c r="AX914" s="13" t="s">
        <v>71</v>
      </c>
      <c r="AY914" s="202" t="s">
        <v>220</v>
      </c>
    </row>
    <row r="915" spans="1:65" s="2" customFormat="1" ht="16.5" customHeight="1">
      <c r="A915" s="36"/>
      <c r="B915" s="37"/>
      <c r="C915" s="173" t="s">
        <v>1417</v>
      </c>
      <c r="D915" s="173" t="s">
        <v>222</v>
      </c>
      <c r="E915" s="174" t="s">
        <v>1418</v>
      </c>
      <c r="F915" s="175" t="s">
        <v>1419</v>
      </c>
      <c r="G915" s="176" t="s">
        <v>257</v>
      </c>
      <c r="H915" s="177">
        <v>9</v>
      </c>
      <c r="I915" s="178"/>
      <c r="J915" s="177">
        <f>ROUND(I915*H915,1)</f>
        <v>0</v>
      </c>
      <c r="K915" s="175" t="s">
        <v>225</v>
      </c>
      <c r="L915" s="41"/>
      <c r="M915" s="179" t="s">
        <v>19</v>
      </c>
      <c r="N915" s="180" t="s">
        <v>43</v>
      </c>
      <c r="O915" s="66"/>
      <c r="P915" s="181">
        <f>O915*H915</f>
        <v>0</v>
      </c>
      <c r="Q915" s="181">
        <v>0</v>
      </c>
      <c r="R915" s="181">
        <f>Q915*H915</f>
        <v>0</v>
      </c>
      <c r="S915" s="181">
        <v>0</v>
      </c>
      <c r="T915" s="182">
        <f>S915*H915</f>
        <v>0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83" t="s">
        <v>337</v>
      </c>
      <c r="AT915" s="183" t="s">
        <v>222</v>
      </c>
      <c r="AU915" s="183" t="s">
        <v>227</v>
      </c>
      <c r="AY915" s="19" t="s">
        <v>220</v>
      </c>
      <c r="BE915" s="184">
        <f>IF(N915="základní",J915,0)</f>
        <v>0</v>
      </c>
      <c r="BF915" s="184">
        <f>IF(N915="snížená",J915,0)</f>
        <v>0</v>
      </c>
      <c r="BG915" s="184">
        <f>IF(N915="zákl. přenesená",J915,0)</f>
        <v>0</v>
      </c>
      <c r="BH915" s="184">
        <f>IF(N915="sníž. přenesená",J915,0)</f>
        <v>0</v>
      </c>
      <c r="BI915" s="184">
        <f>IF(N915="nulová",J915,0)</f>
        <v>0</v>
      </c>
      <c r="BJ915" s="19" t="s">
        <v>227</v>
      </c>
      <c r="BK915" s="184">
        <f>ROUND(I915*H915,1)</f>
        <v>0</v>
      </c>
      <c r="BL915" s="19" t="s">
        <v>337</v>
      </c>
      <c r="BM915" s="183" t="s">
        <v>1420</v>
      </c>
    </row>
    <row r="916" spans="1:65" s="2" customFormat="1" ht="19.5">
      <c r="A916" s="36"/>
      <c r="B916" s="37"/>
      <c r="C916" s="38"/>
      <c r="D916" s="185" t="s">
        <v>229</v>
      </c>
      <c r="E916" s="38"/>
      <c r="F916" s="186" t="s">
        <v>1421</v>
      </c>
      <c r="G916" s="38"/>
      <c r="H916" s="38"/>
      <c r="I916" s="187"/>
      <c r="J916" s="38"/>
      <c r="K916" s="38"/>
      <c r="L916" s="41"/>
      <c r="M916" s="188"/>
      <c r="N916" s="189"/>
      <c r="O916" s="66"/>
      <c r="P916" s="66"/>
      <c r="Q916" s="66"/>
      <c r="R916" s="66"/>
      <c r="S916" s="66"/>
      <c r="T916" s="67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T916" s="19" t="s">
        <v>229</v>
      </c>
      <c r="AU916" s="19" t="s">
        <v>227</v>
      </c>
    </row>
    <row r="917" spans="1:65" s="2" customFormat="1" ht="11.25">
      <c r="A917" s="36"/>
      <c r="B917" s="37"/>
      <c r="C917" s="38"/>
      <c r="D917" s="190" t="s">
        <v>231</v>
      </c>
      <c r="E917" s="38"/>
      <c r="F917" s="191" t="s">
        <v>1422</v>
      </c>
      <c r="G917" s="38"/>
      <c r="H917" s="38"/>
      <c r="I917" s="187"/>
      <c r="J917" s="38"/>
      <c r="K917" s="38"/>
      <c r="L917" s="41"/>
      <c r="M917" s="188"/>
      <c r="N917" s="189"/>
      <c r="O917" s="66"/>
      <c r="P917" s="66"/>
      <c r="Q917" s="66"/>
      <c r="R917" s="66"/>
      <c r="S917" s="66"/>
      <c r="T917" s="67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T917" s="19" t="s">
        <v>231</v>
      </c>
      <c r="AU917" s="19" t="s">
        <v>227</v>
      </c>
    </row>
    <row r="918" spans="1:65" s="13" customFormat="1" ht="11.25">
      <c r="B918" s="192"/>
      <c r="C918" s="193"/>
      <c r="D918" s="185" t="s">
        <v>233</v>
      </c>
      <c r="E918" s="194" t="s">
        <v>19</v>
      </c>
      <c r="F918" s="195" t="s">
        <v>261</v>
      </c>
      <c r="G918" s="193"/>
      <c r="H918" s="196">
        <v>9</v>
      </c>
      <c r="I918" s="197"/>
      <c r="J918" s="193"/>
      <c r="K918" s="193"/>
      <c r="L918" s="198"/>
      <c r="M918" s="199"/>
      <c r="N918" s="200"/>
      <c r="O918" s="200"/>
      <c r="P918" s="200"/>
      <c r="Q918" s="200"/>
      <c r="R918" s="200"/>
      <c r="S918" s="200"/>
      <c r="T918" s="201"/>
      <c r="AT918" s="202" t="s">
        <v>233</v>
      </c>
      <c r="AU918" s="202" t="s">
        <v>227</v>
      </c>
      <c r="AV918" s="13" t="s">
        <v>227</v>
      </c>
      <c r="AW918" s="13" t="s">
        <v>33</v>
      </c>
      <c r="AX918" s="13" t="s">
        <v>76</v>
      </c>
      <c r="AY918" s="202" t="s">
        <v>220</v>
      </c>
    </row>
    <row r="919" spans="1:65" s="2" customFormat="1" ht="21.75" customHeight="1">
      <c r="A919" s="36"/>
      <c r="B919" s="37"/>
      <c r="C919" s="173" t="s">
        <v>1423</v>
      </c>
      <c r="D919" s="173" t="s">
        <v>222</v>
      </c>
      <c r="E919" s="174" t="s">
        <v>1424</v>
      </c>
      <c r="F919" s="175" t="s">
        <v>1425</v>
      </c>
      <c r="G919" s="176" t="s">
        <v>257</v>
      </c>
      <c r="H919" s="177">
        <v>3</v>
      </c>
      <c r="I919" s="178"/>
      <c r="J919" s="177">
        <f>ROUND(I919*H919,1)</f>
        <v>0</v>
      </c>
      <c r="K919" s="175" t="s">
        <v>225</v>
      </c>
      <c r="L919" s="41"/>
      <c r="M919" s="179" t="s">
        <v>19</v>
      </c>
      <c r="N919" s="180" t="s">
        <v>43</v>
      </c>
      <c r="O919" s="66"/>
      <c r="P919" s="181">
        <f>O919*H919</f>
        <v>0</v>
      </c>
      <c r="Q919" s="181">
        <v>0</v>
      </c>
      <c r="R919" s="181">
        <f>Q919*H919</f>
        <v>0</v>
      </c>
      <c r="S919" s="181">
        <v>0</v>
      </c>
      <c r="T919" s="182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83" t="s">
        <v>337</v>
      </c>
      <c r="AT919" s="183" t="s">
        <v>222</v>
      </c>
      <c r="AU919" s="183" t="s">
        <v>227</v>
      </c>
      <c r="AY919" s="19" t="s">
        <v>220</v>
      </c>
      <c r="BE919" s="184">
        <f>IF(N919="základní",J919,0)</f>
        <v>0</v>
      </c>
      <c r="BF919" s="184">
        <f>IF(N919="snížená",J919,0)</f>
        <v>0</v>
      </c>
      <c r="BG919" s="184">
        <f>IF(N919="zákl. přenesená",J919,0)</f>
        <v>0</v>
      </c>
      <c r="BH919" s="184">
        <f>IF(N919="sníž. přenesená",J919,0)</f>
        <v>0</v>
      </c>
      <c r="BI919" s="184">
        <f>IF(N919="nulová",J919,0)</f>
        <v>0</v>
      </c>
      <c r="BJ919" s="19" t="s">
        <v>227</v>
      </c>
      <c r="BK919" s="184">
        <f>ROUND(I919*H919,1)</f>
        <v>0</v>
      </c>
      <c r="BL919" s="19" t="s">
        <v>337</v>
      </c>
      <c r="BM919" s="183" t="s">
        <v>1426</v>
      </c>
    </row>
    <row r="920" spans="1:65" s="2" customFormat="1" ht="19.5">
      <c r="A920" s="36"/>
      <c r="B920" s="37"/>
      <c r="C920" s="38"/>
      <c r="D920" s="185" t="s">
        <v>229</v>
      </c>
      <c r="E920" s="38"/>
      <c r="F920" s="186" t="s">
        <v>1427</v>
      </c>
      <c r="G920" s="38"/>
      <c r="H920" s="38"/>
      <c r="I920" s="187"/>
      <c r="J920" s="38"/>
      <c r="K920" s="38"/>
      <c r="L920" s="41"/>
      <c r="M920" s="188"/>
      <c r="N920" s="189"/>
      <c r="O920" s="66"/>
      <c r="P920" s="66"/>
      <c r="Q920" s="66"/>
      <c r="R920" s="66"/>
      <c r="S920" s="66"/>
      <c r="T920" s="67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T920" s="19" t="s">
        <v>229</v>
      </c>
      <c r="AU920" s="19" t="s">
        <v>227</v>
      </c>
    </row>
    <row r="921" spans="1:65" s="2" customFormat="1" ht="11.25">
      <c r="A921" s="36"/>
      <c r="B921" s="37"/>
      <c r="C921" s="38"/>
      <c r="D921" s="190" t="s">
        <v>231</v>
      </c>
      <c r="E921" s="38"/>
      <c r="F921" s="191" t="s">
        <v>1428</v>
      </c>
      <c r="G921" s="38"/>
      <c r="H921" s="38"/>
      <c r="I921" s="187"/>
      <c r="J921" s="38"/>
      <c r="K921" s="38"/>
      <c r="L921" s="41"/>
      <c r="M921" s="188"/>
      <c r="N921" s="189"/>
      <c r="O921" s="66"/>
      <c r="P921" s="66"/>
      <c r="Q921" s="66"/>
      <c r="R921" s="66"/>
      <c r="S921" s="66"/>
      <c r="T921" s="67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T921" s="19" t="s">
        <v>231</v>
      </c>
      <c r="AU921" s="19" t="s">
        <v>227</v>
      </c>
    </row>
    <row r="922" spans="1:65" s="2" customFormat="1" ht="58.5">
      <c r="A922" s="36"/>
      <c r="B922" s="37"/>
      <c r="C922" s="38"/>
      <c r="D922" s="185" t="s">
        <v>408</v>
      </c>
      <c r="E922" s="38"/>
      <c r="F922" s="233" t="s">
        <v>1416</v>
      </c>
      <c r="G922" s="38"/>
      <c r="H922" s="38"/>
      <c r="I922" s="187"/>
      <c r="J922" s="38"/>
      <c r="K922" s="38"/>
      <c r="L922" s="41"/>
      <c r="M922" s="188"/>
      <c r="N922" s="189"/>
      <c r="O922" s="66"/>
      <c r="P922" s="66"/>
      <c r="Q922" s="66"/>
      <c r="R922" s="66"/>
      <c r="S922" s="66"/>
      <c r="T922" s="67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T922" s="19" t="s">
        <v>408</v>
      </c>
      <c r="AU922" s="19" t="s">
        <v>227</v>
      </c>
    </row>
    <row r="923" spans="1:65" s="13" customFormat="1" ht="11.25">
      <c r="B923" s="192"/>
      <c r="C923" s="193"/>
      <c r="D923" s="185" t="s">
        <v>233</v>
      </c>
      <c r="E923" s="194" t="s">
        <v>19</v>
      </c>
      <c r="F923" s="195" t="s">
        <v>84</v>
      </c>
      <c r="G923" s="193"/>
      <c r="H923" s="196">
        <v>3</v>
      </c>
      <c r="I923" s="197"/>
      <c r="J923" s="193"/>
      <c r="K923" s="193"/>
      <c r="L923" s="198"/>
      <c r="M923" s="199"/>
      <c r="N923" s="200"/>
      <c r="O923" s="200"/>
      <c r="P923" s="200"/>
      <c r="Q923" s="200"/>
      <c r="R923" s="200"/>
      <c r="S923" s="200"/>
      <c r="T923" s="201"/>
      <c r="AT923" s="202" t="s">
        <v>233</v>
      </c>
      <c r="AU923" s="202" t="s">
        <v>227</v>
      </c>
      <c r="AV923" s="13" t="s">
        <v>227</v>
      </c>
      <c r="AW923" s="13" t="s">
        <v>33</v>
      </c>
      <c r="AX923" s="13" t="s">
        <v>76</v>
      </c>
      <c r="AY923" s="202" t="s">
        <v>220</v>
      </c>
    </row>
    <row r="924" spans="1:65" s="2" customFormat="1" ht="16.5" customHeight="1">
      <c r="A924" s="36"/>
      <c r="B924" s="37"/>
      <c r="C924" s="173" t="s">
        <v>1429</v>
      </c>
      <c r="D924" s="173" t="s">
        <v>222</v>
      </c>
      <c r="E924" s="174" t="s">
        <v>1430</v>
      </c>
      <c r="F924" s="175" t="s">
        <v>1431</v>
      </c>
      <c r="G924" s="176" t="s">
        <v>257</v>
      </c>
      <c r="H924" s="177">
        <v>1</v>
      </c>
      <c r="I924" s="178"/>
      <c r="J924" s="177">
        <f>ROUND(I924*H924,1)</f>
        <v>0</v>
      </c>
      <c r="K924" s="175" t="s">
        <v>225</v>
      </c>
      <c r="L924" s="41"/>
      <c r="M924" s="179" t="s">
        <v>19</v>
      </c>
      <c r="N924" s="180" t="s">
        <v>43</v>
      </c>
      <c r="O924" s="66"/>
      <c r="P924" s="181">
        <f>O924*H924</f>
        <v>0</v>
      </c>
      <c r="Q924" s="181">
        <v>0</v>
      </c>
      <c r="R924" s="181">
        <f>Q924*H924</f>
        <v>0</v>
      </c>
      <c r="S924" s="181">
        <v>0</v>
      </c>
      <c r="T924" s="182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83" t="s">
        <v>337</v>
      </c>
      <c r="AT924" s="183" t="s">
        <v>222</v>
      </c>
      <c r="AU924" s="183" t="s">
        <v>227</v>
      </c>
      <c r="AY924" s="19" t="s">
        <v>220</v>
      </c>
      <c r="BE924" s="184">
        <f>IF(N924="základní",J924,0)</f>
        <v>0</v>
      </c>
      <c r="BF924" s="184">
        <f>IF(N924="snížená",J924,0)</f>
        <v>0</v>
      </c>
      <c r="BG924" s="184">
        <f>IF(N924="zákl. přenesená",J924,0)</f>
        <v>0</v>
      </c>
      <c r="BH924" s="184">
        <f>IF(N924="sníž. přenesená",J924,0)</f>
        <v>0</v>
      </c>
      <c r="BI924" s="184">
        <f>IF(N924="nulová",J924,0)</f>
        <v>0</v>
      </c>
      <c r="BJ924" s="19" t="s">
        <v>227</v>
      </c>
      <c r="BK924" s="184">
        <f>ROUND(I924*H924,1)</f>
        <v>0</v>
      </c>
      <c r="BL924" s="19" t="s">
        <v>337</v>
      </c>
      <c r="BM924" s="183" t="s">
        <v>1432</v>
      </c>
    </row>
    <row r="925" spans="1:65" s="2" customFormat="1" ht="19.5">
      <c r="A925" s="36"/>
      <c r="B925" s="37"/>
      <c r="C925" s="38"/>
      <c r="D925" s="185" t="s">
        <v>229</v>
      </c>
      <c r="E925" s="38"/>
      <c r="F925" s="186" t="s">
        <v>1433</v>
      </c>
      <c r="G925" s="38"/>
      <c r="H925" s="38"/>
      <c r="I925" s="187"/>
      <c r="J925" s="38"/>
      <c r="K925" s="38"/>
      <c r="L925" s="41"/>
      <c r="M925" s="188"/>
      <c r="N925" s="189"/>
      <c r="O925" s="66"/>
      <c r="P925" s="66"/>
      <c r="Q925" s="66"/>
      <c r="R925" s="66"/>
      <c r="S925" s="66"/>
      <c r="T925" s="67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T925" s="19" t="s">
        <v>229</v>
      </c>
      <c r="AU925" s="19" t="s">
        <v>227</v>
      </c>
    </row>
    <row r="926" spans="1:65" s="2" customFormat="1" ht="11.25">
      <c r="A926" s="36"/>
      <c r="B926" s="37"/>
      <c r="C926" s="38"/>
      <c r="D926" s="190" t="s">
        <v>231</v>
      </c>
      <c r="E926" s="38"/>
      <c r="F926" s="191" t="s">
        <v>1434</v>
      </c>
      <c r="G926" s="38"/>
      <c r="H926" s="38"/>
      <c r="I926" s="187"/>
      <c r="J926" s="38"/>
      <c r="K926" s="38"/>
      <c r="L926" s="41"/>
      <c r="M926" s="188"/>
      <c r="N926" s="189"/>
      <c r="O926" s="66"/>
      <c r="P926" s="66"/>
      <c r="Q926" s="66"/>
      <c r="R926" s="66"/>
      <c r="S926" s="66"/>
      <c r="T926" s="67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T926" s="19" t="s">
        <v>231</v>
      </c>
      <c r="AU926" s="19" t="s">
        <v>227</v>
      </c>
    </row>
    <row r="927" spans="1:65" s="2" customFormat="1" ht="24.2" customHeight="1">
      <c r="A927" s="36"/>
      <c r="B927" s="37"/>
      <c r="C927" s="173" t="s">
        <v>1435</v>
      </c>
      <c r="D927" s="173" t="s">
        <v>222</v>
      </c>
      <c r="E927" s="174" t="s">
        <v>1436</v>
      </c>
      <c r="F927" s="175" t="s">
        <v>1437</v>
      </c>
      <c r="G927" s="176" t="s">
        <v>82</v>
      </c>
      <c r="H927" s="177">
        <v>22.54</v>
      </c>
      <c r="I927" s="178"/>
      <c r="J927" s="177">
        <f>ROUND(I927*H927,1)</f>
        <v>0</v>
      </c>
      <c r="K927" s="175" t="s">
        <v>225</v>
      </c>
      <c r="L927" s="41"/>
      <c r="M927" s="179" t="s">
        <v>19</v>
      </c>
      <c r="N927" s="180" t="s">
        <v>43</v>
      </c>
      <c r="O927" s="66"/>
      <c r="P927" s="181">
        <f>O927*H927</f>
        <v>0</v>
      </c>
      <c r="Q927" s="181">
        <v>4.5000000000000003E-5</v>
      </c>
      <c r="R927" s="181">
        <f>Q927*H927</f>
        <v>1.0143000000000001E-3</v>
      </c>
      <c r="S927" s="181">
        <v>0</v>
      </c>
      <c r="T927" s="182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83" t="s">
        <v>337</v>
      </c>
      <c r="AT927" s="183" t="s">
        <v>222</v>
      </c>
      <c r="AU927" s="183" t="s">
        <v>227</v>
      </c>
      <c r="AY927" s="19" t="s">
        <v>220</v>
      </c>
      <c r="BE927" s="184">
        <f>IF(N927="základní",J927,0)</f>
        <v>0</v>
      </c>
      <c r="BF927" s="184">
        <f>IF(N927="snížená",J927,0)</f>
        <v>0</v>
      </c>
      <c r="BG927" s="184">
        <f>IF(N927="zákl. přenesená",J927,0)</f>
        <v>0</v>
      </c>
      <c r="BH927" s="184">
        <f>IF(N927="sníž. přenesená",J927,0)</f>
        <v>0</v>
      </c>
      <c r="BI927" s="184">
        <f>IF(N927="nulová",J927,0)</f>
        <v>0</v>
      </c>
      <c r="BJ927" s="19" t="s">
        <v>227</v>
      </c>
      <c r="BK927" s="184">
        <f>ROUND(I927*H927,1)</f>
        <v>0</v>
      </c>
      <c r="BL927" s="19" t="s">
        <v>337</v>
      </c>
      <c r="BM927" s="183" t="s">
        <v>1438</v>
      </c>
    </row>
    <row r="928" spans="1:65" s="2" customFormat="1" ht="19.5">
      <c r="A928" s="36"/>
      <c r="B928" s="37"/>
      <c r="C928" s="38"/>
      <c r="D928" s="185" t="s">
        <v>229</v>
      </c>
      <c r="E928" s="38"/>
      <c r="F928" s="186" t="s">
        <v>1439</v>
      </c>
      <c r="G928" s="38"/>
      <c r="H928" s="38"/>
      <c r="I928" s="187"/>
      <c r="J928" s="38"/>
      <c r="K928" s="38"/>
      <c r="L928" s="41"/>
      <c r="M928" s="188"/>
      <c r="N928" s="189"/>
      <c r="O928" s="66"/>
      <c r="P928" s="66"/>
      <c r="Q928" s="66"/>
      <c r="R928" s="66"/>
      <c r="S928" s="66"/>
      <c r="T928" s="67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T928" s="19" t="s">
        <v>229</v>
      </c>
      <c r="AU928" s="19" t="s">
        <v>227</v>
      </c>
    </row>
    <row r="929" spans="1:65" s="2" customFormat="1" ht="11.25">
      <c r="A929" s="36"/>
      <c r="B929" s="37"/>
      <c r="C929" s="38"/>
      <c r="D929" s="190" t="s">
        <v>231</v>
      </c>
      <c r="E929" s="38"/>
      <c r="F929" s="191" t="s">
        <v>1440</v>
      </c>
      <c r="G929" s="38"/>
      <c r="H929" s="38"/>
      <c r="I929" s="187"/>
      <c r="J929" s="38"/>
      <c r="K929" s="38"/>
      <c r="L929" s="41"/>
      <c r="M929" s="188"/>
      <c r="N929" s="189"/>
      <c r="O929" s="66"/>
      <c r="P929" s="66"/>
      <c r="Q929" s="66"/>
      <c r="R929" s="66"/>
      <c r="S929" s="66"/>
      <c r="T929" s="67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T929" s="19" t="s">
        <v>231</v>
      </c>
      <c r="AU929" s="19" t="s">
        <v>227</v>
      </c>
    </row>
    <row r="930" spans="1:65" s="13" customFormat="1" ht="11.25">
      <c r="B930" s="192"/>
      <c r="C930" s="193"/>
      <c r="D930" s="185" t="s">
        <v>233</v>
      </c>
      <c r="E930" s="194" t="s">
        <v>19</v>
      </c>
      <c r="F930" s="195" t="s">
        <v>122</v>
      </c>
      <c r="G930" s="193"/>
      <c r="H930" s="196">
        <v>4.58</v>
      </c>
      <c r="I930" s="197"/>
      <c r="J930" s="193"/>
      <c r="K930" s="193"/>
      <c r="L930" s="198"/>
      <c r="M930" s="199"/>
      <c r="N930" s="200"/>
      <c r="O930" s="200"/>
      <c r="P930" s="200"/>
      <c r="Q930" s="200"/>
      <c r="R930" s="200"/>
      <c r="S930" s="200"/>
      <c r="T930" s="201"/>
      <c r="AT930" s="202" t="s">
        <v>233</v>
      </c>
      <c r="AU930" s="202" t="s">
        <v>227</v>
      </c>
      <c r="AV930" s="13" t="s">
        <v>227</v>
      </c>
      <c r="AW930" s="13" t="s">
        <v>33</v>
      </c>
      <c r="AX930" s="13" t="s">
        <v>71</v>
      </c>
      <c r="AY930" s="202" t="s">
        <v>220</v>
      </c>
    </row>
    <row r="931" spans="1:65" s="13" customFormat="1" ht="11.25">
      <c r="B931" s="192"/>
      <c r="C931" s="193"/>
      <c r="D931" s="185" t="s">
        <v>233</v>
      </c>
      <c r="E931" s="194" t="s">
        <v>19</v>
      </c>
      <c r="F931" s="195" t="s">
        <v>125</v>
      </c>
      <c r="G931" s="193"/>
      <c r="H931" s="196">
        <v>17.96</v>
      </c>
      <c r="I931" s="197"/>
      <c r="J931" s="193"/>
      <c r="K931" s="193"/>
      <c r="L931" s="198"/>
      <c r="M931" s="199"/>
      <c r="N931" s="200"/>
      <c r="O931" s="200"/>
      <c r="P931" s="200"/>
      <c r="Q931" s="200"/>
      <c r="R931" s="200"/>
      <c r="S931" s="200"/>
      <c r="T931" s="201"/>
      <c r="AT931" s="202" t="s">
        <v>233</v>
      </c>
      <c r="AU931" s="202" t="s">
        <v>227</v>
      </c>
      <c r="AV931" s="13" t="s">
        <v>227</v>
      </c>
      <c r="AW931" s="13" t="s">
        <v>33</v>
      </c>
      <c r="AX931" s="13" t="s">
        <v>71</v>
      </c>
      <c r="AY931" s="202" t="s">
        <v>220</v>
      </c>
    </row>
    <row r="932" spans="1:65" s="2" customFormat="1" ht="33" customHeight="1">
      <c r="A932" s="36"/>
      <c r="B932" s="37"/>
      <c r="C932" s="173" t="s">
        <v>1441</v>
      </c>
      <c r="D932" s="173" t="s">
        <v>222</v>
      </c>
      <c r="E932" s="174" t="s">
        <v>1442</v>
      </c>
      <c r="F932" s="175" t="s">
        <v>1443</v>
      </c>
      <c r="G932" s="176" t="s">
        <v>392</v>
      </c>
      <c r="H932" s="177">
        <v>0.66</v>
      </c>
      <c r="I932" s="178"/>
      <c r="J932" s="177">
        <f>ROUND(I932*H932,1)</f>
        <v>0</v>
      </c>
      <c r="K932" s="175" t="s">
        <v>225</v>
      </c>
      <c r="L932" s="41"/>
      <c r="M932" s="179" t="s">
        <v>19</v>
      </c>
      <c r="N932" s="180" t="s">
        <v>43</v>
      </c>
      <c r="O932" s="66"/>
      <c r="P932" s="181">
        <f>O932*H932</f>
        <v>0</v>
      </c>
      <c r="Q932" s="181">
        <v>0</v>
      </c>
      <c r="R932" s="181">
        <f>Q932*H932</f>
        <v>0</v>
      </c>
      <c r="S932" s="181">
        <v>0</v>
      </c>
      <c r="T932" s="182">
        <f>S932*H932</f>
        <v>0</v>
      </c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R932" s="183" t="s">
        <v>337</v>
      </c>
      <c r="AT932" s="183" t="s">
        <v>222</v>
      </c>
      <c r="AU932" s="183" t="s">
        <v>227</v>
      </c>
      <c r="AY932" s="19" t="s">
        <v>220</v>
      </c>
      <c r="BE932" s="184">
        <f>IF(N932="základní",J932,0)</f>
        <v>0</v>
      </c>
      <c r="BF932" s="184">
        <f>IF(N932="snížená",J932,0)</f>
        <v>0</v>
      </c>
      <c r="BG932" s="184">
        <f>IF(N932="zákl. přenesená",J932,0)</f>
        <v>0</v>
      </c>
      <c r="BH932" s="184">
        <f>IF(N932="sníž. přenesená",J932,0)</f>
        <v>0</v>
      </c>
      <c r="BI932" s="184">
        <f>IF(N932="nulová",J932,0)</f>
        <v>0</v>
      </c>
      <c r="BJ932" s="19" t="s">
        <v>227</v>
      </c>
      <c r="BK932" s="184">
        <f>ROUND(I932*H932,1)</f>
        <v>0</v>
      </c>
      <c r="BL932" s="19" t="s">
        <v>337</v>
      </c>
      <c r="BM932" s="183" t="s">
        <v>1444</v>
      </c>
    </row>
    <row r="933" spans="1:65" s="2" customFormat="1" ht="48.75">
      <c r="A933" s="36"/>
      <c r="B933" s="37"/>
      <c r="C933" s="38"/>
      <c r="D933" s="185" t="s">
        <v>229</v>
      </c>
      <c r="E933" s="38"/>
      <c r="F933" s="186" t="s">
        <v>1445</v>
      </c>
      <c r="G933" s="38"/>
      <c r="H933" s="38"/>
      <c r="I933" s="187"/>
      <c r="J933" s="38"/>
      <c r="K933" s="38"/>
      <c r="L933" s="41"/>
      <c r="M933" s="188"/>
      <c r="N933" s="189"/>
      <c r="O933" s="66"/>
      <c r="P933" s="66"/>
      <c r="Q933" s="66"/>
      <c r="R933" s="66"/>
      <c r="S933" s="66"/>
      <c r="T933" s="67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T933" s="19" t="s">
        <v>229</v>
      </c>
      <c r="AU933" s="19" t="s">
        <v>227</v>
      </c>
    </row>
    <row r="934" spans="1:65" s="2" customFormat="1" ht="11.25">
      <c r="A934" s="36"/>
      <c r="B934" s="37"/>
      <c r="C934" s="38"/>
      <c r="D934" s="190" t="s">
        <v>231</v>
      </c>
      <c r="E934" s="38"/>
      <c r="F934" s="191" t="s">
        <v>1446</v>
      </c>
      <c r="G934" s="38"/>
      <c r="H934" s="38"/>
      <c r="I934" s="187"/>
      <c r="J934" s="38"/>
      <c r="K934" s="38"/>
      <c r="L934" s="41"/>
      <c r="M934" s="188"/>
      <c r="N934" s="189"/>
      <c r="O934" s="66"/>
      <c r="P934" s="66"/>
      <c r="Q934" s="66"/>
      <c r="R934" s="66"/>
      <c r="S934" s="66"/>
      <c r="T934" s="67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T934" s="19" t="s">
        <v>231</v>
      </c>
      <c r="AU934" s="19" t="s">
        <v>227</v>
      </c>
    </row>
    <row r="935" spans="1:65" s="12" customFormat="1" ht="22.9" customHeight="1">
      <c r="B935" s="157"/>
      <c r="C935" s="158"/>
      <c r="D935" s="159" t="s">
        <v>70</v>
      </c>
      <c r="E935" s="171" t="s">
        <v>1447</v>
      </c>
      <c r="F935" s="171" t="s">
        <v>1448</v>
      </c>
      <c r="G935" s="158"/>
      <c r="H935" s="158"/>
      <c r="I935" s="161"/>
      <c r="J935" s="172">
        <f>BK935</f>
        <v>0</v>
      </c>
      <c r="K935" s="158"/>
      <c r="L935" s="163"/>
      <c r="M935" s="164"/>
      <c r="N935" s="165"/>
      <c r="O935" s="165"/>
      <c r="P935" s="166">
        <f>SUM(P936:P945)</f>
        <v>0</v>
      </c>
      <c r="Q935" s="165"/>
      <c r="R935" s="166">
        <f>SUM(R936:R945)</f>
        <v>1.4904000000000002E-3</v>
      </c>
      <c r="S935" s="165"/>
      <c r="T935" s="167">
        <f>SUM(T936:T945)</f>
        <v>0</v>
      </c>
      <c r="AR935" s="168" t="s">
        <v>227</v>
      </c>
      <c r="AT935" s="169" t="s">
        <v>70</v>
      </c>
      <c r="AU935" s="169" t="s">
        <v>76</v>
      </c>
      <c r="AY935" s="168" t="s">
        <v>220</v>
      </c>
      <c r="BK935" s="170">
        <f>SUM(BK936:BK945)</f>
        <v>0</v>
      </c>
    </row>
    <row r="936" spans="1:65" s="2" customFormat="1" ht="24.2" customHeight="1">
      <c r="A936" s="36"/>
      <c r="B936" s="37"/>
      <c r="C936" s="173" t="s">
        <v>1449</v>
      </c>
      <c r="D936" s="173" t="s">
        <v>222</v>
      </c>
      <c r="E936" s="174" t="s">
        <v>1450</v>
      </c>
      <c r="F936" s="175" t="s">
        <v>1451</v>
      </c>
      <c r="G936" s="176" t="s">
        <v>82</v>
      </c>
      <c r="H936" s="177">
        <v>2.16</v>
      </c>
      <c r="I936" s="178"/>
      <c r="J936" s="177">
        <f>ROUND(I936*H936,1)</f>
        <v>0</v>
      </c>
      <c r="K936" s="175" t="s">
        <v>225</v>
      </c>
      <c r="L936" s="41"/>
      <c r="M936" s="179" t="s">
        <v>19</v>
      </c>
      <c r="N936" s="180" t="s">
        <v>43</v>
      </c>
      <c r="O936" s="66"/>
      <c r="P936" s="181">
        <f>O936*H936</f>
        <v>0</v>
      </c>
      <c r="Q936" s="181">
        <v>9.0000000000000006E-5</v>
      </c>
      <c r="R936" s="181">
        <f>Q936*H936</f>
        <v>1.9440000000000004E-4</v>
      </c>
      <c r="S936" s="181">
        <v>0</v>
      </c>
      <c r="T936" s="182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183" t="s">
        <v>337</v>
      </c>
      <c r="AT936" s="183" t="s">
        <v>222</v>
      </c>
      <c r="AU936" s="183" t="s">
        <v>227</v>
      </c>
      <c r="AY936" s="19" t="s">
        <v>220</v>
      </c>
      <c r="BE936" s="184">
        <f>IF(N936="základní",J936,0)</f>
        <v>0</v>
      </c>
      <c r="BF936" s="184">
        <f>IF(N936="snížená",J936,0)</f>
        <v>0</v>
      </c>
      <c r="BG936" s="184">
        <f>IF(N936="zákl. přenesená",J936,0)</f>
        <v>0</v>
      </c>
      <c r="BH936" s="184">
        <f>IF(N936="sníž. přenesená",J936,0)</f>
        <v>0</v>
      </c>
      <c r="BI936" s="184">
        <f>IF(N936="nulová",J936,0)</f>
        <v>0</v>
      </c>
      <c r="BJ936" s="19" t="s">
        <v>227</v>
      </c>
      <c r="BK936" s="184">
        <f>ROUND(I936*H936,1)</f>
        <v>0</v>
      </c>
      <c r="BL936" s="19" t="s">
        <v>337</v>
      </c>
      <c r="BM936" s="183" t="s">
        <v>1452</v>
      </c>
    </row>
    <row r="937" spans="1:65" s="2" customFormat="1" ht="19.5">
      <c r="A937" s="36"/>
      <c r="B937" s="37"/>
      <c r="C937" s="38"/>
      <c r="D937" s="185" t="s">
        <v>229</v>
      </c>
      <c r="E937" s="38"/>
      <c r="F937" s="186" t="s">
        <v>1453</v>
      </c>
      <c r="G937" s="38"/>
      <c r="H937" s="38"/>
      <c r="I937" s="187"/>
      <c r="J937" s="38"/>
      <c r="K937" s="38"/>
      <c r="L937" s="41"/>
      <c r="M937" s="188"/>
      <c r="N937" s="189"/>
      <c r="O937" s="66"/>
      <c r="P937" s="66"/>
      <c r="Q937" s="66"/>
      <c r="R937" s="66"/>
      <c r="S937" s="66"/>
      <c r="T937" s="67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T937" s="19" t="s">
        <v>229</v>
      </c>
      <c r="AU937" s="19" t="s">
        <v>227</v>
      </c>
    </row>
    <row r="938" spans="1:65" s="2" customFormat="1" ht="11.25">
      <c r="A938" s="36"/>
      <c r="B938" s="37"/>
      <c r="C938" s="38"/>
      <c r="D938" s="190" t="s">
        <v>231</v>
      </c>
      <c r="E938" s="38"/>
      <c r="F938" s="191" t="s">
        <v>1454</v>
      </c>
      <c r="G938" s="38"/>
      <c r="H938" s="38"/>
      <c r="I938" s="187"/>
      <c r="J938" s="38"/>
      <c r="K938" s="38"/>
      <c r="L938" s="41"/>
      <c r="M938" s="188"/>
      <c r="N938" s="189"/>
      <c r="O938" s="66"/>
      <c r="P938" s="66"/>
      <c r="Q938" s="66"/>
      <c r="R938" s="66"/>
      <c r="S938" s="66"/>
      <c r="T938" s="67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T938" s="19" t="s">
        <v>231</v>
      </c>
      <c r="AU938" s="19" t="s">
        <v>227</v>
      </c>
    </row>
    <row r="939" spans="1:65" s="13" customFormat="1" ht="11.25">
      <c r="B939" s="192"/>
      <c r="C939" s="193"/>
      <c r="D939" s="185" t="s">
        <v>233</v>
      </c>
      <c r="E939" s="194" t="s">
        <v>19</v>
      </c>
      <c r="F939" s="195" t="s">
        <v>1455</v>
      </c>
      <c r="G939" s="193"/>
      <c r="H939" s="196">
        <v>2.16</v>
      </c>
      <c r="I939" s="197"/>
      <c r="J939" s="193"/>
      <c r="K939" s="193"/>
      <c r="L939" s="198"/>
      <c r="M939" s="199"/>
      <c r="N939" s="200"/>
      <c r="O939" s="200"/>
      <c r="P939" s="200"/>
      <c r="Q939" s="200"/>
      <c r="R939" s="200"/>
      <c r="S939" s="200"/>
      <c r="T939" s="201"/>
      <c r="AT939" s="202" t="s">
        <v>233</v>
      </c>
      <c r="AU939" s="202" t="s">
        <v>227</v>
      </c>
      <c r="AV939" s="13" t="s">
        <v>227</v>
      </c>
      <c r="AW939" s="13" t="s">
        <v>33</v>
      </c>
      <c r="AX939" s="13" t="s">
        <v>76</v>
      </c>
      <c r="AY939" s="202" t="s">
        <v>220</v>
      </c>
    </row>
    <row r="940" spans="1:65" s="2" customFormat="1" ht="24.2" customHeight="1">
      <c r="A940" s="36"/>
      <c r="B940" s="37"/>
      <c r="C940" s="173" t="s">
        <v>1456</v>
      </c>
      <c r="D940" s="173" t="s">
        <v>222</v>
      </c>
      <c r="E940" s="174" t="s">
        <v>1457</v>
      </c>
      <c r="F940" s="175" t="s">
        <v>1458</v>
      </c>
      <c r="G940" s="176" t="s">
        <v>82</v>
      </c>
      <c r="H940" s="177">
        <v>2.16</v>
      </c>
      <c r="I940" s="178"/>
      <c r="J940" s="177">
        <f>ROUND(I940*H940,1)</f>
        <v>0</v>
      </c>
      <c r="K940" s="175" t="s">
        <v>225</v>
      </c>
      <c r="L940" s="41"/>
      <c r="M940" s="179" t="s">
        <v>19</v>
      </c>
      <c r="N940" s="180" t="s">
        <v>43</v>
      </c>
      <c r="O940" s="66"/>
      <c r="P940" s="181">
        <f>O940*H940</f>
        <v>0</v>
      </c>
      <c r="Q940" s="181">
        <v>1.7000000000000001E-4</v>
      </c>
      <c r="R940" s="181">
        <f>Q940*H940</f>
        <v>3.6720000000000004E-4</v>
      </c>
      <c r="S940" s="181">
        <v>0</v>
      </c>
      <c r="T940" s="182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83" t="s">
        <v>337</v>
      </c>
      <c r="AT940" s="183" t="s">
        <v>222</v>
      </c>
      <c r="AU940" s="183" t="s">
        <v>227</v>
      </c>
      <c r="AY940" s="19" t="s">
        <v>220</v>
      </c>
      <c r="BE940" s="184">
        <f>IF(N940="základní",J940,0)</f>
        <v>0</v>
      </c>
      <c r="BF940" s="184">
        <f>IF(N940="snížená",J940,0)</f>
        <v>0</v>
      </c>
      <c r="BG940" s="184">
        <f>IF(N940="zákl. přenesená",J940,0)</f>
        <v>0</v>
      </c>
      <c r="BH940" s="184">
        <f>IF(N940="sníž. přenesená",J940,0)</f>
        <v>0</v>
      </c>
      <c r="BI940" s="184">
        <f>IF(N940="nulová",J940,0)</f>
        <v>0</v>
      </c>
      <c r="BJ940" s="19" t="s">
        <v>227</v>
      </c>
      <c r="BK940" s="184">
        <f>ROUND(I940*H940,1)</f>
        <v>0</v>
      </c>
      <c r="BL940" s="19" t="s">
        <v>337</v>
      </c>
      <c r="BM940" s="183" t="s">
        <v>1459</v>
      </c>
    </row>
    <row r="941" spans="1:65" s="2" customFormat="1" ht="11.25">
      <c r="A941" s="36"/>
      <c r="B941" s="37"/>
      <c r="C941" s="38"/>
      <c r="D941" s="185" t="s">
        <v>229</v>
      </c>
      <c r="E941" s="38"/>
      <c r="F941" s="186" t="s">
        <v>1460</v>
      </c>
      <c r="G941" s="38"/>
      <c r="H941" s="38"/>
      <c r="I941" s="187"/>
      <c r="J941" s="38"/>
      <c r="K941" s="38"/>
      <c r="L941" s="41"/>
      <c r="M941" s="188"/>
      <c r="N941" s="189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229</v>
      </c>
      <c r="AU941" s="19" t="s">
        <v>227</v>
      </c>
    </row>
    <row r="942" spans="1:65" s="2" customFormat="1" ht="11.25">
      <c r="A942" s="36"/>
      <c r="B942" s="37"/>
      <c r="C942" s="38"/>
      <c r="D942" s="190" t="s">
        <v>231</v>
      </c>
      <c r="E942" s="38"/>
      <c r="F942" s="191" t="s">
        <v>1461</v>
      </c>
      <c r="G942" s="38"/>
      <c r="H942" s="38"/>
      <c r="I942" s="187"/>
      <c r="J942" s="38"/>
      <c r="K942" s="38"/>
      <c r="L942" s="41"/>
      <c r="M942" s="188"/>
      <c r="N942" s="189"/>
      <c r="O942" s="66"/>
      <c r="P942" s="66"/>
      <c r="Q942" s="66"/>
      <c r="R942" s="66"/>
      <c r="S942" s="66"/>
      <c r="T942" s="67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T942" s="19" t="s">
        <v>231</v>
      </c>
      <c r="AU942" s="19" t="s">
        <v>227</v>
      </c>
    </row>
    <row r="943" spans="1:65" s="2" customFormat="1" ht="24.2" customHeight="1">
      <c r="A943" s="36"/>
      <c r="B943" s="37"/>
      <c r="C943" s="173" t="s">
        <v>1462</v>
      </c>
      <c r="D943" s="173" t="s">
        <v>222</v>
      </c>
      <c r="E943" s="174" t="s">
        <v>1463</v>
      </c>
      <c r="F943" s="175" t="s">
        <v>1464</v>
      </c>
      <c r="G943" s="176" t="s">
        <v>82</v>
      </c>
      <c r="H943" s="177">
        <v>2.16</v>
      </c>
      <c r="I943" s="178"/>
      <c r="J943" s="177">
        <f>ROUND(I943*H943,1)</f>
        <v>0</v>
      </c>
      <c r="K943" s="175" t="s">
        <v>225</v>
      </c>
      <c r="L943" s="41"/>
      <c r="M943" s="179" t="s">
        <v>19</v>
      </c>
      <c r="N943" s="180" t="s">
        <v>43</v>
      </c>
      <c r="O943" s="66"/>
      <c r="P943" s="181">
        <f>O943*H943</f>
        <v>0</v>
      </c>
      <c r="Q943" s="181">
        <v>4.2999999999999999E-4</v>
      </c>
      <c r="R943" s="181">
        <f>Q943*H943</f>
        <v>9.2880000000000002E-4</v>
      </c>
      <c r="S943" s="181">
        <v>0</v>
      </c>
      <c r="T943" s="182">
        <f>S943*H943</f>
        <v>0</v>
      </c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R943" s="183" t="s">
        <v>337</v>
      </c>
      <c r="AT943" s="183" t="s">
        <v>222</v>
      </c>
      <c r="AU943" s="183" t="s">
        <v>227</v>
      </c>
      <c r="AY943" s="19" t="s">
        <v>220</v>
      </c>
      <c r="BE943" s="184">
        <f>IF(N943="základní",J943,0)</f>
        <v>0</v>
      </c>
      <c r="BF943" s="184">
        <f>IF(N943="snížená",J943,0)</f>
        <v>0</v>
      </c>
      <c r="BG943" s="184">
        <f>IF(N943="zákl. přenesená",J943,0)</f>
        <v>0</v>
      </c>
      <c r="BH943" s="184">
        <f>IF(N943="sníž. přenesená",J943,0)</f>
        <v>0</v>
      </c>
      <c r="BI943" s="184">
        <f>IF(N943="nulová",J943,0)</f>
        <v>0</v>
      </c>
      <c r="BJ943" s="19" t="s">
        <v>227</v>
      </c>
      <c r="BK943" s="184">
        <f>ROUND(I943*H943,1)</f>
        <v>0</v>
      </c>
      <c r="BL943" s="19" t="s">
        <v>337</v>
      </c>
      <c r="BM943" s="183" t="s">
        <v>1465</v>
      </c>
    </row>
    <row r="944" spans="1:65" s="2" customFormat="1" ht="11.25">
      <c r="A944" s="36"/>
      <c r="B944" s="37"/>
      <c r="C944" s="38"/>
      <c r="D944" s="185" t="s">
        <v>229</v>
      </c>
      <c r="E944" s="38"/>
      <c r="F944" s="186" t="s">
        <v>1466</v>
      </c>
      <c r="G944" s="38"/>
      <c r="H944" s="38"/>
      <c r="I944" s="187"/>
      <c r="J944" s="38"/>
      <c r="K944" s="38"/>
      <c r="L944" s="41"/>
      <c r="M944" s="188"/>
      <c r="N944" s="189"/>
      <c r="O944" s="66"/>
      <c r="P944" s="66"/>
      <c r="Q944" s="66"/>
      <c r="R944" s="66"/>
      <c r="S944" s="66"/>
      <c r="T944" s="67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T944" s="19" t="s">
        <v>229</v>
      </c>
      <c r="AU944" s="19" t="s">
        <v>227</v>
      </c>
    </row>
    <row r="945" spans="1:65" s="2" customFormat="1" ht="11.25">
      <c r="A945" s="36"/>
      <c r="B945" s="37"/>
      <c r="C945" s="38"/>
      <c r="D945" s="190" t="s">
        <v>231</v>
      </c>
      <c r="E945" s="38"/>
      <c r="F945" s="191" t="s">
        <v>1467</v>
      </c>
      <c r="G945" s="38"/>
      <c r="H945" s="38"/>
      <c r="I945" s="187"/>
      <c r="J945" s="38"/>
      <c r="K945" s="38"/>
      <c r="L945" s="41"/>
      <c r="M945" s="188"/>
      <c r="N945" s="189"/>
      <c r="O945" s="66"/>
      <c r="P945" s="66"/>
      <c r="Q945" s="66"/>
      <c r="R945" s="66"/>
      <c r="S945" s="66"/>
      <c r="T945" s="67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T945" s="19" t="s">
        <v>231</v>
      </c>
      <c r="AU945" s="19" t="s">
        <v>227</v>
      </c>
    </row>
    <row r="946" spans="1:65" s="12" customFormat="1" ht="22.9" customHeight="1">
      <c r="B946" s="157"/>
      <c r="C946" s="158"/>
      <c r="D946" s="159" t="s">
        <v>70</v>
      </c>
      <c r="E946" s="171" t="s">
        <v>1468</v>
      </c>
      <c r="F946" s="171" t="s">
        <v>1469</v>
      </c>
      <c r="G946" s="158"/>
      <c r="H946" s="158"/>
      <c r="I946" s="161"/>
      <c r="J946" s="172">
        <f>BK946</f>
        <v>0</v>
      </c>
      <c r="K946" s="158"/>
      <c r="L946" s="163"/>
      <c r="M946" s="164"/>
      <c r="N946" s="165"/>
      <c r="O946" s="165"/>
      <c r="P946" s="166">
        <f>SUM(P947:P1008)</f>
        <v>0</v>
      </c>
      <c r="Q946" s="165"/>
      <c r="R946" s="166">
        <f>SUM(R947:R1008)</f>
        <v>0.29030290800000003</v>
      </c>
      <c r="S946" s="165"/>
      <c r="T946" s="167">
        <f>SUM(T947:T1008)</f>
        <v>6.9405999999999995E-2</v>
      </c>
      <c r="AR946" s="168" t="s">
        <v>227</v>
      </c>
      <c r="AT946" s="169" t="s">
        <v>70</v>
      </c>
      <c r="AU946" s="169" t="s">
        <v>76</v>
      </c>
      <c r="AY946" s="168" t="s">
        <v>220</v>
      </c>
      <c r="BK946" s="170">
        <f>SUM(BK947:BK1008)</f>
        <v>0</v>
      </c>
    </row>
    <row r="947" spans="1:65" s="2" customFormat="1" ht="24.2" customHeight="1">
      <c r="A947" s="36"/>
      <c r="B947" s="37"/>
      <c r="C947" s="173" t="s">
        <v>1470</v>
      </c>
      <c r="D947" s="173" t="s">
        <v>222</v>
      </c>
      <c r="E947" s="174" t="s">
        <v>1471</v>
      </c>
      <c r="F947" s="175" t="s">
        <v>1472</v>
      </c>
      <c r="G947" s="176" t="s">
        <v>82</v>
      </c>
      <c r="H947" s="177">
        <v>146.35</v>
      </c>
      <c r="I947" s="178"/>
      <c r="J947" s="177">
        <f>ROUND(I947*H947,1)</f>
        <v>0</v>
      </c>
      <c r="K947" s="175" t="s">
        <v>225</v>
      </c>
      <c r="L947" s="41"/>
      <c r="M947" s="179" t="s">
        <v>19</v>
      </c>
      <c r="N947" s="180" t="s">
        <v>43</v>
      </c>
      <c r="O947" s="66"/>
      <c r="P947" s="181">
        <f>O947*H947</f>
        <v>0</v>
      </c>
      <c r="Q947" s="181">
        <v>2.08E-6</v>
      </c>
      <c r="R947" s="181">
        <f>Q947*H947</f>
        <v>3.0440799999999999E-4</v>
      </c>
      <c r="S947" s="181">
        <v>1.4999999999999999E-4</v>
      </c>
      <c r="T947" s="182">
        <f>S947*H947</f>
        <v>2.1952499999999996E-2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183" t="s">
        <v>337</v>
      </c>
      <c r="AT947" s="183" t="s">
        <v>222</v>
      </c>
      <c r="AU947" s="183" t="s">
        <v>227</v>
      </c>
      <c r="AY947" s="19" t="s">
        <v>220</v>
      </c>
      <c r="BE947" s="184">
        <f>IF(N947="základní",J947,0)</f>
        <v>0</v>
      </c>
      <c r="BF947" s="184">
        <f>IF(N947="snížená",J947,0)</f>
        <v>0</v>
      </c>
      <c r="BG947" s="184">
        <f>IF(N947="zákl. přenesená",J947,0)</f>
        <v>0</v>
      </c>
      <c r="BH947" s="184">
        <f>IF(N947="sníž. přenesená",J947,0)</f>
        <v>0</v>
      </c>
      <c r="BI947" s="184">
        <f>IF(N947="nulová",J947,0)</f>
        <v>0</v>
      </c>
      <c r="BJ947" s="19" t="s">
        <v>227</v>
      </c>
      <c r="BK947" s="184">
        <f>ROUND(I947*H947,1)</f>
        <v>0</v>
      </c>
      <c r="BL947" s="19" t="s">
        <v>337</v>
      </c>
      <c r="BM947" s="183" t="s">
        <v>1473</v>
      </c>
    </row>
    <row r="948" spans="1:65" s="2" customFormat="1" ht="11.25">
      <c r="A948" s="36"/>
      <c r="B948" s="37"/>
      <c r="C948" s="38"/>
      <c r="D948" s="185" t="s">
        <v>229</v>
      </c>
      <c r="E948" s="38"/>
      <c r="F948" s="186" t="s">
        <v>1474</v>
      </c>
      <c r="G948" s="38"/>
      <c r="H948" s="38"/>
      <c r="I948" s="187"/>
      <c r="J948" s="38"/>
      <c r="K948" s="38"/>
      <c r="L948" s="41"/>
      <c r="M948" s="188"/>
      <c r="N948" s="189"/>
      <c r="O948" s="66"/>
      <c r="P948" s="66"/>
      <c r="Q948" s="66"/>
      <c r="R948" s="66"/>
      <c r="S948" s="66"/>
      <c r="T948" s="67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T948" s="19" t="s">
        <v>229</v>
      </c>
      <c r="AU948" s="19" t="s">
        <v>227</v>
      </c>
    </row>
    <row r="949" spans="1:65" s="2" customFormat="1" ht="11.25">
      <c r="A949" s="36"/>
      <c r="B949" s="37"/>
      <c r="C949" s="38"/>
      <c r="D949" s="190" t="s">
        <v>231</v>
      </c>
      <c r="E949" s="38"/>
      <c r="F949" s="191" t="s">
        <v>1475</v>
      </c>
      <c r="G949" s="38"/>
      <c r="H949" s="38"/>
      <c r="I949" s="187"/>
      <c r="J949" s="38"/>
      <c r="K949" s="38"/>
      <c r="L949" s="41"/>
      <c r="M949" s="188"/>
      <c r="N949" s="189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9" t="s">
        <v>231</v>
      </c>
      <c r="AU949" s="19" t="s">
        <v>227</v>
      </c>
    </row>
    <row r="950" spans="1:65" s="13" customFormat="1" ht="11.25">
      <c r="B950" s="192"/>
      <c r="C950" s="193"/>
      <c r="D950" s="185" t="s">
        <v>233</v>
      </c>
      <c r="E950" s="194" t="s">
        <v>19</v>
      </c>
      <c r="F950" s="195" t="s">
        <v>89</v>
      </c>
      <c r="G950" s="193"/>
      <c r="H950" s="196">
        <v>21.68</v>
      </c>
      <c r="I950" s="197"/>
      <c r="J950" s="193"/>
      <c r="K950" s="193"/>
      <c r="L950" s="198"/>
      <c r="M950" s="199"/>
      <c r="N950" s="200"/>
      <c r="O950" s="200"/>
      <c r="P950" s="200"/>
      <c r="Q950" s="200"/>
      <c r="R950" s="200"/>
      <c r="S950" s="200"/>
      <c r="T950" s="201"/>
      <c r="AT950" s="202" t="s">
        <v>233</v>
      </c>
      <c r="AU950" s="202" t="s">
        <v>227</v>
      </c>
      <c r="AV950" s="13" t="s">
        <v>227</v>
      </c>
      <c r="AW950" s="13" t="s">
        <v>33</v>
      </c>
      <c r="AX950" s="13" t="s">
        <v>71</v>
      </c>
      <c r="AY950" s="202" t="s">
        <v>220</v>
      </c>
    </row>
    <row r="951" spans="1:65" s="13" customFormat="1" ht="11.25">
      <c r="B951" s="192"/>
      <c r="C951" s="193"/>
      <c r="D951" s="185" t="s">
        <v>233</v>
      </c>
      <c r="E951" s="194" t="s">
        <v>19</v>
      </c>
      <c r="F951" s="195" t="s">
        <v>110</v>
      </c>
      <c r="G951" s="193"/>
      <c r="H951" s="196">
        <v>18.75</v>
      </c>
      <c r="I951" s="197"/>
      <c r="J951" s="193"/>
      <c r="K951" s="193"/>
      <c r="L951" s="198"/>
      <c r="M951" s="199"/>
      <c r="N951" s="200"/>
      <c r="O951" s="200"/>
      <c r="P951" s="200"/>
      <c r="Q951" s="200"/>
      <c r="R951" s="200"/>
      <c r="S951" s="200"/>
      <c r="T951" s="201"/>
      <c r="AT951" s="202" t="s">
        <v>233</v>
      </c>
      <c r="AU951" s="202" t="s">
        <v>227</v>
      </c>
      <c r="AV951" s="13" t="s">
        <v>227</v>
      </c>
      <c r="AW951" s="13" t="s">
        <v>33</v>
      </c>
      <c r="AX951" s="13" t="s">
        <v>71</v>
      </c>
      <c r="AY951" s="202" t="s">
        <v>220</v>
      </c>
    </row>
    <row r="952" spans="1:65" s="13" customFormat="1" ht="11.25">
      <c r="B952" s="192"/>
      <c r="C952" s="193"/>
      <c r="D952" s="185" t="s">
        <v>233</v>
      </c>
      <c r="E952" s="194" t="s">
        <v>19</v>
      </c>
      <c r="F952" s="195" t="s">
        <v>116</v>
      </c>
      <c r="G952" s="193"/>
      <c r="H952" s="196">
        <v>15.93</v>
      </c>
      <c r="I952" s="197"/>
      <c r="J952" s="193"/>
      <c r="K952" s="193"/>
      <c r="L952" s="198"/>
      <c r="M952" s="199"/>
      <c r="N952" s="200"/>
      <c r="O952" s="200"/>
      <c r="P952" s="200"/>
      <c r="Q952" s="200"/>
      <c r="R952" s="200"/>
      <c r="S952" s="200"/>
      <c r="T952" s="201"/>
      <c r="AT952" s="202" t="s">
        <v>233</v>
      </c>
      <c r="AU952" s="202" t="s">
        <v>227</v>
      </c>
      <c r="AV952" s="13" t="s">
        <v>227</v>
      </c>
      <c r="AW952" s="13" t="s">
        <v>33</v>
      </c>
      <c r="AX952" s="13" t="s">
        <v>71</v>
      </c>
      <c r="AY952" s="202" t="s">
        <v>220</v>
      </c>
    </row>
    <row r="953" spans="1:65" s="13" customFormat="1" ht="11.25">
      <c r="B953" s="192"/>
      <c r="C953" s="193"/>
      <c r="D953" s="185" t="s">
        <v>233</v>
      </c>
      <c r="E953" s="194" t="s">
        <v>19</v>
      </c>
      <c r="F953" s="195" t="s">
        <v>128</v>
      </c>
      <c r="G953" s="193"/>
      <c r="H953" s="196">
        <v>43.03</v>
      </c>
      <c r="I953" s="197"/>
      <c r="J953" s="193"/>
      <c r="K953" s="193"/>
      <c r="L953" s="198"/>
      <c r="M953" s="199"/>
      <c r="N953" s="200"/>
      <c r="O953" s="200"/>
      <c r="P953" s="200"/>
      <c r="Q953" s="200"/>
      <c r="R953" s="200"/>
      <c r="S953" s="200"/>
      <c r="T953" s="201"/>
      <c r="AT953" s="202" t="s">
        <v>233</v>
      </c>
      <c r="AU953" s="202" t="s">
        <v>227</v>
      </c>
      <c r="AV953" s="13" t="s">
        <v>227</v>
      </c>
      <c r="AW953" s="13" t="s">
        <v>33</v>
      </c>
      <c r="AX953" s="13" t="s">
        <v>71</v>
      </c>
      <c r="AY953" s="202" t="s">
        <v>220</v>
      </c>
    </row>
    <row r="954" spans="1:65" s="13" customFormat="1" ht="11.25">
      <c r="B954" s="192"/>
      <c r="C954" s="193"/>
      <c r="D954" s="185" t="s">
        <v>233</v>
      </c>
      <c r="E954" s="194" t="s">
        <v>19</v>
      </c>
      <c r="F954" s="195" t="s">
        <v>92</v>
      </c>
      <c r="G954" s="193"/>
      <c r="H954" s="196">
        <v>7.88</v>
      </c>
      <c r="I954" s="197"/>
      <c r="J954" s="193"/>
      <c r="K954" s="193"/>
      <c r="L954" s="198"/>
      <c r="M954" s="199"/>
      <c r="N954" s="200"/>
      <c r="O954" s="200"/>
      <c r="P954" s="200"/>
      <c r="Q954" s="200"/>
      <c r="R954" s="200"/>
      <c r="S954" s="200"/>
      <c r="T954" s="201"/>
      <c r="AT954" s="202" t="s">
        <v>233</v>
      </c>
      <c r="AU954" s="202" t="s">
        <v>227</v>
      </c>
      <c r="AV954" s="13" t="s">
        <v>227</v>
      </c>
      <c r="AW954" s="13" t="s">
        <v>33</v>
      </c>
      <c r="AX954" s="13" t="s">
        <v>71</v>
      </c>
      <c r="AY954" s="202" t="s">
        <v>220</v>
      </c>
    </row>
    <row r="955" spans="1:65" s="13" customFormat="1" ht="11.25">
      <c r="B955" s="192"/>
      <c r="C955" s="193"/>
      <c r="D955" s="185" t="s">
        <v>233</v>
      </c>
      <c r="E955" s="194" t="s">
        <v>19</v>
      </c>
      <c r="F955" s="195" t="s">
        <v>131</v>
      </c>
      <c r="G955" s="193"/>
      <c r="H955" s="196">
        <v>19.059999999999999</v>
      </c>
      <c r="I955" s="197"/>
      <c r="J955" s="193"/>
      <c r="K955" s="193"/>
      <c r="L955" s="198"/>
      <c r="M955" s="199"/>
      <c r="N955" s="200"/>
      <c r="O955" s="200"/>
      <c r="P955" s="200"/>
      <c r="Q955" s="200"/>
      <c r="R955" s="200"/>
      <c r="S955" s="200"/>
      <c r="T955" s="201"/>
      <c r="AT955" s="202" t="s">
        <v>233</v>
      </c>
      <c r="AU955" s="202" t="s">
        <v>227</v>
      </c>
      <c r="AV955" s="13" t="s">
        <v>227</v>
      </c>
      <c r="AW955" s="13" t="s">
        <v>33</v>
      </c>
      <c r="AX955" s="13" t="s">
        <v>71</v>
      </c>
      <c r="AY955" s="202" t="s">
        <v>220</v>
      </c>
    </row>
    <row r="956" spans="1:65" s="13" customFormat="1" ht="11.25">
      <c r="B956" s="192"/>
      <c r="C956" s="193"/>
      <c r="D956" s="185" t="s">
        <v>233</v>
      </c>
      <c r="E956" s="194" t="s">
        <v>19</v>
      </c>
      <c r="F956" s="195" t="s">
        <v>119</v>
      </c>
      <c r="G956" s="193"/>
      <c r="H956" s="196">
        <v>14.28</v>
      </c>
      <c r="I956" s="197"/>
      <c r="J956" s="193"/>
      <c r="K956" s="193"/>
      <c r="L956" s="198"/>
      <c r="M956" s="199"/>
      <c r="N956" s="200"/>
      <c r="O956" s="200"/>
      <c r="P956" s="200"/>
      <c r="Q956" s="200"/>
      <c r="R956" s="200"/>
      <c r="S956" s="200"/>
      <c r="T956" s="201"/>
      <c r="AT956" s="202" t="s">
        <v>233</v>
      </c>
      <c r="AU956" s="202" t="s">
        <v>227</v>
      </c>
      <c r="AV956" s="13" t="s">
        <v>227</v>
      </c>
      <c r="AW956" s="13" t="s">
        <v>33</v>
      </c>
      <c r="AX956" s="13" t="s">
        <v>71</v>
      </c>
      <c r="AY956" s="202" t="s">
        <v>220</v>
      </c>
    </row>
    <row r="957" spans="1:65" s="13" customFormat="1" ht="11.25">
      <c r="B957" s="192"/>
      <c r="C957" s="193"/>
      <c r="D957" s="185" t="s">
        <v>233</v>
      </c>
      <c r="E957" s="194" t="s">
        <v>19</v>
      </c>
      <c r="F957" s="195" t="s">
        <v>113</v>
      </c>
      <c r="G957" s="193"/>
      <c r="H957" s="196">
        <v>5.74</v>
      </c>
      <c r="I957" s="197"/>
      <c r="J957" s="193"/>
      <c r="K957" s="193"/>
      <c r="L957" s="198"/>
      <c r="M957" s="199"/>
      <c r="N957" s="200"/>
      <c r="O957" s="200"/>
      <c r="P957" s="200"/>
      <c r="Q957" s="200"/>
      <c r="R957" s="200"/>
      <c r="S957" s="200"/>
      <c r="T957" s="201"/>
      <c r="AT957" s="202" t="s">
        <v>233</v>
      </c>
      <c r="AU957" s="202" t="s">
        <v>227</v>
      </c>
      <c r="AV957" s="13" t="s">
        <v>227</v>
      </c>
      <c r="AW957" s="13" t="s">
        <v>33</v>
      </c>
      <c r="AX957" s="13" t="s">
        <v>71</v>
      </c>
      <c r="AY957" s="202" t="s">
        <v>220</v>
      </c>
    </row>
    <row r="958" spans="1:65" s="2" customFormat="1" ht="16.5" customHeight="1">
      <c r="A958" s="36"/>
      <c r="B958" s="37"/>
      <c r="C958" s="173" t="s">
        <v>1476</v>
      </c>
      <c r="D958" s="173" t="s">
        <v>222</v>
      </c>
      <c r="E958" s="174" t="s">
        <v>1477</v>
      </c>
      <c r="F958" s="175" t="s">
        <v>1478</v>
      </c>
      <c r="G958" s="176" t="s">
        <v>82</v>
      </c>
      <c r="H958" s="177">
        <v>146.35</v>
      </c>
      <c r="I958" s="178"/>
      <c r="J958" s="177">
        <f>ROUND(I958*H958,1)</f>
        <v>0</v>
      </c>
      <c r="K958" s="175" t="s">
        <v>225</v>
      </c>
      <c r="L958" s="41"/>
      <c r="M958" s="179" t="s">
        <v>19</v>
      </c>
      <c r="N958" s="180" t="s">
        <v>43</v>
      </c>
      <c r="O958" s="66"/>
      <c r="P958" s="181">
        <f>O958*H958</f>
        <v>0</v>
      </c>
      <c r="Q958" s="181">
        <v>1E-3</v>
      </c>
      <c r="R958" s="181">
        <f>Q958*H958</f>
        <v>0.14635000000000001</v>
      </c>
      <c r="S958" s="181">
        <v>3.1E-4</v>
      </c>
      <c r="T958" s="182">
        <f>S958*H958</f>
        <v>4.5368499999999999E-2</v>
      </c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R958" s="183" t="s">
        <v>337</v>
      </c>
      <c r="AT958" s="183" t="s">
        <v>222</v>
      </c>
      <c r="AU958" s="183" t="s">
        <v>227</v>
      </c>
      <c r="AY958" s="19" t="s">
        <v>220</v>
      </c>
      <c r="BE958" s="184">
        <f>IF(N958="základní",J958,0)</f>
        <v>0</v>
      </c>
      <c r="BF958" s="184">
        <f>IF(N958="snížená",J958,0)</f>
        <v>0</v>
      </c>
      <c r="BG958" s="184">
        <f>IF(N958="zákl. přenesená",J958,0)</f>
        <v>0</v>
      </c>
      <c r="BH958" s="184">
        <f>IF(N958="sníž. přenesená",J958,0)</f>
        <v>0</v>
      </c>
      <c r="BI958" s="184">
        <f>IF(N958="nulová",J958,0)</f>
        <v>0</v>
      </c>
      <c r="BJ958" s="19" t="s">
        <v>227</v>
      </c>
      <c r="BK958" s="184">
        <f>ROUND(I958*H958,1)</f>
        <v>0</v>
      </c>
      <c r="BL958" s="19" t="s">
        <v>337</v>
      </c>
      <c r="BM958" s="183" t="s">
        <v>1479</v>
      </c>
    </row>
    <row r="959" spans="1:65" s="2" customFormat="1" ht="11.25">
      <c r="A959" s="36"/>
      <c r="B959" s="37"/>
      <c r="C959" s="38"/>
      <c r="D959" s="185" t="s">
        <v>229</v>
      </c>
      <c r="E959" s="38"/>
      <c r="F959" s="186" t="s">
        <v>1480</v>
      </c>
      <c r="G959" s="38"/>
      <c r="H959" s="38"/>
      <c r="I959" s="187"/>
      <c r="J959" s="38"/>
      <c r="K959" s="38"/>
      <c r="L959" s="41"/>
      <c r="M959" s="188"/>
      <c r="N959" s="189"/>
      <c r="O959" s="66"/>
      <c r="P959" s="66"/>
      <c r="Q959" s="66"/>
      <c r="R959" s="66"/>
      <c r="S959" s="66"/>
      <c r="T959" s="67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T959" s="19" t="s">
        <v>229</v>
      </c>
      <c r="AU959" s="19" t="s">
        <v>227</v>
      </c>
    </row>
    <row r="960" spans="1:65" s="2" customFormat="1" ht="11.25">
      <c r="A960" s="36"/>
      <c r="B960" s="37"/>
      <c r="C960" s="38"/>
      <c r="D960" s="190" t="s">
        <v>231</v>
      </c>
      <c r="E960" s="38"/>
      <c r="F960" s="191" t="s">
        <v>1481</v>
      </c>
      <c r="G960" s="38"/>
      <c r="H960" s="38"/>
      <c r="I960" s="187"/>
      <c r="J960" s="38"/>
      <c r="K960" s="38"/>
      <c r="L960" s="41"/>
      <c r="M960" s="188"/>
      <c r="N960" s="189"/>
      <c r="O960" s="66"/>
      <c r="P960" s="66"/>
      <c r="Q960" s="66"/>
      <c r="R960" s="66"/>
      <c r="S960" s="66"/>
      <c r="T960" s="67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T960" s="19" t="s">
        <v>231</v>
      </c>
      <c r="AU960" s="19" t="s">
        <v>227</v>
      </c>
    </row>
    <row r="961" spans="1:65" s="13" customFormat="1" ht="11.25">
      <c r="B961" s="192"/>
      <c r="C961" s="193"/>
      <c r="D961" s="185" t="s">
        <v>233</v>
      </c>
      <c r="E961" s="194" t="s">
        <v>19</v>
      </c>
      <c r="F961" s="195" t="s">
        <v>89</v>
      </c>
      <c r="G961" s="193"/>
      <c r="H961" s="196">
        <v>21.68</v>
      </c>
      <c r="I961" s="197"/>
      <c r="J961" s="193"/>
      <c r="K961" s="193"/>
      <c r="L961" s="198"/>
      <c r="M961" s="199"/>
      <c r="N961" s="200"/>
      <c r="O961" s="200"/>
      <c r="P961" s="200"/>
      <c r="Q961" s="200"/>
      <c r="R961" s="200"/>
      <c r="S961" s="200"/>
      <c r="T961" s="201"/>
      <c r="AT961" s="202" t="s">
        <v>233</v>
      </c>
      <c r="AU961" s="202" t="s">
        <v>227</v>
      </c>
      <c r="AV961" s="13" t="s">
        <v>227</v>
      </c>
      <c r="AW961" s="13" t="s">
        <v>33</v>
      </c>
      <c r="AX961" s="13" t="s">
        <v>71</v>
      </c>
      <c r="AY961" s="202" t="s">
        <v>220</v>
      </c>
    </row>
    <row r="962" spans="1:65" s="13" customFormat="1" ht="11.25">
      <c r="B962" s="192"/>
      <c r="C962" s="193"/>
      <c r="D962" s="185" t="s">
        <v>233</v>
      </c>
      <c r="E962" s="194" t="s">
        <v>19</v>
      </c>
      <c r="F962" s="195" t="s">
        <v>110</v>
      </c>
      <c r="G962" s="193"/>
      <c r="H962" s="196">
        <v>18.75</v>
      </c>
      <c r="I962" s="197"/>
      <c r="J962" s="193"/>
      <c r="K962" s="193"/>
      <c r="L962" s="198"/>
      <c r="M962" s="199"/>
      <c r="N962" s="200"/>
      <c r="O962" s="200"/>
      <c r="P962" s="200"/>
      <c r="Q962" s="200"/>
      <c r="R962" s="200"/>
      <c r="S962" s="200"/>
      <c r="T962" s="201"/>
      <c r="AT962" s="202" t="s">
        <v>233</v>
      </c>
      <c r="AU962" s="202" t="s">
        <v>227</v>
      </c>
      <c r="AV962" s="13" t="s">
        <v>227</v>
      </c>
      <c r="AW962" s="13" t="s">
        <v>33</v>
      </c>
      <c r="AX962" s="13" t="s">
        <v>71</v>
      </c>
      <c r="AY962" s="202" t="s">
        <v>220</v>
      </c>
    </row>
    <row r="963" spans="1:65" s="13" customFormat="1" ht="11.25">
      <c r="B963" s="192"/>
      <c r="C963" s="193"/>
      <c r="D963" s="185" t="s">
        <v>233</v>
      </c>
      <c r="E963" s="194" t="s">
        <v>19</v>
      </c>
      <c r="F963" s="195" t="s">
        <v>116</v>
      </c>
      <c r="G963" s="193"/>
      <c r="H963" s="196">
        <v>15.93</v>
      </c>
      <c r="I963" s="197"/>
      <c r="J963" s="193"/>
      <c r="K963" s="193"/>
      <c r="L963" s="198"/>
      <c r="M963" s="199"/>
      <c r="N963" s="200"/>
      <c r="O963" s="200"/>
      <c r="P963" s="200"/>
      <c r="Q963" s="200"/>
      <c r="R963" s="200"/>
      <c r="S963" s="200"/>
      <c r="T963" s="201"/>
      <c r="AT963" s="202" t="s">
        <v>233</v>
      </c>
      <c r="AU963" s="202" t="s">
        <v>227</v>
      </c>
      <c r="AV963" s="13" t="s">
        <v>227</v>
      </c>
      <c r="AW963" s="13" t="s">
        <v>33</v>
      </c>
      <c r="AX963" s="13" t="s">
        <v>71</v>
      </c>
      <c r="AY963" s="202" t="s">
        <v>220</v>
      </c>
    </row>
    <row r="964" spans="1:65" s="13" customFormat="1" ht="11.25">
      <c r="B964" s="192"/>
      <c r="C964" s="193"/>
      <c r="D964" s="185" t="s">
        <v>233</v>
      </c>
      <c r="E964" s="194" t="s">
        <v>19</v>
      </c>
      <c r="F964" s="195" t="s">
        <v>128</v>
      </c>
      <c r="G964" s="193"/>
      <c r="H964" s="196">
        <v>43.03</v>
      </c>
      <c r="I964" s="197"/>
      <c r="J964" s="193"/>
      <c r="K964" s="193"/>
      <c r="L964" s="198"/>
      <c r="M964" s="199"/>
      <c r="N964" s="200"/>
      <c r="O964" s="200"/>
      <c r="P964" s="200"/>
      <c r="Q964" s="200"/>
      <c r="R964" s="200"/>
      <c r="S964" s="200"/>
      <c r="T964" s="201"/>
      <c r="AT964" s="202" t="s">
        <v>233</v>
      </c>
      <c r="AU964" s="202" t="s">
        <v>227</v>
      </c>
      <c r="AV964" s="13" t="s">
        <v>227</v>
      </c>
      <c r="AW964" s="13" t="s">
        <v>33</v>
      </c>
      <c r="AX964" s="13" t="s">
        <v>71</v>
      </c>
      <c r="AY964" s="202" t="s">
        <v>220</v>
      </c>
    </row>
    <row r="965" spans="1:65" s="13" customFormat="1" ht="11.25">
      <c r="B965" s="192"/>
      <c r="C965" s="193"/>
      <c r="D965" s="185" t="s">
        <v>233</v>
      </c>
      <c r="E965" s="194" t="s">
        <v>19</v>
      </c>
      <c r="F965" s="195" t="s">
        <v>92</v>
      </c>
      <c r="G965" s="193"/>
      <c r="H965" s="196">
        <v>7.88</v>
      </c>
      <c r="I965" s="197"/>
      <c r="J965" s="193"/>
      <c r="K965" s="193"/>
      <c r="L965" s="198"/>
      <c r="M965" s="199"/>
      <c r="N965" s="200"/>
      <c r="O965" s="200"/>
      <c r="P965" s="200"/>
      <c r="Q965" s="200"/>
      <c r="R965" s="200"/>
      <c r="S965" s="200"/>
      <c r="T965" s="201"/>
      <c r="AT965" s="202" t="s">
        <v>233</v>
      </c>
      <c r="AU965" s="202" t="s">
        <v>227</v>
      </c>
      <c r="AV965" s="13" t="s">
        <v>227</v>
      </c>
      <c r="AW965" s="13" t="s">
        <v>33</v>
      </c>
      <c r="AX965" s="13" t="s">
        <v>71</v>
      </c>
      <c r="AY965" s="202" t="s">
        <v>220</v>
      </c>
    </row>
    <row r="966" spans="1:65" s="13" customFormat="1" ht="11.25">
      <c r="B966" s="192"/>
      <c r="C966" s="193"/>
      <c r="D966" s="185" t="s">
        <v>233</v>
      </c>
      <c r="E966" s="194" t="s">
        <v>19</v>
      </c>
      <c r="F966" s="195" t="s">
        <v>131</v>
      </c>
      <c r="G966" s="193"/>
      <c r="H966" s="196">
        <v>19.059999999999999</v>
      </c>
      <c r="I966" s="197"/>
      <c r="J966" s="193"/>
      <c r="K966" s="193"/>
      <c r="L966" s="198"/>
      <c r="M966" s="199"/>
      <c r="N966" s="200"/>
      <c r="O966" s="200"/>
      <c r="P966" s="200"/>
      <c r="Q966" s="200"/>
      <c r="R966" s="200"/>
      <c r="S966" s="200"/>
      <c r="T966" s="201"/>
      <c r="AT966" s="202" t="s">
        <v>233</v>
      </c>
      <c r="AU966" s="202" t="s">
        <v>227</v>
      </c>
      <c r="AV966" s="13" t="s">
        <v>227</v>
      </c>
      <c r="AW966" s="13" t="s">
        <v>33</v>
      </c>
      <c r="AX966" s="13" t="s">
        <v>71</v>
      </c>
      <c r="AY966" s="202" t="s">
        <v>220</v>
      </c>
    </row>
    <row r="967" spans="1:65" s="13" customFormat="1" ht="11.25">
      <c r="B967" s="192"/>
      <c r="C967" s="193"/>
      <c r="D967" s="185" t="s">
        <v>233</v>
      </c>
      <c r="E967" s="194" t="s">
        <v>19</v>
      </c>
      <c r="F967" s="195" t="s">
        <v>119</v>
      </c>
      <c r="G967" s="193"/>
      <c r="H967" s="196">
        <v>14.28</v>
      </c>
      <c r="I967" s="197"/>
      <c r="J967" s="193"/>
      <c r="K967" s="193"/>
      <c r="L967" s="198"/>
      <c r="M967" s="199"/>
      <c r="N967" s="200"/>
      <c r="O967" s="200"/>
      <c r="P967" s="200"/>
      <c r="Q967" s="200"/>
      <c r="R967" s="200"/>
      <c r="S967" s="200"/>
      <c r="T967" s="201"/>
      <c r="AT967" s="202" t="s">
        <v>233</v>
      </c>
      <c r="AU967" s="202" t="s">
        <v>227</v>
      </c>
      <c r="AV967" s="13" t="s">
        <v>227</v>
      </c>
      <c r="AW967" s="13" t="s">
        <v>33</v>
      </c>
      <c r="AX967" s="13" t="s">
        <v>71</v>
      </c>
      <c r="AY967" s="202" t="s">
        <v>220</v>
      </c>
    </row>
    <row r="968" spans="1:65" s="13" customFormat="1" ht="11.25">
      <c r="B968" s="192"/>
      <c r="C968" s="193"/>
      <c r="D968" s="185" t="s">
        <v>233</v>
      </c>
      <c r="E968" s="194" t="s">
        <v>19</v>
      </c>
      <c r="F968" s="195" t="s">
        <v>113</v>
      </c>
      <c r="G968" s="193"/>
      <c r="H968" s="196">
        <v>5.74</v>
      </c>
      <c r="I968" s="197"/>
      <c r="J968" s="193"/>
      <c r="K968" s="193"/>
      <c r="L968" s="198"/>
      <c r="M968" s="199"/>
      <c r="N968" s="200"/>
      <c r="O968" s="200"/>
      <c r="P968" s="200"/>
      <c r="Q968" s="200"/>
      <c r="R968" s="200"/>
      <c r="S968" s="200"/>
      <c r="T968" s="201"/>
      <c r="AT968" s="202" t="s">
        <v>233</v>
      </c>
      <c r="AU968" s="202" t="s">
        <v>227</v>
      </c>
      <c r="AV968" s="13" t="s">
        <v>227</v>
      </c>
      <c r="AW968" s="13" t="s">
        <v>33</v>
      </c>
      <c r="AX968" s="13" t="s">
        <v>71</v>
      </c>
      <c r="AY968" s="202" t="s">
        <v>220</v>
      </c>
    </row>
    <row r="969" spans="1:65" s="2" customFormat="1" ht="24.2" customHeight="1">
      <c r="A969" s="36"/>
      <c r="B969" s="37"/>
      <c r="C969" s="173" t="s">
        <v>1482</v>
      </c>
      <c r="D969" s="173" t="s">
        <v>222</v>
      </c>
      <c r="E969" s="174" t="s">
        <v>1483</v>
      </c>
      <c r="F969" s="175" t="s">
        <v>1484</v>
      </c>
      <c r="G969" s="176" t="s">
        <v>82</v>
      </c>
      <c r="H969" s="177">
        <v>146.35</v>
      </c>
      <c r="I969" s="178"/>
      <c r="J969" s="177">
        <f>ROUND(I969*H969,1)</f>
        <v>0</v>
      </c>
      <c r="K969" s="175" t="s">
        <v>225</v>
      </c>
      <c r="L969" s="41"/>
      <c r="M969" s="179" t="s">
        <v>19</v>
      </c>
      <c r="N969" s="180" t="s">
        <v>43</v>
      </c>
      <c r="O969" s="66"/>
      <c r="P969" s="181">
        <f>O969*H969</f>
        <v>0</v>
      </c>
      <c r="Q969" s="181">
        <v>0</v>
      </c>
      <c r="R969" s="181">
        <f>Q969*H969</f>
        <v>0</v>
      </c>
      <c r="S969" s="181">
        <v>0</v>
      </c>
      <c r="T969" s="182">
        <f>S969*H969</f>
        <v>0</v>
      </c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R969" s="183" t="s">
        <v>337</v>
      </c>
      <c r="AT969" s="183" t="s">
        <v>222</v>
      </c>
      <c r="AU969" s="183" t="s">
        <v>227</v>
      </c>
      <c r="AY969" s="19" t="s">
        <v>220</v>
      </c>
      <c r="BE969" s="184">
        <f>IF(N969="základní",J969,0)</f>
        <v>0</v>
      </c>
      <c r="BF969" s="184">
        <f>IF(N969="snížená",J969,0)</f>
        <v>0</v>
      </c>
      <c r="BG969" s="184">
        <f>IF(N969="zákl. přenesená",J969,0)</f>
        <v>0</v>
      </c>
      <c r="BH969" s="184">
        <f>IF(N969="sníž. přenesená",J969,0)</f>
        <v>0</v>
      </c>
      <c r="BI969" s="184">
        <f>IF(N969="nulová",J969,0)</f>
        <v>0</v>
      </c>
      <c r="BJ969" s="19" t="s">
        <v>227</v>
      </c>
      <c r="BK969" s="184">
        <f>ROUND(I969*H969,1)</f>
        <v>0</v>
      </c>
      <c r="BL969" s="19" t="s">
        <v>337</v>
      </c>
      <c r="BM969" s="183" t="s">
        <v>1485</v>
      </c>
    </row>
    <row r="970" spans="1:65" s="2" customFormat="1" ht="19.5">
      <c r="A970" s="36"/>
      <c r="B970" s="37"/>
      <c r="C970" s="38"/>
      <c r="D970" s="185" t="s">
        <v>229</v>
      </c>
      <c r="E970" s="38"/>
      <c r="F970" s="186" t="s">
        <v>1486</v>
      </c>
      <c r="G970" s="38"/>
      <c r="H970" s="38"/>
      <c r="I970" s="187"/>
      <c r="J970" s="38"/>
      <c r="K970" s="38"/>
      <c r="L970" s="41"/>
      <c r="M970" s="188"/>
      <c r="N970" s="189"/>
      <c r="O970" s="66"/>
      <c r="P970" s="66"/>
      <c r="Q970" s="66"/>
      <c r="R970" s="66"/>
      <c r="S970" s="66"/>
      <c r="T970" s="67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T970" s="19" t="s">
        <v>229</v>
      </c>
      <c r="AU970" s="19" t="s">
        <v>227</v>
      </c>
    </row>
    <row r="971" spans="1:65" s="2" customFormat="1" ht="11.25">
      <c r="A971" s="36"/>
      <c r="B971" s="37"/>
      <c r="C971" s="38"/>
      <c r="D971" s="190" t="s">
        <v>231</v>
      </c>
      <c r="E971" s="38"/>
      <c r="F971" s="191" t="s">
        <v>1487</v>
      </c>
      <c r="G971" s="38"/>
      <c r="H971" s="38"/>
      <c r="I971" s="187"/>
      <c r="J971" s="38"/>
      <c r="K971" s="38"/>
      <c r="L971" s="41"/>
      <c r="M971" s="188"/>
      <c r="N971" s="189"/>
      <c r="O971" s="66"/>
      <c r="P971" s="66"/>
      <c r="Q971" s="66"/>
      <c r="R971" s="66"/>
      <c r="S971" s="66"/>
      <c r="T971" s="67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T971" s="19" t="s">
        <v>231</v>
      </c>
      <c r="AU971" s="19" t="s">
        <v>227</v>
      </c>
    </row>
    <row r="972" spans="1:65" s="13" customFormat="1" ht="11.25">
      <c r="B972" s="192"/>
      <c r="C972" s="193"/>
      <c r="D972" s="185" t="s">
        <v>233</v>
      </c>
      <c r="E972" s="194" t="s">
        <v>19</v>
      </c>
      <c r="F972" s="195" t="s">
        <v>89</v>
      </c>
      <c r="G972" s="193"/>
      <c r="H972" s="196">
        <v>21.68</v>
      </c>
      <c r="I972" s="197"/>
      <c r="J972" s="193"/>
      <c r="K972" s="193"/>
      <c r="L972" s="198"/>
      <c r="M972" s="199"/>
      <c r="N972" s="200"/>
      <c r="O972" s="200"/>
      <c r="P972" s="200"/>
      <c r="Q972" s="200"/>
      <c r="R972" s="200"/>
      <c r="S972" s="200"/>
      <c r="T972" s="201"/>
      <c r="AT972" s="202" t="s">
        <v>233</v>
      </c>
      <c r="AU972" s="202" t="s">
        <v>227</v>
      </c>
      <c r="AV972" s="13" t="s">
        <v>227</v>
      </c>
      <c r="AW972" s="13" t="s">
        <v>33</v>
      </c>
      <c r="AX972" s="13" t="s">
        <v>71</v>
      </c>
      <c r="AY972" s="202" t="s">
        <v>220</v>
      </c>
    </row>
    <row r="973" spans="1:65" s="13" customFormat="1" ht="11.25">
      <c r="B973" s="192"/>
      <c r="C973" s="193"/>
      <c r="D973" s="185" t="s">
        <v>233</v>
      </c>
      <c r="E973" s="194" t="s">
        <v>19</v>
      </c>
      <c r="F973" s="195" t="s">
        <v>110</v>
      </c>
      <c r="G973" s="193"/>
      <c r="H973" s="196">
        <v>18.75</v>
      </c>
      <c r="I973" s="197"/>
      <c r="J973" s="193"/>
      <c r="K973" s="193"/>
      <c r="L973" s="198"/>
      <c r="M973" s="199"/>
      <c r="N973" s="200"/>
      <c r="O973" s="200"/>
      <c r="P973" s="200"/>
      <c r="Q973" s="200"/>
      <c r="R973" s="200"/>
      <c r="S973" s="200"/>
      <c r="T973" s="201"/>
      <c r="AT973" s="202" t="s">
        <v>233</v>
      </c>
      <c r="AU973" s="202" t="s">
        <v>227</v>
      </c>
      <c r="AV973" s="13" t="s">
        <v>227</v>
      </c>
      <c r="AW973" s="13" t="s">
        <v>33</v>
      </c>
      <c r="AX973" s="13" t="s">
        <v>71</v>
      </c>
      <c r="AY973" s="202" t="s">
        <v>220</v>
      </c>
    </row>
    <row r="974" spans="1:65" s="13" customFormat="1" ht="11.25">
      <c r="B974" s="192"/>
      <c r="C974" s="193"/>
      <c r="D974" s="185" t="s">
        <v>233</v>
      </c>
      <c r="E974" s="194" t="s">
        <v>19</v>
      </c>
      <c r="F974" s="195" t="s">
        <v>116</v>
      </c>
      <c r="G974" s="193"/>
      <c r="H974" s="196">
        <v>15.93</v>
      </c>
      <c r="I974" s="197"/>
      <c r="J974" s="193"/>
      <c r="K974" s="193"/>
      <c r="L974" s="198"/>
      <c r="M974" s="199"/>
      <c r="N974" s="200"/>
      <c r="O974" s="200"/>
      <c r="P974" s="200"/>
      <c r="Q974" s="200"/>
      <c r="R974" s="200"/>
      <c r="S974" s="200"/>
      <c r="T974" s="201"/>
      <c r="AT974" s="202" t="s">
        <v>233</v>
      </c>
      <c r="AU974" s="202" t="s">
        <v>227</v>
      </c>
      <c r="AV974" s="13" t="s">
        <v>227</v>
      </c>
      <c r="AW974" s="13" t="s">
        <v>33</v>
      </c>
      <c r="AX974" s="13" t="s">
        <v>71</v>
      </c>
      <c r="AY974" s="202" t="s">
        <v>220</v>
      </c>
    </row>
    <row r="975" spans="1:65" s="13" customFormat="1" ht="11.25">
      <c r="B975" s="192"/>
      <c r="C975" s="193"/>
      <c r="D975" s="185" t="s">
        <v>233</v>
      </c>
      <c r="E975" s="194" t="s">
        <v>19</v>
      </c>
      <c r="F975" s="195" t="s">
        <v>128</v>
      </c>
      <c r="G975" s="193"/>
      <c r="H975" s="196">
        <v>43.03</v>
      </c>
      <c r="I975" s="197"/>
      <c r="J975" s="193"/>
      <c r="K975" s="193"/>
      <c r="L975" s="198"/>
      <c r="M975" s="199"/>
      <c r="N975" s="200"/>
      <c r="O975" s="200"/>
      <c r="P975" s="200"/>
      <c r="Q975" s="200"/>
      <c r="R975" s="200"/>
      <c r="S975" s="200"/>
      <c r="T975" s="201"/>
      <c r="AT975" s="202" t="s">
        <v>233</v>
      </c>
      <c r="AU975" s="202" t="s">
        <v>227</v>
      </c>
      <c r="AV975" s="13" t="s">
        <v>227</v>
      </c>
      <c r="AW975" s="13" t="s">
        <v>33</v>
      </c>
      <c r="AX975" s="13" t="s">
        <v>71</v>
      </c>
      <c r="AY975" s="202" t="s">
        <v>220</v>
      </c>
    </row>
    <row r="976" spans="1:65" s="13" customFormat="1" ht="11.25">
      <c r="B976" s="192"/>
      <c r="C976" s="193"/>
      <c r="D976" s="185" t="s">
        <v>233</v>
      </c>
      <c r="E976" s="194" t="s">
        <v>19</v>
      </c>
      <c r="F976" s="195" t="s">
        <v>92</v>
      </c>
      <c r="G976" s="193"/>
      <c r="H976" s="196">
        <v>7.88</v>
      </c>
      <c r="I976" s="197"/>
      <c r="J976" s="193"/>
      <c r="K976" s="193"/>
      <c r="L976" s="198"/>
      <c r="M976" s="199"/>
      <c r="N976" s="200"/>
      <c r="O976" s="200"/>
      <c r="P976" s="200"/>
      <c r="Q976" s="200"/>
      <c r="R976" s="200"/>
      <c r="S976" s="200"/>
      <c r="T976" s="201"/>
      <c r="AT976" s="202" t="s">
        <v>233</v>
      </c>
      <c r="AU976" s="202" t="s">
        <v>227</v>
      </c>
      <c r="AV976" s="13" t="s">
        <v>227</v>
      </c>
      <c r="AW976" s="13" t="s">
        <v>33</v>
      </c>
      <c r="AX976" s="13" t="s">
        <v>71</v>
      </c>
      <c r="AY976" s="202" t="s">
        <v>220</v>
      </c>
    </row>
    <row r="977" spans="1:65" s="13" customFormat="1" ht="11.25">
      <c r="B977" s="192"/>
      <c r="C977" s="193"/>
      <c r="D977" s="185" t="s">
        <v>233</v>
      </c>
      <c r="E977" s="194" t="s">
        <v>19</v>
      </c>
      <c r="F977" s="195" t="s">
        <v>131</v>
      </c>
      <c r="G977" s="193"/>
      <c r="H977" s="196">
        <v>19.059999999999999</v>
      </c>
      <c r="I977" s="197"/>
      <c r="J977" s="193"/>
      <c r="K977" s="193"/>
      <c r="L977" s="198"/>
      <c r="M977" s="199"/>
      <c r="N977" s="200"/>
      <c r="O977" s="200"/>
      <c r="P977" s="200"/>
      <c r="Q977" s="200"/>
      <c r="R977" s="200"/>
      <c r="S977" s="200"/>
      <c r="T977" s="201"/>
      <c r="AT977" s="202" t="s">
        <v>233</v>
      </c>
      <c r="AU977" s="202" t="s">
        <v>227</v>
      </c>
      <c r="AV977" s="13" t="s">
        <v>227</v>
      </c>
      <c r="AW977" s="13" t="s">
        <v>33</v>
      </c>
      <c r="AX977" s="13" t="s">
        <v>71</v>
      </c>
      <c r="AY977" s="202" t="s">
        <v>220</v>
      </c>
    </row>
    <row r="978" spans="1:65" s="13" customFormat="1" ht="11.25">
      <c r="B978" s="192"/>
      <c r="C978" s="193"/>
      <c r="D978" s="185" t="s">
        <v>233</v>
      </c>
      <c r="E978" s="194" t="s">
        <v>19</v>
      </c>
      <c r="F978" s="195" t="s">
        <v>119</v>
      </c>
      <c r="G978" s="193"/>
      <c r="H978" s="196">
        <v>14.28</v>
      </c>
      <c r="I978" s="197"/>
      <c r="J978" s="193"/>
      <c r="K978" s="193"/>
      <c r="L978" s="198"/>
      <c r="M978" s="199"/>
      <c r="N978" s="200"/>
      <c r="O978" s="200"/>
      <c r="P978" s="200"/>
      <c r="Q978" s="200"/>
      <c r="R978" s="200"/>
      <c r="S978" s="200"/>
      <c r="T978" s="201"/>
      <c r="AT978" s="202" t="s">
        <v>233</v>
      </c>
      <c r="AU978" s="202" t="s">
        <v>227</v>
      </c>
      <c r="AV978" s="13" t="s">
        <v>227</v>
      </c>
      <c r="AW978" s="13" t="s">
        <v>33</v>
      </c>
      <c r="AX978" s="13" t="s">
        <v>71</v>
      </c>
      <c r="AY978" s="202" t="s">
        <v>220</v>
      </c>
    </row>
    <row r="979" spans="1:65" s="13" customFormat="1" ht="11.25">
      <c r="B979" s="192"/>
      <c r="C979" s="193"/>
      <c r="D979" s="185" t="s">
        <v>233</v>
      </c>
      <c r="E979" s="194" t="s">
        <v>19</v>
      </c>
      <c r="F979" s="195" t="s">
        <v>113</v>
      </c>
      <c r="G979" s="193"/>
      <c r="H979" s="196">
        <v>5.74</v>
      </c>
      <c r="I979" s="197"/>
      <c r="J979" s="193"/>
      <c r="K979" s="193"/>
      <c r="L979" s="198"/>
      <c r="M979" s="199"/>
      <c r="N979" s="200"/>
      <c r="O979" s="200"/>
      <c r="P979" s="200"/>
      <c r="Q979" s="200"/>
      <c r="R979" s="200"/>
      <c r="S979" s="200"/>
      <c r="T979" s="201"/>
      <c r="AT979" s="202" t="s">
        <v>233</v>
      </c>
      <c r="AU979" s="202" t="s">
        <v>227</v>
      </c>
      <c r="AV979" s="13" t="s">
        <v>227</v>
      </c>
      <c r="AW979" s="13" t="s">
        <v>33</v>
      </c>
      <c r="AX979" s="13" t="s">
        <v>71</v>
      </c>
      <c r="AY979" s="202" t="s">
        <v>220</v>
      </c>
    </row>
    <row r="980" spans="1:65" s="15" customFormat="1" ht="11.25">
      <c r="B980" s="213"/>
      <c r="C980" s="214"/>
      <c r="D980" s="185" t="s">
        <v>233</v>
      </c>
      <c r="E980" s="215" t="s">
        <v>19</v>
      </c>
      <c r="F980" s="216" t="s">
        <v>254</v>
      </c>
      <c r="G980" s="214"/>
      <c r="H980" s="217">
        <v>146.35</v>
      </c>
      <c r="I980" s="218"/>
      <c r="J980" s="214"/>
      <c r="K980" s="214"/>
      <c r="L980" s="219"/>
      <c r="M980" s="220"/>
      <c r="N980" s="221"/>
      <c r="O980" s="221"/>
      <c r="P980" s="221"/>
      <c r="Q980" s="221"/>
      <c r="R980" s="221"/>
      <c r="S980" s="221"/>
      <c r="T980" s="222"/>
      <c r="AT980" s="223" t="s">
        <v>233</v>
      </c>
      <c r="AU980" s="223" t="s">
        <v>227</v>
      </c>
      <c r="AV980" s="15" t="s">
        <v>226</v>
      </c>
      <c r="AW980" s="15" t="s">
        <v>33</v>
      </c>
      <c r="AX980" s="15" t="s">
        <v>76</v>
      </c>
      <c r="AY980" s="223" t="s">
        <v>220</v>
      </c>
    </row>
    <row r="981" spans="1:65" s="2" customFormat="1" ht="16.5" customHeight="1">
      <c r="A981" s="36"/>
      <c r="B981" s="37"/>
      <c r="C981" s="173" t="s">
        <v>1488</v>
      </c>
      <c r="D981" s="173" t="s">
        <v>222</v>
      </c>
      <c r="E981" s="174" t="s">
        <v>1489</v>
      </c>
      <c r="F981" s="175" t="s">
        <v>1490</v>
      </c>
      <c r="G981" s="176" t="s">
        <v>82</v>
      </c>
      <c r="H981" s="177">
        <v>69.5</v>
      </c>
      <c r="I981" s="178"/>
      <c r="J981" s="177">
        <f>ROUND(I981*H981,1)</f>
        <v>0</v>
      </c>
      <c r="K981" s="175" t="s">
        <v>225</v>
      </c>
      <c r="L981" s="41"/>
      <c r="M981" s="179" t="s">
        <v>19</v>
      </c>
      <c r="N981" s="180" t="s">
        <v>43</v>
      </c>
      <c r="O981" s="66"/>
      <c r="P981" s="181">
        <f>O981*H981</f>
        <v>0</v>
      </c>
      <c r="Q981" s="181">
        <v>0</v>
      </c>
      <c r="R981" s="181">
        <f>Q981*H981</f>
        <v>0</v>
      </c>
      <c r="S981" s="181">
        <v>3.0000000000000001E-5</v>
      </c>
      <c r="T981" s="182">
        <f>S981*H981</f>
        <v>2.085E-3</v>
      </c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R981" s="183" t="s">
        <v>337</v>
      </c>
      <c r="AT981" s="183" t="s">
        <v>222</v>
      </c>
      <c r="AU981" s="183" t="s">
        <v>227</v>
      </c>
      <c r="AY981" s="19" t="s">
        <v>220</v>
      </c>
      <c r="BE981" s="184">
        <f>IF(N981="základní",J981,0)</f>
        <v>0</v>
      </c>
      <c r="BF981" s="184">
        <f>IF(N981="snížená",J981,0)</f>
        <v>0</v>
      </c>
      <c r="BG981" s="184">
        <f>IF(N981="zákl. přenesená",J981,0)</f>
        <v>0</v>
      </c>
      <c r="BH981" s="184">
        <f>IF(N981="sníž. přenesená",J981,0)</f>
        <v>0</v>
      </c>
      <c r="BI981" s="184">
        <f>IF(N981="nulová",J981,0)</f>
        <v>0</v>
      </c>
      <c r="BJ981" s="19" t="s">
        <v>227</v>
      </c>
      <c r="BK981" s="184">
        <f>ROUND(I981*H981,1)</f>
        <v>0</v>
      </c>
      <c r="BL981" s="19" t="s">
        <v>337</v>
      </c>
      <c r="BM981" s="183" t="s">
        <v>1491</v>
      </c>
    </row>
    <row r="982" spans="1:65" s="2" customFormat="1" ht="19.5">
      <c r="A982" s="36"/>
      <c r="B982" s="37"/>
      <c r="C982" s="38"/>
      <c r="D982" s="185" t="s">
        <v>229</v>
      </c>
      <c r="E982" s="38"/>
      <c r="F982" s="186" t="s">
        <v>1492</v>
      </c>
      <c r="G982" s="38"/>
      <c r="H982" s="38"/>
      <c r="I982" s="187"/>
      <c r="J982" s="38"/>
      <c r="K982" s="38"/>
      <c r="L982" s="41"/>
      <c r="M982" s="188"/>
      <c r="N982" s="189"/>
      <c r="O982" s="66"/>
      <c r="P982" s="66"/>
      <c r="Q982" s="66"/>
      <c r="R982" s="66"/>
      <c r="S982" s="66"/>
      <c r="T982" s="67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T982" s="19" t="s">
        <v>229</v>
      </c>
      <c r="AU982" s="19" t="s">
        <v>227</v>
      </c>
    </row>
    <row r="983" spans="1:65" s="2" customFormat="1" ht="11.25">
      <c r="A983" s="36"/>
      <c r="B983" s="37"/>
      <c r="C983" s="38"/>
      <c r="D983" s="190" t="s">
        <v>231</v>
      </c>
      <c r="E983" s="38"/>
      <c r="F983" s="191" t="s">
        <v>1493</v>
      </c>
      <c r="G983" s="38"/>
      <c r="H983" s="38"/>
      <c r="I983" s="187"/>
      <c r="J983" s="38"/>
      <c r="K983" s="38"/>
      <c r="L983" s="41"/>
      <c r="M983" s="188"/>
      <c r="N983" s="189"/>
      <c r="O983" s="66"/>
      <c r="P983" s="66"/>
      <c r="Q983" s="66"/>
      <c r="R983" s="66"/>
      <c r="S983" s="66"/>
      <c r="T983" s="67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T983" s="19" t="s">
        <v>231</v>
      </c>
      <c r="AU983" s="19" t="s">
        <v>227</v>
      </c>
    </row>
    <row r="984" spans="1:65" s="13" customFormat="1" ht="11.25">
      <c r="B984" s="192"/>
      <c r="C984" s="193"/>
      <c r="D984" s="185" t="s">
        <v>233</v>
      </c>
      <c r="E984" s="194" t="s">
        <v>19</v>
      </c>
      <c r="F984" s="195" t="s">
        <v>92</v>
      </c>
      <c r="G984" s="193"/>
      <c r="H984" s="196">
        <v>7.88</v>
      </c>
      <c r="I984" s="197"/>
      <c r="J984" s="193"/>
      <c r="K984" s="193"/>
      <c r="L984" s="198"/>
      <c r="M984" s="199"/>
      <c r="N984" s="200"/>
      <c r="O984" s="200"/>
      <c r="P984" s="200"/>
      <c r="Q984" s="200"/>
      <c r="R984" s="200"/>
      <c r="S984" s="200"/>
      <c r="T984" s="201"/>
      <c r="AT984" s="202" t="s">
        <v>233</v>
      </c>
      <c r="AU984" s="202" t="s">
        <v>227</v>
      </c>
      <c r="AV984" s="13" t="s">
        <v>227</v>
      </c>
      <c r="AW984" s="13" t="s">
        <v>33</v>
      </c>
      <c r="AX984" s="13" t="s">
        <v>71</v>
      </c>
      <c r="AY984" s="202" t="s">
        <v>220</v>
      </c>
    </row>
    <row r="985" spans="1:65" s="13" customFormat="1" ht="11.25">
      <c r="B985" s="192"/>
      <c r="C985" s="193"/>
      <c r="D985" s="185" t="s">
        <v>233</v>
      </c>
      <c r="E985" s="194" t="s">
        <v>19</v>
      </c>
      <c r="F985" s="195" t="s">
        <v>131</v>
      </c>
      <c r="G985" s="193"/>
      <c r="H985" s="196">
        <v>19.059999999999999</v>
      </c>
      <c r="I985" s="197"/>
      <c r="J985" s="193"/>
      <c r="K985" s="193"/>
      <c r="L985" s="198"/>
      <c r="M985" s="199"/>
      <c r="N985" s="200"/>
      <c r="O985" s="200"/>
      <c r="P985" s="200"/>
      <c r="Q985" s="200"/>
      <c r="R985" s="200"/>
      <c r="S985" s="200"/>
      <c r="T985" s="201"/>
      <c r="AT985" s="202" t="s">
        <v>233</v>
      </c>
      <c r="AU985" s="202" t="s">
        <v>227</v>
      </c>
      <c r="AV985" s="13" t="s">
        <v>227</v>
      </c>
      <c r="AW985" s="13" t="s">
        <v>33</v>
      </c>
      <c r="AX985" s="13" t="s">
        <v>71</v>
      </c>
      <c r="AY985" s="202" t="s">
        <v>220</v>
      </c>
    </row>
    <row r="986" spans="1:65" s="13" customFormat="1" ht="11.25">
      <c r="B986" s="192"/>
      <c r="C986" s="193"/>
      <c r="D986" s="185" t="s">
        <v>233</v>
      </c>
      <c r="E986" s="194" t="s">
        <v>19</v>
      </c>
      <c r="F986" s="195" t="s">
        <v>119</v>
      </c>
      <c r="G986" s="193"/>
      <c r="H986" s="196">
        <v>14.28</v>
      </c>
      <c r="I986" s="197"/>
      <c r="J986" s="193"/>
      <c r="K986" s="193"/>
      <c r="L986" s="198"/>
      <c r="M986" s="199"/>
      <c r="N986" s="200"/>
      <c r="O986" s="200"/>
      <c r="P986" s="200"/>
      <c r="Q986" s="200"/>
      <c r="R986" s="200"/>
      <c r="S986" s="200"/>
      <c r="T986" s="201"/>
      <c r="AT986" s="202" t="s">
        <v>233</v>
      </c>
      <c r="AU986" s="202" t="s">
        <v>227</v>
      </c>
      <c r="AV986" s="13" t="s">
        <v>227</v>
      </c>
      <c r="AW986" s="13" t="s">
        <v>33</v>
      </c>
      <c r="AX986" s="13" t="s">
        <v>71</v>
      </c>
      <c r="AY986" s="202" t="s">
        <v>220</v>
      </c>
    </row>
    <row r="987" spans="1:65" s="13" customFormat="1" ht="11.25">
      <c r="B987" s="192"/>
      <c r="C987" s="193"/>
      <c r="D987" s="185" t="s">
        <v>233</v>
      </c>
      <c r="E987" s="194" t="s">
        <v>19</v>
      </c>
      <c r="F987" s="195" t="s">
        <v>113</v>
      </c>
      <c r="G987" s="193"/>
      <c r="H987" s="196">
        <v>5.74</v>
      </c>
      <c r="I987" s="197"/>
      <c r="J987" s="193"/>
      <c r="K987" s="193"/>
      <c r="L987" s="198"/>
      <c r="M987" s="199"/>
      <c r="N987" s="200"/>
      <c r="O987" s="200"/>
      <c r="P987" s="200"/>
      <c r="Q987" s="200"/>
      <c r="R987" s="200"/>
      <c r="S987" s="200"/>
      <c r="T987" s="201"/>
      <c r="AT987" s="202" t="s">
        <v>233</v>
      </c>
      <c r="AU987" s="202" t="s">
        <v>227</v>
      </c>
      <c r="AV987" s="13" t="s">
        <v>227</v>
      </c>
      <c r="AW987" s="13" t="s">
        <v>33</v>
      </c>
      <c r="AX987" s="13" t="s">
        <v>71</v>
      </c>
      <c r="AY987" s="202" t="s">
        <v>220</v>
      </c>
    </row>
    <row r="988" spans="1:65" s="13" customFormat="1" ht="11.25">
      <c r="B988" s="192"/>
      <c r="C988" s="193"/>
      <c r="D988" s="185" t="s">
        <v>233</v>
      </c>
      <c r="E988" s="194" t="s">
        <v>19</v>
      </c>
      <c r="F988" s="195" t="s">
        <v>125</v>
      </c>
      <c r="G988" s="193"/>
      <c r="H988" s="196">
        <v>17.96</v>
      </c>
      <c r="I988" s="197"/>
      <c r="J988" s="193"/>
      <c r="K988" s="193"/>
      <c r="L988" s="198"/>
      <c r="M988" s="199"/>
      <c r="N988" s="200"/>
      <c r="O988" s="200"/>
      <c r="P988" s="200"/>
      <c r="Q988" s="200"/>
      <c r="R988" s="200"/>
      <c r="S988" s="200"/>
      <c r="T988" s="201"/>
      <c r="AT988" s="202" t="s">
        <v>233</v>
      </c>
      <c r="AU988" s="202" t="s">
        <v>227</v>
      </c>
      <c r="AV988" s="13" t="s">
        <v>227</v>
      </c>
      <c r="AW988" s="13" t="s">
        <v>33</v>
      </c>
      <c r="AX988" s="13" t="s">
        <v>71</v>
      </c>
      <c r="AY988" s="202" t="s">
        <v>220</v>
      </c>
    </row>
    <row r="989" spans="1:65" s="13" customFormat="1" ht="11.25">
      <c r="B989" s="192"/>
      <c r="C989" s="193"/>
      <c r="D989" s="185" t="s">
        <v>233</v>
      </c>
      <c r="E989" s="194" t="s">
        <v>19</v>
      </c>
      <c r="F989" s="195" t="s">
        <v>122</v>
      </c>
      <c r="G989" s="193"/>
      <c r="H989" s="196">
        <v>4.58</v>
      </c>
      <c r="I989" s="197"/>
      <c r="J989" s="193"/>
      <c r="K989" s="193"/>
      <c r="L989" s="198"/>
      <c r="M989" s="199"/>
      <c r="N989" s="200"/>
      <c r="O989" s="200"/>
      <c r="P989" s="200"/>
      <c r="Q989" s="200"/>
      <c r="R989" s="200"/>
      <c r="S989" s="200"/>
      <c r="T989" s="201"/>
      <c r="AT989" s="202" t="s">
        <v>233</v>
      </c>
      <c r="AU989" s="202" t="s">
        <v>227</v>
      </c>
      <c r="AV989" s="13" t="s">
        <v>227</v>
      </c>
      <c r="AW989" s="13" t="s">
        <v>33</v>
      </c>
      <c r="AX989" s="13" t="s">
        <v>71</v>
      </c>
      <c r="AY989" s="202" t="s">
        <v>220</v>
      </c>
    </row>
    <row r="990" spans="1:65" s="2" customFormat="1" ht="16.5" customHeight="1">
      <c r="A990" s="36"/>
      <c r="B990" s="37"/>
      <c r="C990" s="224" t="s">
        <v>1494</v>
      </c>
      <c r="D990" s="224" t="s">
        <v>302</v>
      </c>
      <c r="E990" s="225" t="s">
        <v>1495</v>
      </c>
      <c r="F990" s="226" t="s">
        <v>1496</v>
      </c>
      <c r="G990" s="227" t="s">
        <v>82</v>
      </c>
      <c r="H990" s="228">
        <v>79.930000000000007</v>
      </c>
      <c r="I990" s="229"/>
      <c r="J990" s="228">
        <f>ROUND(I990*H990,1)</f>
        <v>0</v>
      </c>
      <c r="K990" s="226" t="s">
        <v>225</v>
      </c>
      <c r="L990" s="230"/>
      <c r="M990" s="231" t="s">
        <v>19</v>
      </c>
      <c r="N990" s="232" t="s">
        <v>43</v>
      </c>
      <c r="O990" s="66"/>
      <c r="P990" s="181">
        <f>O990*H990</f>
        <v>0</v>
      </c>
      <c r="Q990" s="181">
        <v>8.9999999999999998E-4</v>
      </c>
      <c r="R990" s="181">
        <f>Q990*H990</f>
        <v>7.1937000000000001E-2</v>
      </c>
      <c r="S990" s="181">
        <v>0</v>
      </c>
      <c r="T990" s="182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83" t="s">
        <v>457</v>
      </c>
      <c r="AT990" s="183" t="s">
        <v>302</v>
      </c>
      <c r="AU990" s="183" t="s">
        <v>227</v>
      </c>
      <c r="AY990" s="19" t="s">
        <v>220</v>
      </c>
      <c r="BE990" s="184">
        <f>IF(N990="základní",J990,0)</f>
        <v>0</v>
      </c>
      <c r="BF990" s="184">
        <f>IF(N990="snížená",J990,0)</f>
        <v>0</v>
      </c>
      <c r="BG990" s="184">
        <f>IF(N990="zákl. přenesená",J990,0)</f>
        <v>0</v>
      </c>
      <c r="BH990" s="184">
        <f>IF(N990="sníž. přenesená",J990,0)</f>
        <v>0</v>
      </c>
      <c r="BI990" s="184">
        <f>IF(N990="nulová",J990,0)</f>
        <v>0</v>
      </c>
      <c r="BJ990" s="19" t="s">
        <v>227</v>
      </c>
      <c r="BK990" s="184">
        <f>ROUND(I990*H990,1)</f>
        <v>0</v>
      </c>
      <c r="BL990" s="19" t="s">
        <v>337</v>
      </c>
      <c r="BM990" s="183" t="s">
        <v>1497</v>
      </c>
    </row>
    <row r="991" spans="1:65" s="2" customFormat="1" ht="11.25">
      <c r="A991" s="36"/>
      <c r="B991" s="37"/>
      <c r="C991" s="38"/>
      <c r="D991" s="185" t="s">
        <v>229</v>
      </c>
      <c r="E991" s="38"/>
      <c r="F991" s="186" t="s">
        <v>1496</v>
      </c>
      <c r="G991" s="38"/>
      <c r="H991" s="38"/>
      <c r="I991" s="187"/>
      <c r="J991" s="38"/>
      <c r="K991" s="38"/>
      <c r="L991" s="41"/>
      <c r="M991" s="188"/>
      <c r="N991" s="189"/>
      <c r="O991" s="66"/>
      <c r="P991" s="66"/>
      <c r="Q991" s="66"/>
      <c r="R991" s="66"/>
      <c r="S991" s="66"/>
      <c r="T991" s="67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T991" s="19" t="s">
        <v>229</v>
      </c>
      <c r="AU991" s="19" t="s">
        <v>227</v>
      </c>
    </row>
    <row r="992" spans="1:65" s="13" customFormat="1" ht="11.25">
      <c r="B992" s="192"/>
      <c r="C992" s="193"/>
      <c r="D992" s="185" t="s">
        <v>233</v>
      </c>
      <c r="E992" s="194" t="s">
        <v>19</v>
      </c>
      <c r="F992" s="195" t="s">
        <v>1498</v>
      </c>
      <c r="G992" s="193"/>
      <c r="H992" s="196">
        <v>69.5</v>
      </c>
      <c r="I992" s="197"/>
      <c r="J992" s="193"/>
      <c r="K992" s="193"/>
      <c r="L992" s="198"/>
      <c r="M992" s="199"/>
      <c r="N992" s="200"/>
      <c r="O992" s="200"/>
      <c r="P992" s="200"/>
      <c r="Q992" s="200"/>
      <c r="R992" s="200"/>
      <c r="S992" s="200"/>
      <c r="T992" s="201"/>
      <c r="AT992" s="202" t="s">
        <v>233</v>
      </c>
      <c r="AU992" s="202" t="s">
        <v>227</v>
      </c>
      <c r="AV992" s="13" t="s">
        <v>227</v>
      </c>
      <c r="AW992" s="13" t="s">
        <v>33</v>
      </c>
      <c r="AX992" s="13" t="s">
        <v>76</v>
      </c>
      <c r="AY992" s="202" t="s">
        <v>220</v>
      </c>
    </row>
    <row r="993" spans="1:65" s="13" customFormat="1" ht="11.25">
      <c r="B993" s="192"/>
      <c r="C993" s="193"/>
      <c r="D993" s="185" t="s">
        <v>233</v>
      </c>
      <c r="E993" s="193"/>
      <c r="F993" s="195" t="s">
        <v>1499</v>
      </c>
      <c r="G993" s="193"/>
      <c r="H993" s="196">
        <v>79.930000000000007</v>
      </c>
      <c r="I993" s="197"/>
      <c r="J993" s="193"/>
      <c r="K993" s="193"/>
      <c r="L993" s="198"/>
      <c r="M993" s="199"/>
      <c r="N993" s="200"/>
      <c r="O993" s="200"/>
      <c r="P993" s="200"/>
      <c r="Q993" s="200"/>
      <c r="R993" s="200"/>
      <c r="S993" s="200"/>
      <c r="T993" s="201"/>
      <c r="AT993" s="202" t="s">
        <v>233</v>
      </c>
      <c r="AU993" s="202" t="s">
        <v>227</v>
      </c>
      <c r="AV993" s="13" t="s">
        <v>227</v>
      </c>
      <c r="AW993" s="13" t="s">
        <v>4</v>
      </c>
      <c r="AX993" s="13" t="s">
        <v>76</v>
      </c>
      <c r="AY993" s="202" t="s">
        <v>220</v>
      </c>
    </row>
    <row r="994" spans="1:65" s="2" customFormat="1" ht="24.2" customHeight="1">
      <c r="A994" s="36"/>
      <c r="B994" s="37"/>
      <c r="C994" s="173" t="s">
        <v>1500</v>
      </c>
      <c r="D994" s="173" t="s">
        <v>222</v>
      </c>
      <c r="E994" s="174" t="s">
        <v>1501</v>
      </c>
      <c r="F994" s="175" t="s">
        <v>1502</v>
      </c>
      <c r="G994" s="176" t="s">
        <v>82</v>
      </c>
      <c r="H994" s="177">
        <v>146.35</v>
      </c>
      <c r="I994" s="178"/>
      <c r="J994" s="177">
        <f>ROUND(I994*H994,1)</f>
        <v>0</v>
      </c>
      <c r="K994" s="175" t="s">
        <v>225</v>
      </c>
      <c r="L994" s="41"/>
      <c r="M994" s="179" t="s">
        <v>19</v>
      </c>
      <c r="N994" s="180" t="s">
        <v>43</v>
      </c>
      <c r="O994" s="66"/>
      <c r="P994" s="181">
        <f>O994*H994</f>
        <v>0</v>
      </c>
      <c r="Q994" s="181">
        <v>2.1000000000000001E-4</v>
      </c>
      <c r="R994" s="181">
        <f>Q994*H994</f>
        <v>3.07335E-2</v>
      </c>
      <c r="S994" s="181">
        <v>0</v>
      </c>
      <c r="T994" s="182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83" t="s">
        <v>337</v>
      </c>
      <c r="AT994" s="183" t="s">
        <v>222</v>
      </c>
      <c r="AU994" s="183" t="s">
        <v>227</v>
      </c>
      <c r="AY994" s="19" t="s">
        <v>220</v>
      </c>
      <c r="BE994" s="184">
        <f>IF(N994="základní",J994,0)</f>
        <v>0</v>
      </c>
      <c r="BF994" s="184">
        <f>IF(N994="snížená",J994,0)</f>
        <v>0</v>
      </c>
      <c r="BG994" s="184">
        <f>IF(N994="zákl. přenesená",J994,0)</f>
        <v>0</v>
      </c>
      <c r="BH994" s="184">
        <f>IF(N994="sníž. přenesená",J994,0)</f>
        <v>0</v>
      </c>
      <c r="BI994" s="184">
        <f>IF(N994="nulová",J994,0)</f>
        <v>0</v>
      </c>
      <c r="BJ994" s="19" t="s">
        <v>227</v>
      </c>
      <c r="BK994" s="184">
        <f>ROUND(I994*H994,1)</f>
        <v>0</v>
      </c>
      <c r="BL994" s="19" t="s">
        <v>337</v>
      </c>
      <c r="BM994" s="183" t="s">
        <v>1503</v>
      </c>
    </row>
    <row r="995" spans="1:65" s="2" customFormat="1" ht="19.5">
      <c r="A995" s="36"/>
      <c r="B995" s="37"/>
      <c r="C995" s="38"/>
      <c r="D995" s="185" t="s">
        <v>229</v>
      </c>
      <c r="E995" s="38"/>
      <c r="F995" s="186" t="s">
        <v>1504</v>
      </c>
      <c r="G995" s="38"/>
      <c r="H995" s="38"/>
      <c r="I995" s="187"/>
      <c r="J995" s="38"/>
      <c r="K995" s="38"/>
      <c r="L995" s="41"/>
      <c r="M995" s="188"/>
      <c r="N995" s="189"/>
      <c r="O995" s="66"/>
      <c r="P995" s="66"/>
      <c r="Q995" s="66"/>
      <c r="R995" s="66"/>
      <c r="S995" s="66"/>
      <c r="T995" s="67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T995" s="19" t="s">
        <v>229</v>
      </c>
      <c r="AU995" s="19" t="s">
        <v>227</v>
      </c>
    </row>
    <row r="996" spans="1:65" s="2" customFormat="1" ht="11.25">
      <c r="A996" s="36"/>
      <c r="B996" s="37"/>
      <c r="C996" s="38"/>
      <c r="D996" s="190" t="s">
        <v>231</v>
      </c>
      <c r="E996" s="38"/>
      <c r="F996" s="191" t="s">
        <v>1505</v>
      </c>
      <c r="G996" s="38"/>
      <c r="H996" s="38"/>
      <c r="I996" s="187"/>
      <c r="J996" s="38"/>
      <c r="K996" s="38"/>
      <c r="L996" s="41"/>
      <c r="M996" s="188"/>
      <c r="N996" s="189"/>
      <c r="O996" s="66"/>
      <c r="P996" s="66"/>
      <c r="Q996" s="66"/>
      <c r="R996" s="66"/>
      <c r="S996" s="66"/>
      <c r="T996" s="67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T996" s="19" t="s">
        <v>231</v>
      </c>
      <c r="AU996" s="19" t="s">
        <v>227</v>
      </c>
    </row>
    <row r="997" spans="1:65" s="13" customFormat="1" ht="11.25">
      <c r="B997" s="192"/>
      <c r="C997" s="193"/>
      <c r="D997" s="185" t="s">
        <v>233</v>
      </c>
      <c r="E997" s="194" t="s">
        <v>19</v>
      </c>
      <c r="F997" s="195" t="s">
        <v>89</v>
      </c>
      <c r="G997" s="193"/>
      <c r="H997" s="196">
        <v>21.68</v>
      </c>
      <c r="I997" s="197"/>
      <c r="J997" s="193"/>
      <c r="K997" s="193"/>
      <c r="L997" s="198"/>
      <c r="M997" s="199"/>
      <c r="N997" s="200"/>
      <c r="O997" s="200"/>
      <c r="P997" s="200"/>
      <c r="Q997" s="200"/>
      <c r="R997" s="200"/>
      <c r="S997" s="200"/>
      <c r="T997" s="201"/>
      <c r="AT997" s="202" t="s">
        <v>233</v>
      </c>
      <c r="AU997" s="202" t="s">
        <v>227</v>
      </c>
      <c r="AV997" s="13" t="s">
        <v>227</v>
      </c>
      <c r="AW997" s="13" t="s">
        <v>33</v>
      </c>
      <c r="AX997" s="13" t="s">
        <v>71</v>
      </c>
      <c r="AY997" s="202" t="s">
        <v>220</v>
      </c>
    </row>
    <row r="998" spans="1:65" s="13" customFormat="1" ht="11.25">
      <c r="B998" s="192"/>
      <c r="C998" s="193"/>
      <c r="D998" s="185" t="s">
        <v>233</v>
      </c>
      <c r="E998" s="194" t="s">
        <v>19</v>
      </c>
      <c r="F998" s="195" t="s">
        <v>110</v>
      </c>
      <c r="G998" s="193"/>
      <c r="H998" s="196">
        <v>18.75</v>
      </c>
      <c r="I998" s="197"/>
      <c r="J998" s="193"/>
      <c r="K998" s="193"/>
      <c r="L998" s="198"/>
      <c r="M998" s="199"/>
      <c r="N998" s="200"/>
      <c r="O998" s="200"/>
      <c r="P998" s="200"/>
      <c r="Q998" s="200"/>
      <c r="R998" s="200"/>
      <c r="S998" s="200"/>
      <c r="T998" s="201"/>
      <c r="AT998" s="202" t="s">
        <v>233</v>
      </c>
      <c r="AU998" s="202" t="s">
        <v>227</v>
      </c>
      <c r="AV998" s="13" t="s">
        <v>227</v>
      </c>
      <c r="AW998" s="13" t="s">
        <v>33</v>
      </c>
      <c r="AX998" s="13" t="s">
        <v>71</v>
      </c>
      <c r="AY998" s="202" t="s">
        <v>220</v>
      </c>
    </row>
    <row r="999" spans="1:65" s="13" customFormat="1" ht="11.25">
      <c r="B999" s="192"/>
      <c r="C999" s="193"/>
      <c r="D999" s="185" t="s">
        <v>233</v>
      </c>
      <c r="E999" s="194" t="s">
        <v>19</v>
      </c>
      <c r="F999" s="195" t="s">
        <v>116</v>
      </c>
      <c r="G999" s="193"/>
      <c r="H999" s="196">
        <v>15.93</v>
      </c>
      <c r="I999" s="197"/>
      <c r="J999" s="193"/>
      <c r="K999" s="193"/>
      <c r="L999" s="198"/>
      <c r="M999" s="199"/>
      <c r="N999" s="200"/>
      <c r="O999" s="200"/>
      <c r="P999" s="200"/>
      <c r="Q999" s="200"/>
      <c r="R999" s="200"/>
      <c r="S999" s="200"/>
      <c r="T999" s="201"/>
      <c r="AT999" s="202" t="s">
        <v>233</v>
      </c>
      <c r="AU999" s="202" t="s">
        <v>227</v>
      </c>
      <c r="AV999" s="13" t="s">
        <v>227</v>
      </c>
      <c r="AW999" s="13" t="s">
        <v>33</v>
      </c>
      <c r="AX999" s="13" t="s">
        <v>71</v>
      </c>
      <c r="AY999" s="202" t="s">
        <v>220</v>
      </c>
    </row>
    <row r="1000" spans="1:65" s="13" customFormat="1" ht="11.25">
      <c r="B1000" s="192"/>
      <c r="C1000" s="193"/>
      <c r="D1000" s="185" t="s">
        <v>233</v>
      </c>
      <c r="E1000" s="194" t="s">
        <v>19</v>
      </c>
      <c r="F1000" s="195" t="s">
        <v>128</v>
      </c>
      <c r="G1000" s="193"/>
      <c r="H1000" s="196">
        <v>43.03</v>
      </c>
      <c r="I1000" s="197"/>
      <c r="J1000" s="193"/>
      <c r="K1000" s="193"/>
      <c r="L1000" s="198"/>
      <c r="M1000" s="199"/>
      <c r="N1000" s="200"/>
      <c r="O1000" s="200"/>
      <c r="P1000" s="200"/>
      <c r="Q1000" s="200"/>
      <c r="R1000" s="200"/>
      <c r="S1000" s="200"/>
      <c r="T1000" s="201"/>
      <c r="AT1000" s="202" t="s">
        <v>233</v>
      </c>
      <c r="AU1000" s="202" t="s">
        <v>227</v>
      </c>
      <c r="AV1000" s="13" t="s">
        <v>227</v>
      </c>
      <c r="AW1000" s="13" t="s">
        <v>33</v>
      </c>
      <c r="AX1000" s="13" t="s">
        <v>71</v>
      </c>
      <c r="AY1000" s="202" t="s">
        <v>220</v>
      </c>
    </row>
    <row r="1001" spans="1:65" s="13" customFormat="1" ht="11.25">
      <c r="B1001" s="192"/>
      <c r="C1001" s="193"/>
      <c r="D1001" s="185" t="s">
        <v>233</v>
      </c>
      <c r="E1001" s="194" t="s">
        <v>19</v>
      </c>
      <c r="F1001" s="195" t="s">
        <v>92</v>
      </c>
      <c r="G1001" s="193"/>
      <c r="H1001" s="196">
        <v>7.88</v>
      </c>
      <c r="I1001" s="197"/>
      <c r="J1001" s="193"/>
      <c r="K1001" s="193"/>
      <c r="L1001" s="198"/>
      <c r="M1001" s="199"/>
      <c r="N1001" s="200"/>
      <c r="O1001" s="200"/>
      <c r="P1001" s="200"/>
      <c r="Q1001" s="200"/>
      <c r="R1001" s="200"/>
      <c r="S1001" s="200"/>
      <c r="T1001" s="201"/>
      <c r="AT1001" s="202" t="s">
        <v>233</v>
      </c>
      <c r="AU1001" s="202" t="s">
        <v>227</v>
      </c>
      <c r="AV1001" s="13" t="s">
        <v>227</v>
      </c>
      <c r="AW1001" s="13" t="s">
        <v>33</v>
      </c>
      <c r="AX1001" s="13" t="s">
        <v>71</v>
      </c>
      <c r="AY1001" s="202" t="s">
        <v>220</v>
      </c>
    </row>
    <row r="1002" spans="1:65" s="13" customFormat="1" ht="11.25">
      <c r="B1002" s="192"/>
      <c r="C1002" s="193"/>
      <c r="D1002" s="185" t="s">
        <v>233</v>
      </c>
      <c r="E1002" s="194" t="s">
        <v>19</v>
      </c>
      <c r="F1002" s="195" t="s">
        <v>131</v>
      </c>
      <c r="G1002" s="193"/>
      <c r="H1002" s="196">
        <v>19.059999999999999</v>
      </c>
      <c r="I1002" s="197"/>
      <c r="J1002" s="193"/>
      <c r="K1002" s="193"/>
      <c r="L1002" s="198"/>
      <c r="M1002" s="199"/>
      <c r="N1002" s="200"/>
      <c r="O1002" s="200"/>
      <c r="P1002" s="200"/>
      <c r="Q1002" s="200"/>
      <c r="R1002" s="200"/>
      <c r="S1002" s="200"/>
      <c r="T1002" s="201"/>
      <c r="AT1002" s="202" t="s">
        <v>233</v>
      </c>
      <c r="AU1002" s="202" t="s">
        <v>227</v>
      </c>
      <c r="AV1002" s="13" t="s">
        <v>227</v>
      </c>
      <c r="AW1002" s="13" t="s">
        <v>33</v>
      </c>
      <c r="AX1002" s="13" t="s">
        <v>71</v>
      </c>
      <c r="AY1002" s="202" t="s">
        <v>220</v>
      </c>
    </row>
    <row r="1003" spans="1:65" s="13" customFormat="1" ht="11.25">
      <c r="B1003" s="192"/>
      <c r="C1003" s="193"/>
      <c r="D1003" s="185" t="s">
        <v>233</v>
      </c>
      <c r="E1003" s="194" t="s">
        <v>19</v>
      </c>
      <c r="F1003" s="195" t="s">
        <v>119</v>
      </c>
      <c r="G1003" s="193"/>
      <c r="H1003" s="196">
        <v>14.28</v>
      </c>
      <c r="I1003" s="197"/>
      <c r="J1003" s="193"/>
      <c r="K1003" s="193"/>
      <c r="L1003" s="198"/>
      <c r="M1003" s="199"/>
      <c r="N1003" s="200"/>
      <c r="O1003" s="200"/>
      <c r="P1003" s="200"/>
      <c r="Q1003" s="200"/>
      <c r="R1003" s="200"/>
      <c r="S1003" s="200"/>
      <c r="T1003" s="201"/>
      <c r="AT1003" s="202" t="s">
        <v>233</v>
      </c>
      <c r="AU1003" s="202" t="s">
        <v>227</v>
      </c>
      <c r="AV1003" s="13" t="s">
        <v>227</v>
      </c>
      <c r="AW1003" s="13" t="s">
        <v>33</v>
      </c>
      <c r="AX1003" s="13" t="s">
        <v>71</v>
      </c>
      <c r="AY1003" s="202" t="s">
        <v>220</v>
      </c>
    </row>
    <row r="1004" spans="1:65" s="13" customFormat="1" ht="11.25">
      <c r="B1004" s="192"/>
      <c r="C1004" s="193"/>
      <c r="D1004" s="185" t="s">
        <v>233</v>
      </c>
      <c r="E1004" s="194" t="s">
        <v>19</v>
      </c>
      <c r="F1004" s="195" t="s">
        <v>113</v>
      </c>
      <c r="G1004" s="193"/>
      <c r="H1004" s="196">
        <v>5.74</v>
      </c>
      <c r="I1004" s="197"/>
      <c r="J1004" s="193"/>
      <c r="K1004" s="193"/>
      <c r="L1004" s="198"/>
      <c r="M1004" s="199"/>
      <c r="N1004" s="200"/>
      <c r="O1004" s="200"/>
      <c r="P1004" s="200"/>
      <c r="Q1004" s="200"/>
      <c r="R1004" s="200"/>
      <c r="S1004" s="200"/>
      <c r="T1004" s="201"/>
      <c r="AT1004" s="202" t="s">
        <v>233</v>
      </c>
      <c r="AU1004" s="202" t="s">
        <v>227</v>
      </c>
      <c r="AV1004" s="13" t="s">
        <v>227</v>
      </c>
      <c r="AW1004" s="13" t="s">
        <v>33</v>
      </c>
      <c r="AX1004" s="13" t="s">
        <v>71</v>
      </c>
      <c r="AY1004" s="202" t="s">
        <v>220</v>
      </c>
    </row>
    <row r="1005" spans="1:65" s="2" customFormat="1" ht="33" customHeight="1">
      <c r="A1005" s="36"/>
      <c r="B1005" s="37"/>
      <c r="C1005" s="173" t="s">
        <v>1506</v>
      </c>
      <c r="D1005" s="173" t="s">
        <v>222</v>
      </c>
      <c r="E1005" s="174" t="s">
        <v>1507</v>
      </c>
      <c r="F1005" s="175" t="s">
        <v>1508</v>
      </c>
      <c r="G1005" s="176" t="s">
        <v>82</v>
      </c>
      <c r="H1005" s="177">
        <v>146.35</v>
      </c>
      <c r="I1005" s="178"/>
      <c r="J1005" s="177">
        <f>ROUND(I1005*H1005,1)</f>
        <v>0</v>
      </c>
      <c r="K1005" s="175" t="s">
        <v>225</v>
      </c>
      <c r="L1005" s="41"/>
      <c r="M1005" s="179" t="s">
        <v>19</v>
      </c>
      <c r="N1005" s="180" t="s">
        <v>43</v>
      </c>
      <c r="O1005" s="66"/>
      <c r="P1005" s="181">
        <f>O1005*H1005</f>
        <v>0</v>
      </c>
      <c r="Q1005" s="181">
        <v>2.7999999999999998E-4</v>
      </c>
      <c r="R1005" s="181">
        <f>Q1005*H1005</f>
        <v>4.0977999999999994E-2</v>
      </c>
      <c r="S1005" s="181">
        <v>0</v>
      </c>
      <c r="T1005" s="182">
        <f>S1005*H1005</f>
        <v>0</v>
      </c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R1005" s="183" t="s">
        <v>337</v>
      </c>
      <c r="AT1005" s="183" t="s">
        <v>222</v>
      </c>
      <c r="AU1005" s="183" t="s">
        <v>227</v>
      </c>
      <c r="AY1005" s="19" t="s">
        <v>220</v>
      </c>
      <c r="BE1005" s="184">
        <f>IF(N1005="základní",J1005,0)</f>
        <v>0</v>
      </c>
      <c r="BF1005" s="184">
        <f>IF(N1005="snížená",J1005,0)</f>
        <v>0</v>
      </c>
      <c r="BG1005" s="184">
        <f>IF(N1005="zákl. přenesená",J1005,0)</f>
        <v>0</v>
      </c>
      <c r="BH1005" s="184">
        <f>IF(N1005="sníž. přenesená",J1005,0)</f>
        <v>0</v>
      </c>
      <c r="BI1005" s="184">
        <f>IF(N1005="nulová",J1005,0)</f>
        <v>0</v>
      </c>
      <c r="BJ1005" s="19" t="s">
        <v>227</v>
      </c>
      <c r="BK1005" s="184">
        <f>ROUND(I1005*H1005,1)</f>
        <v>0</v>
      </c>
      <c r="BL1005" s="19" t="s">
        <v>337</v>
      </c>
      <c r="BM1005" s="183" t="s">
        <v>1509</v>
      </c>
    </row>
    <row r="1006" spans="1:65" s="2" customFormat="1" ht="29.25">
      <c r="A1006" s="36"/>
      <c r="B1006" s="37"/>
      <c r="C1006" s="38"/>
      <c r="D1006" s="185" t="s">
        <v>229</v>
      </c>
      <c r="E1006" s="38"/>
      <c r="F1006" s="186" t="s">
        <v>1510</v>
      </c>
      <c r="G1006" s="38"/>
      <c r="H1006" s="38"/>
      <c r="I1006" s="187"/>
      <c r="J1006" s="38"/>
      <c r="K1006" s="38"/>
      <c r="L1006" s="41"/>
      <c r="M1006" s="188"/>
      <c r="N1006" s="189"/>
      <c r="O1006" s="66"/>
      <c r="P1006" s="66"/>
      <c r="Q1006" s="66"/>
      <c r="R1006" s="66"/>
      <c r="S1006" s="66"/>
      <c r="T1006" s="67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T1006" s="19" t="s">
        <v>229</v>
      </c>
      <c r="AU1006" s="19" t="s">
        <v>227</v>
      </c>
    </row>
    <row r="1007" spans="1:65" s="2" customFormat="1" ht="11.25">
      <c r="A1007" s="36"/>
      <c r="B1007" s="37"/>
      <c r="C1007" s="38"/>
      <c r="D1007" s="190" t="s">
        <v>231</v>
      </c>
      <c r="E1007" s="38"/>
      <c r="F1007" s="191" t="s">
        <v>1511</v>
      </c>
      <c r="G1007" s="38"/>
      <c r="H1007" s="38"/>
      <c r="I1007" s="187"/>
      <c r="J1007" s="38"/>
      <c r="K1007" s="38"/>
      <c r="L1007" s="41"/>
      <c r="M1007" s="188"/>
      <c r="N1007" s="189"/>
      <c r="O1007" s="66"/>
      <c r="P1007" s="66"/>
      <c r="Q1007" s="66"/>
      <c r="R1007" s="66"/>
      <c r="S1007" s="66"/>
      <c r="T1007" s="67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T1007" s="19" t="s">
        <v>231</v>
      </c>
      <c r="AU1007" s="19" t="s">
        <v>227</v>
      </c>
    </row>
    <row r="1008" spans="1:65" s="13" customFormat="1" ht="11.25">
      <c r="B1008" s="192"/>
      <c r="C1008" s="193"/>
      <c r="D1008" s="185" t="s">
        <v>233</v>
      </c>
      <c r="E1008" s="194" t="s">
        <v>19</v>
      </c>
      <c r="F1008" s="195" t="s">
        <v>1512</v>
      </c>
      <c r="G1008" s="193"/>
      <c r="H1008" s="196">
        <v>146.35</v>
      </c>
      <c r="I1008" s="197"/>
      <c r="J1008" s="193"/>
      <c r="K1008" s="193"/>
      <c r="L1008" s="198"/>
      <c r="M1008" s="199"/>
      <c r="N1008" s="200"/>
      <c r="O1008" s="200"/>
      <c r="P1008" s="200"/>
      <c r="Q1008" s="200"/>
      <c r="R1008" s="200"/>
      <c r="S1008" s="200"/>
      <c r="T1008" s="201"/>
      <c r="AT1008" s="202" t="s">
        <v>233</v>
      </c>
      <c r="AU1008" s="202" t="s">
        <v>227</v>
      </c>
      <c r="AV1008" s="13" t="s">
        <v>227</v>
      </c>
      <c r="AW1008" s="13" t="s">
        <v>33</v>
      </c>
      <c r="AX1008" s="13" t="s">
        <v>71</v>
      </c>
      <c r="AY1008" s="202" t="s">
        <v>220</v>
      </c>
    </row>
    <row r="1009" spans="1:65" s="12" customFormat="1" ht="22.9" customHeight="1">
      <c r="B1009" s="157"/>
      <c r="C1009" s="158"/>
      <c r="D1009" s="159" t="s">
        <v>70</v>
      </c>
      <c r="E1009" s="171" t="s">
        <v>1513</v>
      </c>
      <c r="F1009" s="171" t="s">
        <v>1514</v>
      </c>
      <c r="G1009" s="158"/>
      <c r="H1009" s="158"/>
      <c r="I1009" s="161"/>
      <c r="J1009" s="172">
        <f>BK1009</f>
        <v>0</v>
      </c>
      <c r="K1009" s="158"/>
      <c r="L1009" s="163"/>
      <c r="M1009" s="164"/>
      <c r="N1009" s="165"/>
      <c r="O1009" s="165"/>
      <c r="P1009" s="166">
        <f>SUM(P1010:P1020)</f>
        <v>0</v>
      </c>
      <c r="Q1009" s="165"/>
      <c r="R1009" s="166">
        <f>SUM(R1010:R1020)</f>
        <v>1.2492999999999999E-2</v>
      </c>
      <c r="S1009" s="165"/>
      <c r="T1009" s="167">
        <f>SUM(T1010:T1020)</f>
        <v>0</v>
      </c>
      <c r="AR1009" s="168" t="s">
        <v>227</v>
      </c>
      <c r="AT1009" s="169" t="s">
        <v>70</v>
      </c>
      <c r="AU1009" s="169" t="s">
        <v>76</v>
      </c>
      <c r="AY1009" s="168" t="s">
        <v>220</v>
      </c>
      <c r="BK1009" s="170">
        <f>SUM(BK1010:BK1020)</f>
        <v>0</v>
      </c>
    </row>
    <row r="1010" spans="1:65" s="2" customFormat="1" ht="24.2" customHeight="1">
      <c r="A1010" s="36"/>
      <c r="B1010" s="37"/>
      <c r="C1010" s="173" t="s">
        <v>1515</v>
      </c>
      <c r="D1010" s="173" t="s">
        <v>222</v>
      </c>
      <c r="E1010" s="174" t="s">
        <v>1516</v>
      </c>
      <c r="F1010" s="175" t="s">
        <v>1517</v>
      </c>
      <c r="G1010" s="176" t="s">
        <v>82</v>
      </c>
      <c r="H1010" s="177">
        <v>9.15</v>
      </c>
      <c r="I1010" s="178"/>
      <c r="J1010" s="177">
        <f>ROUND(I1010*H1010,1)</f>
        <v>0</v>
      </c>
      <c r="K1010" s="175" t="s">
        <v>225</v>
      </c>
      <c r="L1010" s="41"/>
      <c r="M1010" s="179" t="s">
        <v>19</v>
      </c>
      <c r="N1010" s="180" t="s">
        <v>43</v>
      </c>
      <c r="O1010" s="66"/>
      <c r="P1010" s="181">
        <f>O1010*H1010</f>
        <v>0</v>
      </c>
      <c r="Q1010" s="181">
        <v>0</v>
      </c>
      <c r="R1010" s="181">
        <f>Q1010*H1010</f>
        <v>0</v>
      </c>
      <c r="S1010" s="181">
        <v>0</v>
      </c>
      <c r="T1010" s="182">
        <f>S1010*H1010</f>
        <v>0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183" t="s">
        <v>337</v>
      </c>
      <c r="AT1010" s="183" t="s">
        <v>222</v>
      </c>
      <c r="AU1010" s="183" t="s">
        <v>227</v>
      </c>
      <c r="AY1010" s="19" t="s">
        <v>220</v>
      </c>
      <c r="BE1010" s="184">
        <f>IF(N1010="základní",J1010,0)</f>
        <v>0</v>
      </c>
      <c r="BF1010" s="184">
        <f>IF(N1010="snížená",J1010,0)</f>
        <v>0</v>
      </c>
      <c r="BG1010" s="184">
        <f>IF(N1010="zákl. přenesená",J1010,0)</f>
        <v>0</v>
      </c>
      <c r="BH1010" s="184">
        <f>IF(N1010="sníž. přenesená",J1010,0)</f>
        <v>0</v>
      </c>
      <c r="BI1010" s="184">
        <f>IF(N1010="nulová",J1010,0)</f>
        <v>0</v>
      </c>
      <c r="BJ1010" s="19" t="s">
        <v>227</v>
      </c>
      <c r="BK1010" s="184">
        <f>ROUND(I1010*H1010,1)</f>
        <v>0</v>
      </c>
      <c r="BL1010" s="19" t="s">
        <v>337</v>
      </c>
      <c r="BM1010" s="183" t="s">
        <v>1518</v>
      </c>
    </row>
    <row r="1011" spans="1:65" s="2" customFormat="1" ht="19.5">
      <c r="A1011" s="36"/>
      <c r="B1011" s="37"/>
      <c r="C1011" s="38"/>
      <c r="D1011" s="185" t="s">
        <v>229</v>
      </c>
      <c r="E1011" s="38"/>
      <c r="F1011" s="186" t="s">
        <v>1519</v>
      </c>
      <c r="G1011" s="38"/>
      <c r="H1011" s="38"/>
      <c r="I1011" s="187"/>
      <c r="J1011" s="38"/>
      <c r="K1011" s="38"/>
      <c r="L1011" s="41"/>
      <c r="M1011" s="188"/>
      <c r="N1011" s="189"/>
      <c r="O1011" s="66"/>
      <c r="P1011" s="66"/>
      <c r="Q1011" s="66"/>
      <c r="R1011" s="66"/>
      <c r="S1011" s="66"/>
      <c r="T1011" s="67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T1011" s="19" t="s">
        <v>229</v>
      </c>
      <c r="AU1011" s="19" t="s">
        <v>227</v>
      </c>
    </row>
    <row r="1012" spans="1:65" s="2" customFormat="1" ht="11.25">
      <c r="A1012" s="36"/>
      <c r="B1012" s="37"/>
      <c r="C1012" s="38"/>
      <c r="D1012" s="190" t="s">
        <v>231</v>
      </c>
      <c r="E1012" s="38"/>
      <c r="F1012" s="191" t="s">
        <v>1520</v>
      </c>
      <c r="G1012" s="38"/>
      <c r="H1012" s="38"/>
      <c r="I1012" s="187"/>
      <c r="J1012" s="38"/>
      <c r="K1012" s="38"/>
      <c r="L1012" s="41"/>
      <c r="M1012" s="188"/>
      <c r="N1012" s="189"/>
      <c r="O1012" s="66"/>
      <c r="P1012" s="66"/>
      <c r="Q1012" s="66"/>
      <c r="R1012" s="66"/>
      <c r="S1012" s="66"/>
      <c r="T1012" s="67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T1012" s="19" t="s">
        <v>231</v>
      </c>
      <c r="AU1012" s="19" t="s">
        <v>227</v>
      </c>
    </row>
    <row r="1013" spans="1:65" s="13" customFormat="1" ht="11.25">
      <c r="B1013" s="192"/>
      <c r="C1013" s="193"/>
      <c r="D1013" s="185" t="s">
        <v>233</v>
      </c>
      <c r="E1013" s="194" t="s">
        <v>19</v>
      </c>
      <c r="F1013" s="195" t="s">
        <v>134</v>
      </c>
      <c r="G1013" s="193"/>
      <c r="H1013" s="196">
        <v>9.15</v>
      </c>
      <c r="I1013" s="197"/>
      <c r="J1013" s="193"/>
      <c r="K1013" s="193"/>
      <c r="L1013" s="198"/>
      <c r="M1013" s="199"/>
      <c r="N1013" s="200"/>
      <c r="O1013" s="200"/>
      <c r="P1013" s="200"/>
      <c r="Q1013" s="200"/>
      <c r="R1013" s="200"/>
      <c r="S1013" s="200"/>
      <c r="T1013" s="201"/>
      <c r="AT1013" s="202" t="s">
        <v>233</v>
      </c>
      <c r="AU1013" s="202" t="s">
        <v>227</v>
      </c>
      <c r="AV1013" s="13" t="s">
        <v>227</v>
      </c>
      <c r="AW1013" s="13" t="s">
        <v>33</v>
      </c>
      <c r="AX1013" s="13" t="s">
        <v>76</v>
      </c>
      <c r="AY1013" s="202" t="s">
        <v>220</v>
      </c>
    </row>
    <row r="1014" spans="1:65" s="2" customFormat="1" ht="16.5" customHeight="1">
      <c r="A1014" s="36"/>
      <c r="B1014" s="37"/>
      <c r="C1014" s="224" t="s">
        <v>1521</v>
      </c>
      <c r="D1014" s="224" t="s">
        <v>302</v>
      </c>
      <c r="E1014" s="225" t="s">
        <v>1522</v>
      </c>
      <c r="F1014" s="226" t="s">
        <v>1523</v>
      </c>
      <c r="G1014" s="227" t="s">
        <v>82</v>
      </c>
      <c r="H1014" s="228">
        <v>9.61</v>
      </c>
      <c r="I1014" s="229"/>
      <c r="J1014" s="228">
        <f>ROUND(I1014*H1014,1)</f>
        <v>0</v>
      </c>
      <c r="K1014" s="226" t="s">
        <v>225</v>
      </c>
      <c r="L1014" s="230"/>
      <c r="M1014" s="231" t="s">
        <v>19</v>
      </c>
      <c r="N1014" s="232" t="s">
        <v>43</v>
      </c>
      <c r="O1014" s="66"/>
      <c r="P1014" s="181">
        <f>O1014*H1014</f>
        <v>0</v>
      </c>
      <c r="Q1014" s="181">
        <v>1.2999999999999999E-3</v>
      </c>
      <c r="R1014" s="181">
        <f>Q1014*H1014</f>
        <v>1.2492999999999999E-2</v>
      </c>
      <c r="S1014" s="181">
        <v>0</v>
      </c>
      <c r="T1014" s="182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83" t="s">
        <v>457</v>
      </c>
      <c r="AT1014" s="183" t="s">
        <v>302</v>
      </c>
      <c r="AU1014" s="183" t="s">
        <v>227</v>
      </c>
      <c r="AY1014" s="19" t="s">
        <v>220</v>
      </c>
      <c r="BE1014" s="184">
        <f>IF(N1014="základní",J1014,0)</f>
        <v>0</v>
      </c>
      <c r="BF1014" s="184">
        <f>IF(N1014="snížená",J1014,0)</f>
        <v>0</v>
      </c>
      <c r="BG1014" s="184">
        <f>IF(N1014="zákl. přenesená",J1014,0)</f>
        <v>0</v>
      </c>
      <c r="BH1014" s="184">
        <f>IF(N1014="sníž. přenesená",J1014,0)</f>
        <v>0</v>
      </c>
      <c r="BI1014" s="184">
        <f>IF(N1014="nulová",J1014,0)</f>
        <v>0</v>
      </c>
      <c r="BJ1014" s="19" t="s">
        <v>227</v>
      </c>
      <c r="BK1014" s="184">
        <f>ROUND(I1014*H1014,1)</f>
        <v>0</v>
      </c>
      <c r="BL1014" s="19" t="s">
        <v>337</v>
      </c>
      <c r="BM1014" s="183" t="s">
        <v>1524</v>
      </c>
    </row>
    <row r="1015" spans="1:65" s="2" customFormat="1" ht="11.25">
      <c r="A1015" s="36"/>
      <c r="B1015" s="37"/>
      <c r="C1015" s="38"/>
      <c r="D1015" s="185" t="s">
        <v>229</v>
      </c>
      <c r="E1015" s="38"/>
      <c r="F1015" s="186" t="s">
        <v>1523</v>
      </c>
      <c r="G1015" s="38"/>
      <c r="H1015" s="38"/>
      <c r="I1015" s="187"/>
      <c r="J1015" s="38"/>
      <c r="K1015" s="38"/>
      <c r="L1015" s="41"/>
      <c r="M1015" s="188"/>
      <c r="N1015" s="189"/>
      <c r="O1015" s="66"/>
      <c r="P1015" s="66"/>
      <c r="Q1015" s="66"/>
      <c r="R1015" s="66"/>
      <c r="S1015" s="66"/>
      <c r="T1015" s="67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T1015" s="19" t="s">
        <v>229</v>
      </c>
      <c r="AU1015" s="19" t="s">
        <v>227</v>
      </c>
    </row>
    <row r="1016" spans="1:65" s="13" customFormat="1" ht="11.25">
      <c r="B1016" s="192"/>
      <c r="C1016" s="193"/>
      <c r="D1016" s="185" t="s">
        <v>233</v>
      </c>
      <c r="E1016" s="194" t="s">
        <v>19</v>
      </c>
      <c r="F1016" s="195" t="s">
        <v>134</v>
      </c>
      <c r="G1016" s="193"/>
      <c r="H1016" s="196">
        <v>9.15</v>
      </c>
      <c r="I1016" s="197"/>
      <c r="J1016" s="193"/>
      <c r="K1016" s="193"/>
      <c r="L1016" s="198"/>
      <c r="M1016" s="199"/>
      <c r="N1016" s="200"/>
      <c r="O1016" s="200"/>
      <c r="P1016" s="200"/>
      <c r="Q1016" s="200"/>
      <c r="R1016" s="200"/>
      <c r="S1016" s="200"/>
      <c r="T1016" s="201"/>
      <c r="AT1016" s="202" t="s">
        <v>233</v>
      </c>
      <c r="AU1016" s="202" t="s">
        <v>227</v>
      </c>
      <c r="AV1016" s="13" t="s">
        <v>227</v>
      </c>
      <c r="AW1016" s="13" t="s">
        <v>33</v>
      </c>
      <c r="AX1016" s="13" t="s">
        <v>76</v>
      </c>
      <c r="AY1016" s="202" t="s">
        <v>220</v>
      </c>
    </row>
    <row r="1017" spans="1:65" s="13" customFormat="1" ht="11.25">
      <c r="B1017" s="192"/>
      <c r="C1017" s="193"/>
      <c r="D1017" s="185" t="s">
        <v>233</v>
      </c>
      <c r="E1017" s="193"/>
      <c r="F1017" s="195" t="s">
        <v>1525</v>
      </c>
      <c r="G1017" s="193"/>
      <c r="H1017" s="196">
        <v>9.61</v>
      </c>
      <c r="I1017" s="197"/>
      <c r="J1017" s="193"/>
      <c r="K1017" s="193"/>
      <c r="L1017" s="198"/>
      <c r="M1017" s="199"/>
      <c r="N1017" s="200"/>
      <c r="O1017" s="200"/>
      <c r="P1017" s="200"/>
      <c r="Q1017" s="200"/>
      <c r="R1017" s="200"/>
      <c r="S1017" s="200"/>
      <c r="T1017" s="201"/>
      <c r="AT1017" s="202" t="s">
        <v>233</v>
      </c>
      <c r="AU1017" s="202" t="s">
        <v>227</v>
      </c>
      <c r="AV1017" s="13" t="s">
        <v>227</v>
      </c>
      <c r="AW1017" s="13" t="s">
        <v>4</v>
      </c>
      <c r="AX1017" s="13" t="s">
        <v>76</v>
      </c>
      <c r="AY1017" s="202" t="s">
        <v>220</v>
      </c>
    </row>
    <row r="1018" spans="1:65" s="2" customFormat="1" ht="24.2" customHeight="1">
      <c r="A1018" s="36"/>
      <c r="B1018" s="37"/>
      <c r="C1018" s="173" t="s">
        <v>1526</v>
      </c>
      <c r="D1018" s="173" t="s">
        <v>222</v>
      </c>
      <c r="E1018" s="174" t="s">
        <v>1527</v>
      </c>
      <c r="F1018" s="175" t="s">
        <v>1528</v>
      </c>
      <c r="G1018" s="176" t="s">
        <v>392</v>
      </c>
      <c r="H1018" s="177">
        <v>0.01</v>
      </c>
      <c r="I1018" s="178"/>
      <c r="J1018" s="177">
        <f>ROUND(I1018*H1018,1)</f>
        <v>0</v>
      </c>
      <c r="K1018" s="175" t="s">
        <v>225</v>
      </c>
      <c r="L1018" s="41"/>
      <c r="M1018" s="179" t="s">
        <v>19</v>
      </c>
      <c r="N1018" s="180" t="s">
        <v>43</v>
      </c>
      <c r="O1018" s="66"/>
      <c r="P1018" s="181">
        <f>O1018*H1018</f>
        <v>0</v>
      </c>
      <c r="Q1018" s="181">
        <v>0</v>
      </c>
      <c r="R1018" s="181">
        <f>Q1018*H1018</f>
        <v>0</v>
      </c>
      <c r="S1018" s="181">
        <v>0</v>
      </c>
      <c r="T1018" s="182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83" t="s">
        <v>337</v>
      </c>
      <c r="AT1018" s="183" t="s">
        <v>222</v>
      </c>
      <c r="AU1018" s="183" t="s">
        <v>227</v>
      </c>
      <c r="AY1018" s="19" t="s">
        <v>220</v>
      </c>
      <c r="BE1018" s="184">
        <f>IF(N1018="základní",J1018,0)</f>
        <v>0</v>
      </c>
      <c r="BF1018" s="184">
        <f>IF(N1018="snížená",J1018,0)</f>
        <v>0</v>
      </c>
      <c r="BG1018" s="184">
        <f>IF(N1018="zákl. přenesená",J1018,0)</f>
        <v>0</v>
      </c>
      <c r="BH1018" s="184">
        <f>IF(N1018="sníž. přenesená",J1018,0)</f>
        <v>0</v>
      </c>
      <c r="BI1018" s="184">
        <f>IF(N1018="nulová",J1018,0)</f>
        <v>0</v>
      </c>
      <c r="BJ1018" s="19" t="s">
        <v>227</v>
      </c>
      <c r="BK1018" s="184">
        <f>ROUND(I1018*H1018,1)</f>
        <v>0</v>
      </c>
      <c r="BL1018" s="19" t="s">
        <v>337</v>
      </c>
      <c r="BM1018" s="183" t="s">
        <v>1529</v>
      </c>
    </row>
    <row r="1019" spans="1:65" s="2" customFormat="1" ht="29.25">
      <c r="A1019" s="36"/>
      <c r="B1019" s="37"/>
      <c r="C1019" s="38"/>
      <c r="D1019" s="185" t="s">
        <v>229</v>
      </c>
      <c r="E1019" s="38"/>
      <c r="F1019" s="186" t="s">
        <v>1530</v>
      </c>
      <c r="G1019" s="38"/>
      <c r="H1019" s="38"/>
      <c r="I1019" s="187"/>
      <c r="J1019" s="38"/>
      <c r="K1019" s="38"/>
      <c r="L1019" s="41"/>
      <c r="M1019" s="188"/>
      <c r="N1019" s="189"/>
      <c r="O1019" s="66"/>
      <c r="P1019" s="66"/>
      <c r="Q1019" s="66"/>
      <c r="R1019" s="66"/>
      <c r="S1019" s="66"/>
      <c r="T1019" s="67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T1019" s="19" t="s">
        <v>229</v>
      </c>
      <c r="AU1019" s="19" t="s">
        <v>227</v>
      </c>
    </row>
    <row r="1020" spans="1:65" s="2" customFormat="1" ht="11.25">
      <c r="A1020" s="36"/>
      <c r="B1020" s="37"/>
      <c r="C1020" s="38"/>
      <c r="D1020" s="190" t="s">
        <v>231</v>
      </c>
      <c r="E1020" s="38"/>
      <c r="F1020" s="191" t="s">
        <v>1531</v>
      </c>
      <c r="G1020" s="38"/>
      <c r="H1020" s="38"/>
      <c r="I1020" s="187"/>
      <c r="J1020" s="38"/>
      <c r="K1020" s="38"/>
      <c r="L1020" s="41"/>
      <c r="M1020" s="188"/>
      <c r="N1020" s="189"/>
      <c r="O1020" s="66"/>
      <c r="P1020" s="66"/>
      <c r="Q1020" s="66"/>
      <c r="R1020" s="66"/>
      <c r="S1020" s="66"/>
      <c r="T1020" s="67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T1020" s="19" t="s">
        <v>231</v>
      </c>
      <c r="AU1020" s="19" t="s">
        <v>227</v>
      </c>
    </row>
    <row r="1021" spans="1:65" s="12" customFormat="1" ht="25.9" customHeight="1">
      <c r="B1021" s="157"/>
      <c r="C1021" s="158"/>
      <c r="D1021" s="159" t="s">
        <v>70</v>
      </c>
      <c r="E1021" s="160" t="s">
        <v>1532</v>
      </c>
      <c r="F1021" s="160" t="s">
        <v>1533</v>
      </c>
      <c r="G1021" s="158"/>
      <c r="H1021" s="158"/>
      <c r="I1021" s="161"/>
      <c r="J1021" s="162">
        <f>BK1021</f>
        <v>0</v>
      </c>
      <c r="K1021" s="158"/>
      <c r="L1021" s="163"/>
      <c r="M1021" s="164"/>
      <c r="N1021" s="165"/>
      <c r="O1021" s="165"/>
      <c r="P1021" s="166">
        <f>P1022+P1025</f>
        <v>0</v>
      </c>
      <c r="Q1021" s="165"/>
      <c r="R1021" s="166">
        <f>R1022+R1025</f>
        <v>0</v>
      </c>
      <c r="S1021" s="165"/>
      <c r="T1021" s="167">
        <f>T1022+T1025</f>
        <v>0</v>
      </c>
      <c r="AR1021" s="168" t="s">
        <v>262</v>
      </c>
      <c r="AT1021" s="169" t="s">
        <v>70</v>
      </c>
      <c r="AU1021" s="169" t="s">
        <v>71</v>
      </c>
      <c r="AY1021" s="168" t="s">
        <v>220</v>
      </c>
      <c r="BK1021" s="170">
        <f>BK1022+BK1025</f>
        <v>0</v>
      </c>
    </row>
    <row r="1022" spans="1:65" s="12" customFormat="1" ht="22.9" customHeight="1">
      <c r="B1022" s="157"/>
      <c r="C1022" s="158"/>
      <c r="D1022" s="159" t="s">
        <v>70</v>
      </c>
      <c r="E1022" s="171" t="s">
        <v>1534</v>
      </c>
      <c r="F1022" s="171" t="s">
        <v>1535</v>
      </c>
      <c r="G1022" s="158"/>
      <c r="H1022" s="158"/>
      <c r="I1022" s="161"/>
      <c r="J1022" s="172">
        <f>BK1022</f>
        <v>0</v>
      </c>
      <c r="K1022" s="158"/>
      <c r="L1022" s="163"/>
      <c r="M1022" s="164"/>
      <c r="N1022" s="165"/>
      <c r="O1022" s="165"/>
      <c r="P1022" s="166">
        <f>SUM(P1023:P1024)</f>
        <v>0</v>
      </c>
      <c r="Q1022" s="165"/>
      <c r="R1022" s="166">
        <f>SUM(R1023:R1024)</f>
        <v>0</v>
      </c>
      <c r="S1022" s="165"/>
      <c r="T1022" s="167">
        <f>SUM(T1023:T1024)</f>
        <v>0</v>
      </c>
      <c r="AR1022" s="168" t="s">
        <v>262</v>
      </c>
      <c r="AT1022" s="169" t="s">
        <v>70</v>
      </c>
      <c r="AU1022" s="169" t="s">
        <v>76</v>
      </c>
      <c r="AY1022" s="168" t="s">
        <v>220</v>
      </c>
      <c r="BK1022" s="170">
        <f>SUM(BK1023:BK1024)</f>
        <v>0</v>
      </c>
    </row>
    <row r="1023" spans="1:65" s="2" customFormat="1" ht="16.5" customHeight="1">
      <c r="A1023" s="36"/>
      <c r="B1023" s="37"/>
      <c r="C1023" s="173" t="s">
        <v>1536</v>
      </c>
      <c r="D1023" s="173" t="s">
        <v>222</v>
      </c>
      <c r="E1023" s="174" t="s">
        <v>1537</v>
      </c>
      <c r="F1023" s="175" t="s">
        <v>1538</v>
      </c>
      <c r="G1023" s="176" t="s">
        <v>826</v>
      </c>
      <c r="H1023" s="177">
        <v>1</v>
      </c>
      <c r="I1023" s="178"/>
      <c r="J1023" s="177">
        <f>ROUND(I1023*H1023,1)</f>
        <v>0</v>
      </c>
      <c r="K1023" s="175" t="s">
        <v>19</v>
      </c>
      <c r="L1023" s="41"/>
      <c r="M1023" s="179" t="s">
        <v>19</v>
      </c>
      <c r="N1023" s="180" t="s">
        <v>43</v>
      </c>
      <c r="O1023" s="66"/>
      <c r="P1023" s="181">
        <f>O1023*H1023</f>
        <v>0</v>
      </c>
      <c r="Q1023" s="181">
        <v>0</v>
      </c>
      <c r="R1023" s="181">
        <f>Q1023*H1023</f>
        <v>0</v>
      </c>
      <c r="S1023" s="181">
        <v>0</v>
      </c>
      <c r="T1023" s="182">
        <f>S1023*H1023</f>
        <v>0</v>
      </c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R1023" s="183" t="s">
        <v>1539</v>
      </c>
      <c r="AT1023" s="183" t="s">
        <v>222</v>
      </c>
      <c r="AU1023" s="183" t="s">
        <v>227</v>
      </c>
      <c r="AY1023" s="19" t="s">
        <v>220</v>
      </c>
      <c r="BE1023" s="184">
        <f>IF(N1023="základní",J1023,0)</f>
        <v>0</v>
      </c>
      <c r="BF1023" s="184">
        <f>IF(N1023="snížená",J1023,0)</f>
        <v>0</v>
      </c>
      <c r="BG1023" s="184">
        <f>IF(N1023="zákl. přenesená",J1023,0)</f>
        <v>0</v>
      </c>
      <c r="BH1023" s="184">
        <f>IF(N1023="sníž. přenesená",J1023,0)</f>
        <v>0</v>
      </c>
      <c r="BI1023" s="184">
        <f>IF(N1023="nulová",J1023,0)</f>
        <v>0</v>
      </c>
      <c r="BJ1023" s="19" t="s">
        <v>227</v>
      </c>
      <c r="BK1023" s="184">
        <f>ROUND(I1023*H1023,1)</f>
        <v>0</v>
      </c>
      <c r="BL1023" s="19" t="s">
        <v>1539</v>
      </c>
      <c r="BM1023" s="183" t="s">
        <v>1540</v>
      </c>
    </row>
    <row r="1024" spans="1:65" s="2" customFormat="1" ht="11.25">
      <c r="A1024" s="36"/>
      <c r="B1024" s="37"/>
      <c r="C1024" s="38"/>
      <c r="D1024" s="185" t="s">
        <v>229</v>
      </c>
      <c r="E1024" s="38"/>
      <c r="F1024" s="186" t="s">
        <v>1538</v>
      </c>
      <c r="G1024" s="38"/>
      <c r="H1024" s="38"/>
      <c r="I1024" s="187"/>
      <c r="J1024" s="38"/>
      <c r="K1024" s="38"/>
      <c r="L1024" s="41"/>
      <c r="M1024" s="188"/>
      <c r="N1024" s="189"/>
      <c r="O1024" s="66"/>
      <c r="P1024" s="66"/>
      <c r="Q1024" s="66"/>
      <c r="R1024" s="66"/>
      <c r="S1024" s="66"/>
      <c r="T1024" s="67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T1024" s="19" t="s">
        <v>229</v>
      </c>
      <c r="AU1024" s="19" t="s">
        <v>227</v>
      </c>
    </row>
    <row r="1025" spans="1:65" s="12" customFormat="1" ht="22.9" customHeight="1">
      <c r="B1025" s="157"/>
      <c r="C1025" s="158"/>
      <c r="D1025" s="159" t="s">
        <v>70</v>
      </c>
      <c r="E1025" s="171" t="s">
        <v>1541</v>
      </c>
      <c r="F1025" s="171" t="s">
        <v>1542</v>
      </c>
      <c r="G1025" s="158"/>
      <c r="H1025" s="158"/>
      <c r="I1025" s="161"/>
      <c r="J1025" s="172">
        <f>BK1025</f>
        <v>0</v>
      </c>
      <c r="K1025" s="158"/>
      <c r="L1025" s="163"/>
      <c r="M1025" s="164"/>
      <c r="N1025" s="165"/>
      <c r="O1025" s="165"/>
      <c r="P1025" s="166">
        <f>SUM(P1026:P1028)</f>
        <v>0</v>
      </c>
      <c r="Q1025" s="165"/>
      <c r="R1025" s="166">
        <f>SUM(R1026:R1028)</f>
        <v>0</v>
      </c>
      <c r="S1025" s="165"/>
      <c r="T1025" s="167">
        <f>SUM(T1026:T1028)</f>
        <v>0</v>
      </c>
      <c r="AR1025" s="168" t="s">
        <v>262</v>
      </c>
      <c r="AT1025" s="169" t="s">
        <v>70</v>
      </c>
      <c r="AU1025" s="169" t="s">
        <v>76</v>
      </c>
      <c r="AY1025" s="168" t="s">
        <v>220</v>
      </c>
      <c r="BK1025" s="170">
        <f>SUM(BK1026:BK1028)</f>
        <v>0</v>
      </c>
    </row>
    <row r="1026" spans="1:65" s="2" customFormat="1" ht="16.5" customHeight="1">
      <c r="A1026" s="36"/>
      <c r="B1026" s="37"/>
      <c r="C1026" s="173" t="s">
        <v>1543</v>
      </c>
      <c r="D1026" s="173" t="s">
        <v>222</v>
      </c>
      <c r="E1026" s="174" t="s">
        <v>1544</v>
      </c>
      <c r="F1026" s="175" t="s">
        <v>1545</v>
      </c>
      <c r="G1026" s="176" t="s">
        <v>826</v>
      </c>
      <c r="H1026" s="177">
        <v>1</v>
      </c>
      <c r="I1026" s="178"/>
      <c r="J1026" s="177">
        <f>ROUND(I1026*H1026,1)</f>
        <v>0</v>
      </c>
      <c r="K1026" s="175" t="s">
        <v>225</v>
      </c>
      <c r="L1026" s="41"/>
      <c r="M1026" s="179" t="s">
        <v>19</v>
      </c>
      <c r="N1026" s="180" t="s">
        <v>43</v>
      </c>
      <c r="O1026" s="66"/>
      <c r="P1026" s="181">
        <f>O1026*H1026</f>
        <v>0</v>
      </c>
      <c r="Q1026" s="181">
        <v>0</v>
      </c>
      <c r="R1026" s="181">
        <f>Q1026*H1026</f>
        <v>0</v>
      </c>
      <c r="S1026" s="181">
        <v>0</v>
      </c>
      <c r="T1026" s="182">
        <f>S1026*H1026</f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83" t="s">
        <v>1539</v>
      </c>
      <c r="AT1026" s="183" t="s">
        <v>222</v>
      </c>
      <c r="AU1026" s="183" t="s">
        <v>227</v>
      </c>
      <c r="AY1026" s="19" t="s">
        <v>220</v>
      </c>
      <c r="BE1026" s="184">
        <f>IF(N1026="základní",J1026,0)</f>
        <v>0</v>
      </c>
      <c r="BF1026" s="184">
        <f>IF(N1026="snížená",J1026,0)</f>
        <v>0</v>
      </c>
      <c r="BG1026" s="184">
        <f>IF(N1026="zákl. přenesená",J1026,0)</f>
        <v>0</v>
      </c>
      <c r="BH1026" s="184">
        <f>IF(N1026="sníž. přenesená",J1026,0)</f>
        <v>0</v>
      </c>
      <c r="BI1026" s="184">
        <f>IF(N1026="nulová",J1026,0)</f>
        <v>0</v>
      </c>
      <c r="BJ1026" s="19" t="s">
        <v>227</v>
      </c>
      <c r="BK1026" s="184">
        <f>ROUND(I1026*H1026,1)</f>
        <v>0</v>
      </c>
      <c r="BL1026" s="19" t="s">
        <v>1539</v>
      </c>
      <c r="BM1026" s="183" t="s">
        <v>1546</v>
      </c>
    </row>
    <row r="1027" spans="1:65" s="2" customFormat="1" ht="11.25">
      <c r="A1027" s="36"/>
      <c r="B1027" s="37"/>
      <c r="C1027" s="38"/>
      <c r="D1027" s="185" t="s">
        <v>229</v>
      </c>
      <c r="E1027" s="38"/>
      <c r="F1027" s="186" t="s">
        <v>1545</v>
      </c>
      <c r="G1027" s="38"/>
      <c r="H1027" s="38"/>
      <c r="I1027" s="187"/>
      <c r="J1027" s="38"/>
      <c r="K1027" s="38"/>
      <c r="L1027" s="41"/>
      <c r="M1027" s="188"/>
      <c r="N1027" s="189"/>
      <c r="O1027" s="66"/>
      <c r="P1027" s="66"/>
      <c r="Q1027" s="66"/>
      <c r="R1027" s="66"/>
      <c r="S1027" s="66"/>
      <c r="T1027" s="67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T1027" s="19" t="s">
        <v>229</v>
      </c>
      <c r="AU1027" s="19" t="s">
        <v>227</v>
      </c>
    </row>
    <row r="1028" spans="1:65" s="2" customFormat="1" ht="11.25">
      <c r="A1028" s="36"/>
      <c r="B1028" s="37"/>
      <c r="C1028" s="38"/>
      <c r="D1028" s="190" t="s">
        <v>231</v>
      </c>
      <c r="E1028" s="38"/>
      <c r="F1028" s="191" t="s">
        <v>1547</v>
      </c>
      <c r="G1028" s="38"/>
      <c r="H1028" s="38"/>
      <c r="I1028" s="187"/>
      <c r="J1028" s="38"/>
      <c r="K1028" s="38"/>
      <c r="L1028" s="41"/>
      <c r="M1028" s="234"/>
      <c r="N1028" s="235"/>
      <c r="O1028" s="236"/>
      <c r="P1028" s="236"/>
      <c r="Q1028" s="236"/>
      <c r="R1028" s="236"/>
      <c r="S1028" s="236"/>
      <c r="T1028" s="237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T1028" s="19" t="s">
        <v>231</v>
      </c>
      <c r="AU1028" s="19" t="s">
        <v>227</v>
      </c>
    </row>
    <row r="1029" spans="1:65" s="2" customFormat="1" ht="6.95" customHeight="1">
      <c r="A1029" s="36"/>
      <c r="B1029" s="49"/>
      <c r="C1029" s="50"/>
      <c r="D1029" s="50"/>
      <c r="E1029" s="50"/>
      <c r="F1029" s="50"/>
      <c r="G1029" s="50"/>
      <c r="H1029" s="50"/>
      <c r="I1029" s="50"/>
      <c r="J1029" s="50"/>
      <c r="K1029" s="50"/>
      <c r="L1029" s="41"/>
      <c r="M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</row>
  </sheetData>
  <sheetProtection algorithmName="SHA-512" hashValue="2MBjnYu8XfSfzh0PNaiKwtYhalFlFB5cz806zFBPRRpmNuwcu4PWqMqEo4PGqUf59PW4qSGbqUxWG28yL6xK1w==" saltValue="RjhWovNsyKMY7SRlFsC9ZoiKQHzlMolyuTqjB52BGwUS8glYQeFHtB1EWBUegZl6MM1A0hUv1I6XYfBQ63bZlg==" spinCount="100000" sheet="1" objects="1" scenarios="1" formatColumns="0" formatRows="0" autoFilter="0"/>
  <autoFilter ref="C110:K1028"/>
  <mergeCells count="9">
    <mergeCell ref="E50:H50"/>
    <mergeCell ref="E101:H101"/>
    <mergeCell ref="E103:H103"/>
    <mergeCell ref="L2:V2"/>
    <mergeCell ref="E7:H7"/>
    <mergeCell ref="E9:H9"/>
    <mergeCell ref="E18:H18"/>
    <mergeCell ref="E27:H27"/>
    <mergeCell ref="E48:H48"/>
  </mergeCells>
  <hyperlinks>
    <hyperlink ref="F116" r:id="rId1"/>
    <hyperlink ref="F121" r:id="rId2"/>
    <hyperlink ref="F128" r:id="rId3"/>
    <hyperlink ref="F136" r:id="rId4"/>
    <hyperlink ref="F140" r:id="rId5"/>
    <hyperlink ref="F149" r:id="rId6"/>
    <hyperlink ref="F159" r:id="rId7"/>
    <hyperlink ref="F167" r:id="rId8"/>
    <hyperlink ref="F177" r:id="rId9"/>
    <hyperlink ref="F187" r:id="rId10"/>
    <hyperlink ref="F196" r:id="rId11"/>
    <hyperlink ref="F202" r:id="rId12"/>
    <hyperlink ref="F208" r:id="rId13"/>
    <hyperlink ref="F219" r:id="rId14"/>
    <hyperlink ref="F229" r:id="rId15"/>
    <hyperlink ref="F234" r:id="rId16"/>
    <hyperlink ref="F238" r:id="rId17"/>
    <hyperlink ref="F244" r:id="rId18"/>
    <hyperlink ref="F249" r:id="rId19"/>
    <hyperlink ref="F253" r:id="rId20"/>
    <hyperlink ref="F259" r:id="rId21"/>
    <hyperlink ref="F265" r:id="rId22"/>
    <hyperlink ref="F268" r:id="rId23"/>
    <hyperlink ref="F271" r:id="rId24"/>
    <hyperlink ref="F276" r:id="rId25"/>
    <hyperlink ref="F279" r:id="rId26"/>
    <hyperlink ref="F283" r:id="rId27"/>
    <hyperlink ref="F288" r:id="rId28"/>
    <hyperlink ref="F293" r:id="rId29"/>
    <hyperlink ref="F297" r:id="rId30"/>
    <hyperlink ref="F301" r:id="rId31"/>
    <hyperlink ref="F305" r:id="rId32"/>
    <hyperlink ref="F309" r:id="rId33"/>
    <hyperlink ref="F313" r:id="rId34"/>
    <hyperlink ref="F317" r:id="rId35"/>
    <hyperlink ref="F324" r:id="rId36"/>
    <hyperlink ref="F332" r:id="rId37"/>
    <hyperlink ref="F345" r:id="rId38"/>
    <hyperlink ref="F349" r:id="rId39"/>
    <hyperlink ref="F353" r:id="rId40"/>
    <hyperlink ref="F362" r:id="rId41"/>
    <hyperlink ref="F366" r:id="rId42"/>
    <hyperlink ref="F370" r:id="rId43"/>
    <hyperlink ref="F374" r:id="rId44"/>
    <hyperlink ref="F378" r:id="rId45"/>
    <hyperlink ref="F382" r:id="rId46"/>
    <hyperlink ref="F386" r:id="rId47"/>
    <hyperlink ref="F391" r:id="rId48"/>
    <hyperlink ref="F396" r:id="rId49"/>
    <hyperlink ref="F401" r:id="rId50"/>
    <hyperlink ref="F406" r:id="rId51"/>
    <hyperlink ref="F411" r:id="rId52"/>
    <hyperlink ref="F420" r:id="rId53"/>
    <hyperlink ref="F424" r:id="rId54"/>
    <hyperlink ref="F427" r:id="rId55"/>
    <hyperlink ref="F432" r:id="rId56"/>
    <hyperlink ref="F437" r:id="rId57"/>
    <hyperlink ref="F440" r:id="rId58"/>
    <hyperlink ref="F445" r:id="rId59"/>
    <hyperlink ref="F448" r:id="rId60"/>
    <hyperlink ref="F453" r:id="rId61"/>
    <hyperlink ref="F456" r:id="rId62"/>
    <hyperlink ref="F459" r:id="rId63"/>
    <hyperlink ref="F465" r:id="rId64"/>
    <hyperlink ref="F468" r:id="rId65"/>
    <hyperlink ref="F473" r:id="rId66"/>
    <hyperlink ref="F478" r:id="rId67"/>
    <hyperlink ref="F481" r:id="rId68"/>
    <hyperlink ref="F486" r:id="rId69"/>
    <hyperlink ref="F489" r:id="rId70"/>
    <hyperlink ref="F494" r:id="rId71"/>
    <hyperlink ref="F497" r:id="rId72"/>
    <hyperlink ref="F502" r:id="rId73"/>
    <hyperlink ref="F508" r:id="rId74"/>
    <hyperlink ref="F511" r:id="rId75"/>
    <hyperlink ref="F519" r:id="rId76"/>
    <hyperlink ref="F524" r:id="rId77"/>
    <hyperlink ref="F529" r:id="rId78"/>
    <hyperlink ref="F532" r:id="rId79"/>
    <hyperlink ref="F537" r:id="rId80"/>
    <hyperlink ref="F541" r:id="rId81"/>
    <hyperlink ref="F545" r:id="rId82"/>
    <hyperlink ref="F549" r:id="rId83"/>
    <hyperlink ref="F555" r:id="rId84"/>
    <hyperlink ref="F561" r:id="rId85"/>
    <hyperlink ref="F565" r:id="rId86"/>
    <hyperlink ref="F575" r:id="rId87"/>
    <hyperlink ref="F579" r:id="rId88"/>
    <hyperlink ref="F585" r:id="rId89"/>
    <hyperlink ref="F588" r:id="rId90"/>
    <hyperlink ref="F592" r:id="rId91"/>
    <hyperlink ref="F596" r:id="rId92"/>
    <hyperlink ref="F604" r:id="rId93"/>
    <hyperlink ref="F608" r:id="rId94"/>
    <hyperlink ref="F613" r:id="rId95"/>
    <hyperlink ref="F618" r:id="rId96"/>
    <hyperlink ref="F621" r:id="rId97"/>
    <hyperlink ref="F626" r:id="rId98"/>
    <hyperlink ref="F631" r:id="rId99"/>
    <hyperlink ref="F634" r:id="rId100"/>
    <hyperlink ref="F638" r:id="rId101"/>
    <hyperlink ref="F641" r:id="rId102"/>
    <hyperlink ref="F644" r:id="rId103"/>
    <hyperlink ref="F651" r:id="rId104"/>
    <hyperlink ref="F656" r:id="rId105"/>
    <hyperlink ref="F661" r:id="rId106"/>
    <hyperlink ref="F666" r:id="rId107"/>
    <hyperlink ref="F671" r:id="rId108"/>
    <hyperlink ref="F676" r:id="rId109"/>
    <hyperlink ref="F679" r:id="rId110"/>
    <hyperlink ref="F688" r:id="rId111"/>
    <hyperlink ref="F691" r:id="rId112"/>
    <hyperlink ref="F694" r:id="rId113"/>
    <hyperlink ref="F697" r:id="rId114"/>
    <hyperlink ref="F700" r:id="rId115"/>
    <hyperlink ref="F704" r:id="rId116"/>
    <hyperlink ref="F709" r:id="rId117"/>
    <hyperlink ref="F717" r:id="rId118"/>
    <hyperlink ref="F721" r:id="rId119"/>
    <hyperlink ref="F725" r:id="rId120"/>
    <hyperlink ref="F731" r:id="rId121"/>
    <hyperlink ref="F737" r:id="rId122"/>
    <hyperlink ref="F741" r:id="rId123"/>
    <hyperlink ref="F744" r:id="rId124"/>
    <hyperlink ref="F748" r:id="rId125"/>
    <hyperlink ref="F752" r:id="rId126"/>
    <hyperlink ref="F756" r:id="rId127"/>
    <hyperlink ref="F759" r:id="rId128"/>
    <hyperlink ref="F763" r:id="rId129"/>
    <hyperlink ref="F769" r:id="rId130"/>
    <hyperlink ref="F775" r:id="rId131"/>
    <hyperlink ref="F782" r:id="rId132"/>
    <hyperlink ref="F789" r:id="rId133"/>
    <hyperlink ref="F794" r:id="rId134"/>
    <hyperlink ref="F799" r:id="rId135"/>
    <hyperlink ref="F808" r:id="rId136"/>
    <hyperlink ref="F823" r:id="rId137"/>
    <hyperlink ref="F827" r:id="rId138"/>
    <hyperlink ref="F833" r:id="rId139"/>
    <hyperlink ref="F849" r:id="rId140"/>
    <hyperlink ref="F852" r:id="rId141"/>
    <hyperlink ref="F856" r:id="rId142"/>
    <hyperlink ref="F862" r:id="rId143"/>
    <hyperlink ref="F868" r:id="rId144"/>
    <hyperlink ref="F875" r:id="rId145"/>
    <hyperlink ref="F880" r:id="rId146"/>
    <hyperlink ref="F888" r:id="rId147"/>
    <hyperlink ref="F896" r:id="rId148"/>
    <hyperlink ref="F910" r:id="rId149"/>
    <hyperlink ref="F917" r:id="rId150"/>
    <hyperlink ref="F921" r:id="rId151"/>
    <hyperlink ref="F926" r:id="rId152"/>
    <hyperlink ref="F929" r:id="rId153"/>
    <hyperlink ref="F934" r:id="rId154"/>
    <hyperlink ref="F938" r:id="rId155"/>
    <hyperlink ref="F942" r:id="rId156"/>
    <hyperlink ref="F945" r:id="rId157"/>
    <hyperlink ref="F949" r:id="rId158"/>
    <hyperlink ref="F960" r:id="rId159"/>
    <hyperlink ref="F971" r:id="rId160"/>
    <hyperlink ref="F983" r:id="rId161"/>
    <hyperlink ref="F996" r:id="rId162"/>
    <hyperlink ref="F1007" r:id="rId163"/>
    <hyperlink ref="F1012" r:id="rId164"/>
    <hyperlink ref="F1020" r:id="rId165"/>
    <hyperlink ref="F1028" r:id="rId16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0"/>
      <c r="C3" s="101"/>
      <c r="D3" s="101"/>
      <c r="E3" s="101"/>
      <c r="F3" s="101"/>
      <c r="G3" s="101"/>
      <c r="H3" s="22"/>
    </row>
    <row r="4" spans="1:8" s="1" customFormat="1" ht="24.95" customHeight="1">
      <c r="B4" s="22"/>
      <c r="C4" s="102" t="s">
        <v>1548</v>
      </c>
      <c r="H4" s="22"/>
    </row>
    <row r="5" spans="1:8" s="1" customFormat="1" ht="12" customHeight="1">
      <c r="B5" s="22"/>
      <c r="C5" s="238" t="s">
        <v>13</v>
      </c>
      <c r="D5" s="385" t="s">
        <v>14</v>
      </c>
      <c r="E5" s="378"/>
      <c r="F5" s="378"/>
      <c r="H5" s="22"/>
    </row>
    <row r="6" spans="1:8" s="1" customFormat="1" ht="36.950000000000003" customHeight="1">
      <c r="B6" s="22"/>
      <c r="C6" s="239" t="s">
        <v>16</v>
      </c>
      <c r="D6" s="389" t="s">
        <v>17</v>
      </c>
      <c r="E6" s="378"/>
      <c r="F6" s="378"/>
      <c r="H6" s="22"/>
    </row>
    <row r="7" spans="1:8" s="1" customFormat="1" ht="16.5" customHeight="1">
      <c r="B7" s="22"/>
      <c r="C7" s="104" t="s">
        <v>23</v>
      </c>
      <c r="D7" s="107" t="str">
        <f>'Rekapitulace stavby'!AN8</f>
        <v>19. 9. 2024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46"/>
      <c r="B9" s="240"/>
      <c r="C9" s="241" t="s">
        <v>52</v>
      </c>
      <c r="D9" s="242" t="s">
        <v>53</v>
      </c>
      <c r="E9" s="242" t="s">
        <v>207</v>
      </c>
      <c r="F9" s="243" t="s">
        <v>1549</v>
      </c>
      <c r="G9" s="146"/>
      <c r="H9" s="240"/>
    </row>
    <row r="10" spans="1:8" s="2" customFormat="1" ht="26.45" customHeight="1">
      <c r="A10" s="36"/>
      <c r="B10" s="41"/>
      <c r="C10" s="244" t="s">
        <v>76</v>
      </c>
      <c r="D10" s="244" t="s">
        <v>77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45" t="s">
        <v>1550</v>
      </c>
      <c r="D11" s="246" t="s">
        <v>1551</v>
      </c>
      <c r="E11" s="247" t="s">
        <v>82</v>
      </c>
      <c r="F11" s="248">
        <v>0</v>
      </c>
      <c r="G11" s="36"/>
      <c r="H11" s="41"/>
    </row>
    <row r="12" spans="1:8" s="2" customFormat="1" ht="16.899999999999999" customHeight="1">
      <c r="A12" s="36"/>
      <c r="B12" s="41"/>
      <c r="C12" s="249" t="s">
        <v>19</v>
      </c>
      <c r="D12" s="249" t="s">
        <v>71</v>
      </c>
      <c r="E12" s="19" t="s">
        <v>19</v>
      </c>
      <c r="F12" s="250">
        <v>0</v>
      </c>
      <c r="G12" s="36"/>
      <c r="H12" s="41"/>
    </row>
    <row r="13" spans="1:8" s="2" customFormat="1" ht="16.899999999999999" customHeight="1">
      <c r="A13" s="36"/>
      <c r="B13" s="41"/>
      <c r="C13" s="245" t="s">
        <v>80</v>
      </c>
      <c r="D13" s="246" t="s">
        <v>81</v>
      </c>
      <c r="E13" s="247" t="s">
        <v>82</v>
      </c>
      <c r="F13" s="248">
        <v>10.02</v>
      </c>
      <c r="G13" s="36"/>
      <c r="H13" s="41"/>
    </row>
    <row r="14" spans="1:8" s="2" customFormat="1" ht="16.899999999999999" customHeight="1">
      <c r="A14" s="36"/>
      <c r="B14" s="41"/>
      <c r="C14" s="249" t="s">
        <v>19</v>
      </c>
      <c r="D14" s="249" t="s">
        <v>1552</v>
      </c>
      <c r="E14" s="19" t="s">
        <v>19</v>
      </c>
      <c r="F14" s="250">
        <v>0</v>
      </c>
      <c r="G14" s="36"/>
      <c r="H14" s="41"/>
    </row>
    <row r="15" spans="1:8" s="2" customFormat="1" ht="16.899999999999999" customHeight="1">
      <c r="A15" s="36"/>
      <c r="B15" s="41"/>
      <c r="C15" s="249" t="s">
        <v>19</v>
      </c>
      <c r="D15" s="249" t="s">
        <v>1553</v>
      </c>
      <c r="E15" s="19" t="s">
        <v>19</v>
      </c>
      <c r="F15" s="250">
        <v>2.83</v>
      </c>
      <c r="G15" s="36"/>
      <c r="H15" s="41"/>
    </row>
    <row r="16" spans="1:8" s="2" customFormat="1" ht="16.899999999999999" customHeight="1">
      <c r="A16" s="36"/>
      <c r="B16" s="41"/>
      <c r="C16" s="249" t="s">
        <v>19</v>
      </c>
      <c r="D16" s="249" t="s">
        <v>1554</v>
      </c>
      <c r="E16" s="19" t="s">
        <v>19</v>
      </c>
      <c r="F16" s="250">
        <v>3.48</v>
      </c>
      <c r="G16" s="36"/>
      <c r="H16" s="41"/>
    </row>
    <row r="17" spans="1:8" s="2" customFormat="1" ht="16.899999999999999" customHeight="1">
      <c r="A17" s="36"/>
      <c r="B17" s="41"/>
      <c r="C17" s="249" t="s">
        <v>19</v>
      </c>
      <c r="D17" s="249" t="s">
        <v>1403</v>
      </c>
      <c r="E17" s="19" t="s">
        <v>19</v>
      </c>
      <c r="F17" s="250">
        <v>0</v>
      </c>
      <c r="G17" s="36"/>
      <c r="H17" s="41"/>
    </row>
    <row r="18" spans="1:8" s="2" customFormat="1" ht="16.899999999999999" customHeight="1">
      <c r="A18" s="36"/>
      <c r="B18" s="41"/>
      <c r="C18" s="249" t="s">
        <v>19</v>
      </c>
      <c r="D18" s="249" t="s">
        <v>1555</v>
      </c>
      <c r="E18" s="19" t="s">
        <v>19</v>
      </c>
      <c r="F18" s="250">
        <v>3.71</v>
      </c>
      <c r="G18" s="36"/>
      <c r="H18" s="41"/>
    </row>
    <row r="19" spans="1:8" s="2" customFormat="1" ht="16.899999999999999" customHeight="1">
      <c r="A19" s="36"/>
      <c r="B19" s="41"/>
      <c r="C19" s="249" t="s">
        <v>19</v>
      </c>
      <c r="D19" s="249" t="s">
        <v>254</v>
      </c>
      <c r="E19" s="19" t="s">
        <v>19</v>
      </c>
      <c r="F19" s="250">
        <v>10.02</v>
      </c>
      <c r="G19" s="36"/>
      <c r="H19" s="41"/>
    </row>
    <row r="20" spans="1:8" s="2" customFormat="1" ht="16.899999999999999" customHeight="1">
      <c r="A20" s="36"/>
      <c r="B20" s="41"/>
      <c r="C20" s="251" t="s">
        <v>1556</v>
      </c>
      <c r="D20" s="36"/>
      <c r="E20" s="36"/>
      <c r="F20" s="36"/>
      <c r="G20" s="36"/>
      <c r="H20" s="41"/>
    </row>
    <row r="21" spans="1:8" s="2" customFormat="1" ht="16.899999999999999" customHeight="1">
      <c r="A21" s="36"/>
      <c r="B21" s="41"/>
      <c r="C21" s="249" t="s">
        <v>359</v>
      </c>
      <c r="D21" s="249" t="s">
        <v>360</v>
      </c>
      <c r="E21" s="19" t="s">
        <v>82</v>
      </c>
      <c r="F21" s="250">
        <v>10.02</v>
      </c>
      <c r="G21" s="36"/>
      <c r="H21" s="41"/>
    </row>
    <row r="22" spans="1:8" s="2" customFormat="1" ht="16.899999999999999" customHeight="1">
      <c r="A22" s="36"/>
      <c r="B22" s="41"/>
      <c r="C22" s="245" t="s">
        <v>85</v>
      </c>
      <c r="D22" s="246" t="s">
        <v>86</v>
      </c>
      <c r="E22" s="247" t="s">
        <v>82</v>
      </c>
      <c r="F22" s="248">
        <v>2.14</v>
      </c>
      <c r="G22" s="36"/>
      <c r="H22" s="41"/>
    </row>
    <row r="23" spans="1:8" s="2" customFormat="1" ht="16.899999999999999" customHeight="1">
      <c r="A23" s="36"/>
      <c r="B23" s="41"/>
      <c r="C23" s="249" t="s">
        <v>19</v>
      </c>
      <c r="D23" s="249" t="s">
        <v>1401</v>
      </c>
      <c r="E23" s="19" t="s">
        <v>19</v>
      </c>
      <c r="F23" s="250">
        <v>0</v>
      </c>
      <c r="G23" s="36"/>
      <c r="H23" s="41"/>
    </row>
    <row r="24" spans="1:8" s="2" customFormat="1" ht="16.899999999999999" customHeight="1">
      <c r="A24" s="36"/>
      <c r="B24" s="41"/>
      <c r="C24" s="249" t="s">
        <v>19</v>
      </c>
      <c r="D24" s="249" t="s">
        <v>1557</v>
      </c>
      <c r="E24" s="19" t="s">
        <v>19</v>
      </c>
      <c r="F24" s="250">
        <v>0.94</v>
      </c>
      <c r="G24" s="36"/>
      <c r="H24" s="41"/>
    </row>
    <row r="25" spans="1:8" s="2" customFormat="1" ht="16.899999999999999" customHeight="1">
      <c r="A25" s="36"/>
      <c r="B25" s="41"/>
      <c r="C25" s="249" t="s">
        <v>19</v>
      </c>
      <c r="D25" s="249" t="s">
        <v>1403</v>
      </c>
      <c r="E25" s="19" t="s">
        <v>19</v>
      </c>
      <c r="F25" s="250">
        <v>0</v>
      </c>
      <c r="G25" s="36"/>
      <c r="H25" s="41"/>
    </row>
    <row r="26" spans="1:8" s="2" customFormat="1" ht="16.899999999999999" customHeight="1">
      <c r="A26" s="36"/>
      <c r="B26" s="41"/>
      <c r="C26" s="249" t="s">
        <v>19</v>
      </c>
      <c r="D26" s="249" t="s">
        <v>1558</v>
      </c>
      <c r="E26" s="19" t="s">
        <v>19</v>
      </c>
      <c r="F26" s="250">
        <v>1.2</v>
      </c>
      <c r="G26" s="36"/>
      <c r="H26" s="41"/>
    </row>
    <row r="27" spans="1:8" s="2" customFormat="1" ht="16.899999999999999" customHeight="1">
      <c r="A27" s="36"/>
      <c r="B27" s="41"/>
      <c r="C27" s="249" t="s">
        <v>19</v>
      </c>
      <c r="D27" s="249" t="s">
        <v>254</v>
      </c>
      <c r="E27" s="19" t="s">
        <v>19</v>
      </c>
      <c r="F27" s="250">
        <v>2.14</v>
      </c>
      <c r="G27" s="36"/>
      <c r="H27" s="41"/>
    </row>
    <row r="28" spans="1:8" s="2" customFormat="1" ht="16.899999999999999" customHeight="1">
      <c r="A28" s="36"/>
      <c r="B28" s="41"/>
      <c r="C28" s="251" t="s">
        <v>1556</v>
      </c>
      <c r="D28" s="36"/>
      <c r="E28" s="36"/>
      <c r="F28" s="36"/>
      <c r="G28" s="36"/>
      <c r="H28" s="41"/>
    </row>
    <row r="29" spans="1:8" s="2" customFormat="1" ht="16.899999999999999" customHeight="1">
      <c r="A29" s="36"/>
      <c r="B29" s="41"/>
      <c r="C29" s="249" t="s">
        <v>1161</v>
      </c>
      <c r="D29" s="249" t="s">
        <v>1162</v>
      </c>
      <c r="E29" s="19" t="s">
        <v>82</v>
      </c>
      <c r="F29" s="250">
        <v>2.14</v>
      </c>
      <c r="G29" s="36"/>
      <c r="H29" s="41"/>
    </row>
    <row r="30" spans="1:8" s="2" customFormat="1" ht="22.5">
      <c r="A30" s="36"/>
      <c r="B30" s="41"/>
      <c r="C30" s="249" t="s">
        <v>1168</v>
      </c>
      <c r="D30" s="249" t="s">
        <v>1169</v>
      </c>
      <c r="E30" s="19" t="s">
        <v>82</v>
      </c>
      <c r="F30" s="250">
        <v>2.14</v>
      </c>
      <c r="G30" s="36"/>
      <c r="H30" s="41"/>
    </row>
    <row r="31" spans="1:8" s="2" customFormat="1" ht="16.899999999999999" customHeight="1">
      <c r="A31" s="36"/>
      <c r="B31" s="41"/>
      <c r="C31" s="249" t="s">
        <v>1179</v>
      </c>
      <c r="D31" s="249" t="s">
        <v>1180</v>
      </c>
      <c r="E31" s="19" t="s">
        <v>82</v>
      </c>
      <c r="F31" s="250">
        <v>2.14</v>
      </c>
      <c r="G31" s="36"/>
      <c r="H31" s="41"/>
    </row>
    <row r="32" spans="1:8" s="2" customFormat="1" ht="16.899999999999999" customHeight="1">
      <c r="A32" s="36"/>
      <c r="B32" s="41"/>
      <c r="C32" s="249" t="s">
        <v>1230</v>
      </c>
      <c r="D32" s="249" t="s">
        <v>1231</v>
      </c>
      <c r="E32" s="19" t="s">
        <v>82</v>
      </c>
      <c r="F32" s="250">
        <v>2.14</v>
      </c>
      <c r="G32" s="36"/>
      <c r="H32" s="41"/>
    </row>
    <row r="33" spans="1:8" s="2" customFormat="1" ht="22.5">
      <c r="A33" s="36"/>
      <c r="B33" s="41"/>
      <c r="C33" s="249" t="s">
        <v>1174</v>
      </c>
      <c r="D33" s="249" t="s">
        <v>1175</v>
      </c>
      <c r="E33" s="19" t="s">
        <v>82</v>
      </c>
      <c r="F33" s="250">
        <v>2.25</v>
      </c>
      <c r="G33" s="36"/>
      <c r="H33" s="41"/>
    </row>
    <row r="34" spans="1:8" s="2" customFormat="1" ht="16.899999999999999" customHeight="1">
      <c r="A34" s="36"/>
      <c r="B34" s="41"/>
      <c r="C34" s="245" t="s">
        <v>1559</v>
      </c>
      <c r="D34" s="246" t="s">
        <v>1560</v>
      </c>
      <c r="E34" s="247" t="s">
        <v>82</v>
      </c>
      <c r="F34" s="248">
        <v>10.15</v>
      </c>
      <c r="G34" s="36"/>
      <c r="H34" s="41"/>
    </row>
    <row r="35" spans="1:8" s="2" customFormat="1" ht="16.899999999999999" customHeight="1">
      <c r="A35" s="36"/>
      <c r="B35" s="41"/>
      <c r="C35" s="249" t="s">
        <v>19</v>
      </c>
      <c r="D35" s="249" t="s">
        <v>1561</v>
      </c>
      <c r="E35" s="19" t="s">
        <v>19</v>
      </c>
      <c r="F35" s="250">
        <v>10.15</v>
      </c>
      <c r="G35" s="36"/>
      <c r="H35" s="41"/>
    </row>
    <row r="36" spans="1:8" s="2" customFormat="1" ht="16.899999999999999" customHeight="1">
      <c r="A36" s="36"/>
      <c r="B36" s="41"/>
      <c r="C36" s="245" t="s">
        <v>89</v>
      </c>
      <c r="D36" s="246" t="s">
        <v>90</v>
      </c>
      <c r="E36" s="247" t="s">
        <v>82</v>
      </c>
      <c r="F36" s="248">
        <v>21.68</v>
      </c>
      <c r="G36" s="36"/>
      <c r="H36" s="41"/>
    </row>
    <row r="37" spans="1:8" s="2" customFormat="1" ht="16.899999999999999" customHeight="1">
      <c r="A37" s="36"/>
      <c r="B37" s="41"/>
      <c r="C37" s="249" t="s">
        <v>19</v>
      </c>
      <c r="D37" s="249" t="s">
        <v>1562</v>
      </c>
      <c r="E37" s="19" t="s">
        <v>19</v>
      </c>
      <c r="F37" s="250">
        <v>29.68</v>
      </c>
      <c r="G37" s="36"/>
      <c r="H37" s="41"/>
    </row>
    <row r="38" spans="1:8" s="2" customFormat="1" ht="16.899999999999999" customHeight="1">
      <c r="A38" s="36"/>
      <c r="B38" s="41"/>
      <c r="C38" s="249" t="s">
        <v>19</v>
      </c>
      <c r="D38" s="249" t="s">
        <v>1563</v>
      </c>
      <c r="E38" s="19" t="s">
        <v>19</v>
      </c>
      <c r="F38" s="250">
        <v>0</v>
      </c>
      <c r="G38" s="36"/>
      <c r="H38" s="41"/>
    </row>
    <row r="39" spans="1:8" s="2" customFormat="1" ht="16.899999999999999" customHeight="1">
      <c r="A39" s="36"/>
      <c r="B39" s="41"/>
      <c r="C39" s="249" t="s">
        <v>19</v>
      </c>
      <c r="D39" s="249" t="s">
        <v>1564</v>
      </c>
      <c r="E39" s="19" t="s">
        <v>19</v>
      </c>
      <c r="F39" s="250">
        <v>0.51</v>
      </c>
      <c r="G39" s="36"/>
      <c r="H39" s="41"/>
    </row>
    <row r="40" spans="1:8" s="2" customFormat="1" ht="16.899999999999999" customHeight="1">
      <c r="A40" s="36"/>
      <c r="B40" s="41"/>
      <c r="C40" s="249" t="s">
        <v>19</v>
      </c>
      <c r="D40" s="249" t="s">
        <v>1565</v>
      </c>
      <c r="E40" s="19" t="s">
        <v>19</v>
      </c>
      <c r="F40" s="250">
        <v>0</v>
      </c>
      <c r="G40" s="36"/>
      <c r="H40" s="41"/>
    </row>
    <row r="41" spans="1:8" s="2" customFormat="1" ht="16.899999999999999" customHeight="1">
      <c r="A41" s="36"/>
      <c r="B41" s="41"/>
      <c r="C41" s="249" t="s">
        <v>19</v>
      </c>
      <c r="D41" s="249" t="s">
        <v>1566</v>
      </c>
      <c r="E41" s="19" t="s">
        <v>19</v>
      </c>
      <c r="F41" s="250">
        <v>-8.51</v>
      </c>
      <c r="G41" s="36"/>
      <c r="H41" s="41"/>
    </row>
    <row r="42" spans="1:8" s="2" customFormat="1" ht="16.899999999999999" customHeight="1">
      <c r="A42" s="36"/>
      <c r="B42" s="41"/>
      <c r="C42" s="249" t="s">
        <v>19</v>
      </c>
      <c r="D42" s="249" t="s">
        <v>254</v>
      </c>
      <c r="E42" s="19" t="s">
        <v>19</v>
      </c>
      <c r="F42" s="250">
        <v>21.68</v>
      </c>
      <c r="G42" s="36"/>
      <c r="H42" s="41"/>
    </row>
    <row r="43" spans="1:8" s="2" customFormat="1" ht="16.899999999999999" customHeight="1">
      <c r="A43" s="36"/>
      <c r="B43" s="41"/>
      <c r="C43" s="251" t="s">
        <v>1556</v>
      </c>
      <c r="D43" s="36"/>
      <c r="E43" s="36"/>
      <c r="F43" s="36"/>
      <c r="G43" s="36"/>
      <c r="H43" s="41"/>
    </row>
    <row r="44" spans="1:8" s="2" customFormat="1" ht="16.899999999999999" customHeight="1">
      <c r="A44" s="36"/>
      <c r="B44" s="41"/>
      <c r="C44" s="249" t="s">
        <v>263</v>
      </c>
      <c r="D44" s="249" t="s">
        <v>264</v>
      </c>
      <c r="E44" s="19" t="s">
        <v>82</v>
      </c>
      <c r="F44" s="250">
        <v>106.4</v>
      </c>
      <c r="G44" s="36"/>
      <c r="H44" s="41"/>
    </row>
    <row r="45" spans="1:8" s="2" customFormat="1" ht="16.899999999999999" customHeight="1">
      <c r="A45" s="36"/>
      <c r="B45" s="41"/>
      <c r="C45" s="249" t="s">
        <v>268</v>
      </c>
      <c r="D45" s="249" t="s">
        <v>269</v>
      </c>
      <c r="E45" s="19" t="s">
        <v>82</v>
      </c>
      <c r="F45" s="250">
        <v>106.4</v>
      </c>
      <c r="G45" s="36"/>
      <c r="H45" s="41"/>
    </row>
    <row r="46" spans="1:8" s="2" customFormat="1" ht="16.899999999999999" customHeight="1">
      <c r="A46" s="36"/>
      <c r="B46" s="41"/>
      <c r="C46" s="249" t="s">
        <v>280</v>
      </c>
      <c r="D46" s="249" t="s">
        <v>281</v>
      </c>
      <c r="E46" s="19" t="s">
        <v>82</v>
      </c>
      <c r="F46" s="250">
        <v>98.9</v>
      </c>
      <c r="G46" s="36"/>
      <c r="H46" s="41"/>
    </row>
    <row r="47" spans="1:8" s="2" customFormat="1" ht="16.899999999999999" customHeight="1">
      <c r="A47" s="36"/>
      <c r="B47" s="41"/>
      <c r="C47" s="249" t="s">
        <v>1471</v>
      </c>
      <c r="D47" s="249" t="s">
        <v>1472</v>
      </c>
      <c r="E47" s="19" t="s">
        <v>82</v>
      </c>
      <c r="F47" s="250">
        <v>146.35</v>
      </c>
      <c r="G47" s="36"/>
      <c r="H47" s="41"/>
    </row>
    <row r="48" spans="1:8" s="2" customFormat="1" ht="16.899999999999999" customHeight="1">
      <c r="A48" s="36"/>
      <c r="B48" s="41"/>
      <c r="C48" s="249" t="s">
        <v>1477</v>
      </c>
      <c r="D48" s="249" t="s">
        <v>1478</v>
      </c>
      <c r="E48" s="19" t="s">
        <v>82</v>
      </c>
      <c r="F48" s="250">
        <v>146.35</v>
      </c>
      <c r="G48" s="36"/>
      <c r="H48" s="41"/>
    </row>
    <row r="49" spans="1:8" s="2" customFormat="1" ht="16.899999999999999" customHeight="1">
      <c r="A49" s="36"/>
      <c r="B49" s="41"/>
      <c r="C49" s="249" t="s">
        <v>1483</v>
      </c>
      <c r="D49" s="249" t="s">
        <v>1484</v>
      </c>
      <c r="E49" s="19" t="s">
        <v>82</v>
      </c>
      <c r="F49" s="250">
        <v>146.35</v>
      </c>
      <c r="G49" s="36"/>
      <c r="H49" s="41"/>
    </row>
    <row r="50" spans="1:8" s="2" customFormat="1" ht="16.899999999999999" customHeight="1">
      <c r="A50" s="36"/>
      <c r="B50" s="41"/>
      <c r="C50" s="249" t="s">
        <v>1501</v>
      </c>
      <c r="D50" s="249" t="s">
        <v>1502</v>
      </c>
      <c r="E50" s="19" t="s">
        <v>82</v>
      </c>
      <c r="F50" s="250">
        <v>146.35</v>
      </c>
      <c r="G50" s="36"/>
      <c r="H50" s="41"/>
    </row>
    <row r="51" spans="1:8" s="2" customFormat="1" ht="16.899999999999999" customHeight="1">
      <c r="A51" s="36"/>
      <c r="B51" s="41"/>
      <c r="C51" s="245" t="s">
        <v>92</v>
      </c>
      <c r="D51" s="246" t="s">
        <v>93</v>
      </c>
      <c r="E51" s="247" t="s">
        <v>82</v>
      </c>
      <c r="F51" s="248">
        <v>7.88</v>
      </c>
      <c r="G51" s="36"/>
      <c r="H51" s="41"/>
    </row>
    <row r="52" spans="1:8" s="2" customFormat="1" ht="16.899999999999999" customHeight="1">
      <c r="A52" s="36"/>
      <c r="B52" s="41"/>
      <c r="C52" s="249" t="s">
        <v>19</v>
      </c>
      <c r="D52" s="249" t="s">
        <v>1567</v>
      </c>
      <c r="E52" s="19" t="s">
        <v>19</v>
      </c>
      <c r="F52" s="250">
        <v>6.38</v>
      </c>
      <c r="G52" s="36"/>
      <c r="H52" s="41"/>
    </row>
    <row r="53" spans="1:8" s="2" customFormat="1" ht="16.899999999999999" customHeight="1">
      <c r="A53" s="36"/>
      <c r="B53" s="41"/>
      <c r="C53" s="249" t="s">
        <v>19</v>
      </c>
      <c r="D53" s="249" t="s">
        <v>1568</v>
      </c>
      <c r="E53" s="19" t="s">
        <v>19</v>
      </c>
      <c r="F53" s="250">
        <v>1.5</v>
      </c>
      <c r="G53" s="36"/>
      <c r="H53" s="41"/>
    </row>
    <row r="54" spans="1:8" s="2" customFormat="1" ht="16.899999999999999" customHeight="1">
      <c r="A54" s="36"/>
      <c r="B54" s="41"/>
      <c r="C54" s="249" t="s">
        <v>19</v>
      </c>
      <c r="D54" s="249" t="s">
        <v>254</v>
      </c>
      <c r="E54" s="19" t="s">
        <v>19</v>
      </c>
      <c r="F54" s="250">
        <v>7.88</v>
      </c>
      <c r="G54" s="36"/>
      <c r="H54" s="41"/>
    </row>
    <row r="55" spans="1:8" s="2" customFormat="1" ht="16.899999999999999" customHeight="1">
      <c r="A55" s="36"/>
      <c r="B55" s="41"/>
      <c r="C55" s="251" t="s">
        <v>1556</v>
      </c>
      <c r="D55" s="36"/>
      <c r="E55" s="36"/>
      <c r="F55" s="36"/>
      <c r="G55" s="36"/>
      <c r="H55" s="41"/>
    </row>
    <row r="56" spans="1:8" s="2" customFormat="1" ht="16.899999999999999" customHeight="1">
      <c r="A56" s="36"/>
      <c r="B56" s="41"/>
      <c r="C56" s="249" t="s">
        <v>249</v>
      </c>
      <c r="D56" s="249" t="s">
        <v>250</v>
      </c>
      <c r="E56" s="19" t="s">
        <v>82</v>
      </c>
      <c r="F56" s="250">
        <v>46.96</v>
      </c>
      <c r="G56" s="36"/>
      <c r="H56" s="41"/>
    </row>
    <row r="57" spans="1:8" s="2" customFormat="1" ht="16.899999999999999" customHeight="1">
      <c r="A57" s="36"/>
      <c r="B57" s="41"/>
      <c r="C57" s="249" t="s">
        <v>274</v>
      </c>
      <c r="D57" s="249" t="s">
        <v>275</v>
      </c>
      <c r="E57" s="19" t="s">
        <v>82</v>
      </c>
      <c r="F57" s="250">
        <v>46.96</v>
      </c>
      <c r="G57" s="36"/>
      <c r="H57" s="41"/>
    </row>
    <row r="58" spans="1:8" s="2" customFormat="1" ht="16.899999999999999" customHeight="1">
      <c r="A58" s="36"/>
      <c r="B58" s="41"/>
      <c r="C58" s="249" t="s">
        <v>287</v>
      </c>
      <c r="D58" s="249" t="s">
        <v>288</v>
      </c>
      <c r="E58" s="19" t="s">
        <v>82</v>
      </c>
      <c r="F58" s="250">
        <v>50</v>
      </c>
      <c r="G58" s="36"/>
      <c r="H58" s="41"/>
    </row>
    <row r="59" spans="1:8" s="2" customFormat="1" ht="16.899999999999999" customHeight="1">
      <c r="A59" s="36"/>
      <c r="B59" s="41"/>
      <c r="C59" s="249" t="s">
        <v>1270</v>
      </c>
      <c r="D59" s="249" t="s">
        <v>1271</v>
      </c>
      <c r="E59" s="19" t="s">
        <v>82</v>
      </c>
      <c r="F59" s="250">
        <v>46.96</v>
      </c>
      <c r="G59" s="36"/>
      <c r="H59" s="41"/>
    </row>
    <row r="60" spans="1:8" s="2" customFormat="1" ht="16.899999999999999" customHeight="1">
      <c r="A60" s="36"/>
      <c r="B60" s="41"/>
      <c r="C60" s="249" t="s">
        <v>1276</v>
      </c>
      <c r="D60" s="249" t="s">
        <v>1277</v>
      </c>
      <c r="E60" s="19" t="s">
        <v>82</v>
      </c>
      <c r="F60" s="250">
        <v>13.62</v>
      </c>
      <c r="G60" s="36"/>
      <c r="H60" s="41"/>
    </row>
    <row r="61" spans="1:8" s="2" customFormat="1" ht="22.5">
      <c r="A61" s="36"/>
      <c r="B61" s="41"/>
      <c r="C61" s="249" t="s">
        <v>1282</v>
      </c>
      <c r="D61" s="249" t="s">
        <v>1283</v>
      </c>
      <c r="E61" s="19" t="s">
        <v>82</v>
      </c>
      <c r="F61" s="250">
        <v>13.62</v>
      </c>
      <c r="G61" s="36"/>
      <c r="H61" s="41"/>
    </row>
    <row r="62" spans="1:8" s="2" customFormat="1" ht="16.899999999999999" customHeight="1">
      <c r="A62" s="36"/>
      <c r="B62" s="41"/>
      <c r="C62" s="249" t="s">
        <v>1288</v>
      </c>
      <c r="D62" s="249" t="s">
        <v>1289</v>
      </c>
      <c r="E62" s="19" t="s">
        <v>82</v>
      </c>
      <c r="F62" s="250">
        <v>25.13</v>
      </c>
      <c r="G62" s="36"/>
      <c r="H62" s="41"/>
    </row>
    <row r="63" spans="1:8" s="2" customFormat="1" ht="16.899999999999999" customHeight="1">
      <c r="A63" s="36"/>
      <c r="B63" s="41"/>
      <c r="C63" s="249" t="s">
        <v>1296</v>
      </c>
      <c r="D63" s="249" t="s">
        <v>1297</v>
      </c>
      <c r="E63" s="19" t="s">
        <v>82</v>
      </c>
      <c r="F63" s="250">
        <v>46.96</v>
      </c>
      <c r="G63" s="36"/>
      <c r="H63" s="41"/>
    </row>
    <row r="64" spans="1:8" s="2" customFormat="1" ht="16.899999999999999" customHeight="1">
      <c r="A64" s="36"/>
      <c r="B64" s="41"/>
      <c r="C64" s="249" t="s">
        <v>1471</v>
      </c>
      <c r="D64" s="249" t="s">
        <v>1472</v>
      </c>
      <c r="E64" s="19" t="s">
        <v>82</v>
      </c>
      <c r="F64" s="250">
        <v>146.35</v>
      </c>
      <c r="G64" s="36"/>
      <c r="H64" s="41"/>
    </row>
    <row r="65" spans="1:8" s="2" customFormat="1" ht="16.899999999999999" customHeight="1">
      <c r="A65" s="36"/>
      <c r="B65" s="41"/>
      <c r="C65" s="249" t="s">
        <v>1477</v>
      </c>
      <c r="D65" s="249" t="s">
        <v>1478</v>
      </c>
      <c r="E65" s="19" t="s">
        <v>82</v>
      </c>
      <c r="F65" s="250">
        <v>146.35</v>
      </c>
      <c r="G65" s="36"/>
      <c r="H65" s="41"/>
    </row>
    <row r="66" spans="1:8" s="2" customFormat="1" ht="16.899999999999999" customHeight="1">
      <c r="A66" s="36"/>
      <c r="B66" s="41"/>
      <c r="C66" s="249" t="s">
        <v>1483</v>
      </c>
      <c r="D66" s="249" t="s">
        <v>1484</v>
      </c>
      <c r="E66" s="19" t="s">
        <v>82</v>
      </c>
      <c r="F66" s="250">
        <v>146.35</v>
      </c>
      <c r="G66" s="36"/>
      <c r="H66" s="41"/>
    </row>
    <row r="67" spans="1:8" s="2" customFormat="1" ht="16.899999999999999" customHeight="1">
      <c r="A67" s="36"/>
      <c r="B67" s="41"/>
      <c r="C67" s="249" t="s">
        <v>1489</v>
      </c>
      <c r="D67" s="249" t="s">
        <v>1490</v>
      </c>
      <c r="E67" s="19" t="s">
        <v>82</v>
      </c>
      <c r="F67" s="250">
        <v>69.5</v>
      </c>
      <c r="G67" s="36"/>
      <c r="H67" s="41"/>
    </row>
    <row r="68" spans="1:8" s="2" customFormat="1" ht="16.899999999999999" customHeight="1">
      <c r="A68" s="36"/>
      <c r="B68" s="41"/>
      <c r="C68" s="249" t="s">
        <v>1501</v>
      </c>
      <c r="D68" s="249" t="s">
        <v>1502</v>
      </c>
      <c r="E68" s="19" t="s">
        <v>82</v>
      </c>
      <c r="F68" s="250">
        <v>146.35</v>
      </c>
      <c r="G68" s="36"/>
      <c r="H68" s="41"/>
    </row>
    <row r="69" spans="1:8" s="2" customFormat="1" ht="22.5">
      <c r="A69" s="36"/>
      <c r="B69" s="41"/>
      <c r="C69" s="249" t="s">
        <v>324</v>
      </c>
      <c r="D69" s="249" t="s">
        <v>325</v>
      </c>
      <c r="E69" s="19" t="s">
        <v>82</v>
      </c>
      <c r="F69" s="250">
        <v>50</v>
      </c>
      <c r="G69" s="36"/>
      <c r="H69" s="41"/>
    </row>
    <row r="70" spans="1:8" s="2" customFormat="1" ht="16.899999999999999" customHeight="1">
      <c r="A70" s="36"/>
      <c r="B70" s="41"/>
      <c r="C70" s="249" t="s">
        <v>332</v>
      </c>
      <c r="D70" s="249" t="s">
        <v>333</v>
      </c>
      <c r="E70" s="19" t="s">
        <v>82</v>
      </c>
      <c r="F70" s="250">
        <v>50</v>
      </c>
      <c r="G70" s="36"/>
      <c r="H70" s="41"/>
    </row>
    <row r="71" spans="1:8" s="2" customFormat="1" ht="16.899999999999999" customHeight="1">
      <c r="A71" s="36"/>
      <c r="B71" s="41"/>
      <c r="C71" s="249" t="s">
        <v>1302</v>
      </c>
      <c r="D71" s="249" t="s">
        <v>1303</v>
      </c>
      <c r="E71" s="19" t="s">
        <v>82</v>
      </c>
      <c r="F71" s="250">
        <v>46.96</v>
      </c>
      <c r="G71" s="36"/>
      <c r="H71" s="41"/>
    </row>
    <row r="72" spans="1:8" s="2" customFormat="1" ht="16.899999999999999" customHeight="1">
      <c r="A72" s="36"/>
      <c r="B72" s="41"/>
      <c r="C72" s="245" t="s">
        <v>95</v>
      </c>
      <c r="D72" s="246" t="s">
        <v>96</v>
      </c>
      <c r="E72" s="247" t="s">
        <v>82</v>
      </c>
      <c r="F72" s="248">
        <v>3.04</v>
      </c>
      <c r="G72" s="36"/>
      <c r="H72" s="41"/>
    </row>
    <row r="73" spans="1:8" s="2" customFormat="1" ht="16.899999999999999" customHeight="1">
      <c r="A73" s="36"/>
      <c r="B73" s="41"/>
      <c r="C73" s="249" t="s">
        <v>19</v>
      </c>
      <c r="D73" s="249" t="s">
        <v>1401</v>
      </c>
      <c r="E73" s="19" t="s">
        <v>19</v>
      </c>
      <c r="F73" s="250">
        <v>0</v>
      </c>
      <c r="G73" s="36"/>
      <c r="H73" s="41"/>
    </row>
    <row r="74" spans="1:8" s="2" customFormat="1" ht="16.899999999999999" customHeight="1">
      <c r="A74" s="36"/>
      <c r="B74" s="41"/>
      <c r="C74" s="249" t="s">
        <v>19</v>
      </c>
      <c r="D74" s="249" t="s">
        <v>1557</v>
      </c>
      <c r="E74" s="19" t="s">
        <v>19</v>
      </c>
      <c r="F74" s="250">
        <v>0.94</v>
      </c>
      <c r="G74" s="36"/>
      <c r="H74" s="41"/>
    </row>
    <row r="75" spans="1:8" s="2" customFormat="1" ht="16.899999999999999" customHeight="1">
      <c r="A75" s="36"/>
      <c r="B75" s="41"/>
      <c r="C75" s="249" t="s">
        <v>19</v>
      </c>
      <c r="D75" s="249" t="s">
        <v>1403</v>
      </c>
      <c r="E75" s="19" t="s">
        <v>19</v>
      </c>
      <c r="F75" s="250">
        <v>0</v>
      </c>
      <c r="G75" s="36"/>
      <c r="H75" s="41"/>
    </row>
    <row r="76" spans="1:8" s="2" customFormat="1" ht="16.899999999999999" customHeight="1">
      <c r="A76" s="36"/>
      <c r="B76" s="41"/>
      <c r="C76" s="249" t="s">
        <v>19</v>
      </c>
      <c r="D76" s="249" t="s">
        <v>1569</v>
      </c>
      <c r="E76" s="19" t="s">
        <v>19</v>
      </c>
      <c r="F76" s="250">
        <v>2.1</v>
      </c>
      <c r="G76" s="36"/>
      <c r="H76" s="41"/>
    </row>
    <row r="77" spans="1:8" s="2" customFormat="1" ht="16.899999999999999" customHeight="1">
      <c r="A77" s="36"/>
      <c r="B77" s="41"/>
      <c r="C77" s="249" t="s">
        <v>19</v>
      </c>
      <c r="D77" s="249" t="s">
        <v>254</v>
      </c>
      <c r="E77" s="19" t="s">
        <v>19</v>
      </c>
      <c r="F77" s="250">
        <v>3.04</v>
      </c>
      <c r="G77" s="36"/>
      <c r="H77" s="41"/>
    </row>
    <row r="78" spans="1:8" s="2" customFormat="1" ht="16.899999999999999" customHeight="1">
      <c r="A78" s="36"/>
      <c r="B78" s="41"/>
      <c r="C78" s="251" t="s">
        <v>1556</v>
      </c>
      <c r="D78" s="36"/>
      <c r="E78" s="36"/>
      <c r="F78" s="36"/>
      <c r="G78" s="36"/>
      <c r="H78" s="41"/>
    </row>
    <row r="79" spans="1:8" s="2" customFormat="1" ht="16.899999999999999" customHeight="1">
      <c r="A79" s="36"/>
      <c r="B79" s="41"/>
      <c r="C79" s="249" t="s">
        <v>1185</v>
      </c>
      <c r="D79" s="249" t="s">
        <v>1186</v>
      </c>
      <c r="E79" s="19" t="s">
        <v>82</v>
      </c>
      <c r="F79" s="250">
        <v>3.04</v>
      </c>
      <c r="G79" s="36"/>
      <c r="H79" s="41"/>
    </row>
    <row r="80" spans="1:8" s="2" customFormat="1" ht="16.899999999999999" customHeight="1">
      <c r="A80" s="36"/>
      <c r="B80" s="41"/>
      <c r="C80" s="245" t="s">
        <v>1570</v>
      </c>
      <c r="D80" s="246" t="s">
        <v>1571</v>
      </c>
      <c r="E80" s="247" t="s">
        <v>82</v>
      </c>
      <c r="F80" s="248">
        <v>13.55</v>
      </c>
      <c r="G80" s="36"/>
      <c r="H80" s="41"/>
    </row>
    <row r="81" spans="1:8" s="2" customFormat="1" ht="16.899999999999999" customHeight="1">
      <c r="A81" s="36"/>
      <c r="B81" s="41"/>
      <c r="C81" s="249" t="s">
        <v>19</v>
      </c>
      <c r="D81" s="249" t="s">
        <v>1403</v>
      </c>
      <c r="E81" s="19" t="s">
        <v>19</v>
      </c>
      <c r="F81" s="250">
        <v>0</v>
      </c>
      <c r="G81" s="36"/>
      <c r="H81" s="41"/>
    </row>
    <row r="82" spans="1:8" s="2" customFormat="1" ht="16.899999999999999" customHeight="1">
      <c r="A82" s="36"/>
      <c r="B82" s="41"/>
      <c r="C82" s="249" t="s">
        <v>19</v>
      </c>
      <c r="D82" s="249" t="s">
        <v>1572</v>
      </c>
      <c r="E82" s="19" t="s">
        <v>19</v>
      </c>
      <c r="F82" s="250">
        <v>8.82</v>
      </c>
      <c r="G82" s="36"/>
      <c r="H82" s="41"/>
    </row>
    <row r="83" spans="1:8" s="2" customFormat="1" ht="16.899999999999999" customHeight="1">
      <c r="A83" s="36"/>
      <c r="B83" s="41"/>
      <c r="C83" s="249" t="s">
        <v>19</v>
      </c>
      <c r="D83" s="249" t="s">
        <v>1552</v>
      </c>
      <c r="E83" s="19" t="s">
        <v>19</v>
      </c>
      <c r="F83" s="250">
        <v>0</v>
      </c>
      <c r="G83" s="36"/>
      <c r="H83" s="41"/>
    </row>
    <row r="84" spans="1:8" s="2" customFormat="1" ht="16.899999999999999" customHeight="1">
      <c r="A84" s="36"/>
      <c r="B84" s="41"/>
      <c r="C84" s="249" t="s">
        <v>19</v>
      </c>
      <c r="D84" s="249" t="s">
        <v>1573</v>
      </c>
      <c r="E84" s="19" t="s">
        <v>19</v>
      </c>
      <c r="F84" s="250">
        <v>4.7300000000000004</v>
      </c>
      <c r="G84" s="36"/>
      <c r="H84" s="41"/>
    </row>
    <row r="85" spans="1:8" s="2" customFormat="1" ht="16.899999999999999" customHeight="1">
      <c r="A85" s="36"/>
      <c r="B85" s="41"/>
      <c r="C85" s="249" t="s">
        <v>19</v>
      </c>
      <c r="D85" s="249" t="s">
        <v>254</v>
      </c>
      <c r="E85" s="19" t="s">
        <v>19</v>
      </c>
      <c r="F85" s="250">
        <v>13.55</v>
      </c>
      <c r="G85" s="36"/>
      <c r="H85" s="41"/>
    </row>
    <row r="86" spans="1:8" s="2" customFormat="1" ht="16.899999999999999" customHeight="1">
      <c r="A86" s="36"/>
      <c r="B86" s="41"/>
      <c r="C86" s="245" t="s">
        <v>98</v>
      </c>
      <c r="D86" s="246" t="s">
        <v>99</v>
      </c>
      <c r="E86" s="247" t="s">
        <v>100</v>
      </c>
      <c r="F86" s="248">
        <v>13.65</v>
      </c>
      <c r="G86" s="36"/>
      <c r="H86" s="41"/>
    </row>
    <row r="87" spans="1:8" s="2" customFormat="1" ht="16.899999999999999" customHeight="1">
      <c r="A87" s="36"/>
      <c r="B87" s="41"/>
      <c r="C87" s="249" t="s">
        <v>19</v>
      </c>
      <c r="D87" s="249" t="s">
        <v>1574</v>
      </c>
      <c r="E87" s="19" t="s">
        <v>19</v>
      </c>
      <c r="F87" s="250">
        <v>0</v>
      </c>
      <c r="G87" s="36"/>
      <c r="H87" s="41"/>
    </row>
    <row r="88" spans="1:8" s="2" customFormat="1" ht="16.899999999999999" customHeight="1">
      <c r="A88" s="36"/>
      <c r="B88" s="41"/>
      <c r="C88" s="249" t="s">
        <v>19</v>
      </c>
      <c r="D88" s="249" t="s">
        <v>898</v>
      </c>
      <c r="E88" s="19" t="s">
        <v>19</v>
      </c>
      <c r="F88" s="250">
        <v>3.9</v>
      </c>
      <c r="G88" s="36"/>
      <c r="H88" s="41"/>
    </row>
    <row r="89" spans="1:8" s="2" customFormat="1" ht="16.899999999999999" customHeight="1">
      <c r="A89" s="36"/>
      <c r="B89" s="41"/>
      <c r="C89" s="249" t="s">
        <v>19</v>
      </c>
      <c r="D89" s="249" t="s">
        <v>1403</v>
      </c>
      <c r="E89" s="19" t="s">
        <v>19</v>
      </c>
      <c r="F89" s="250">
        <v>0</v>
      </c>
      <c r="G89" s="36"/>
      <c r="H89" s="41"/>
    </row>
    <row r="90" spans="1:8" s="2" customFormat="1" ht="16.899999999999999" customHeight="1">
      <c r="A90" s="36"/>
      <c r="B90" s="41"/>
      <c r="C90" s="249" t="s">
        <v>19</v>
      </c>
      <c r="D90" s="249" t="s">
        <v>1575</v>
      </c>
      <c r="E90" s="19" t="s">
        <v>19</v>
      </c>
      <c r="F90" s="250">
        <v>5.8</v>
      </c>
      <c r="G90" s="36"/>
      <c r="H90" s="41"/>
    </row>
    <row r="91" spans="1:8" s="2" customFormat="1" ht="16.899999999999999" customHeight="1">
      <c r="A91" s="36"/>
      <c r="B91" s="41"/>
      <c r="C91" s="249" t="s">
        <v>19</v>
      </c>
      <c r="D91" s="249" t="s">
        <v>1576</v>
      </c>
      <c r="E91" s="19" t="s">
        <v>19</v>
      </c>
      <c r="F91" s="250">
        <v>0</v>
      </c>
      <c r="G91" s="36"/>
      <c r="H91" s="41"/>
    </row>
    <row r="92" spans="1:8" s="2" customFormat="1" ht="16.899999999999999" customHeight="1">
      <c r="A92" s="36"/>
      <c r="B92" s="41"/>
      <c r="C92" s="249" t="s">
        <v>19</v>
      </c>
      <c r="D92" s="249" t="s">
        <v>1577</v>
      </c>
      <c r="E92" s="19" t="s">
        <v>19</v>
      </c>
      <c r="F92" s="250">
        <v>3.95</v>
      </c>
      <c r="G92" s="36"/>
      <c r="H92" s="41"/>
    </row>
    <row r="93" spans="1:8" s="2" customFormat="1" ht="16.899999999999999" customHeight="1">
      <c r="A93" s="36"/>
      <c r="B93" s="41"/>
      <c r="C93" s="249" t="s">
        <v>19</v>
      </c>
      <c r="D93" s="249" t="s">
        <v>254</v>
      </c>
      <c r="E93" s="19" t="s">
        <v>19</v>
      </c>
      <c r="F93" s="250">
        <v>13.65</v>
      </c>
      <c r="G93" s="36"/>
      <c r="H93" s="41"/>
    </row>
    <row r="94" spans="1:8" s="2" customFormat="1" ht="16.899999999999999" customHeight="1">
      <c r="A94" s="36"/>
      <c r="B94" s="41"/>
      <c r="C94" s="251" t="s">
        <v>1556</v>
      </c>
      <c r="D94" s="36"/>
      <c r="E94" s="36"/>
      <c r="F94" s="36"/>
      <c r="G94" s="36"/>
      <c r="H94" s="41"/>
    </row>
    <row r="95" spans="1:8" s="2" customFormat="1" ht="16.899999999999999" customHeight="1">
      <c r="A95" s="36"/>
      <c r="B95" s="41"/>
      <c r="C95" s="249" t="s">
        <v>1224</v>
      </c>
      <c r="D95" s="249" t="s">
        <v>1225</v>
      </c>
      <c r="E95" s="19" t="s">
        <v>295</v>
      </c>
      <c r="F95" s="250">
        <v>13.65</v>
      </c>
      <c r="G95" s="36"/>
      <c r="H95" s="41"/>
    </row>
    <row r="96" spans="1:8" s="2" customFormat="1" ht="16.899999999999999" customHeight="1">
      <c r="A96" s="36"/>
      <c r="B96" s="41"/>
      <c r="C96" s="245" t="s">
        <v>103</v>
      </c>
      <c r="D96" s="246" t="s">
        <v>104</v>
      </c>
      <c r="E96" s="247" t="s">
        <v>82</v>
      </c>
      <c r="F96" s="248">
        <v>16.690000000000001</v>
      </c>
      <c r="G96" s="36"/>
      <c r="H96" s="41"/>
    </row>
    <row r="97" spans="1:8" s="2" customFormat="1" ht="16.899999999999999" customHeight="1">
      <c r="A97" s="36"/>
      <c r="B97" s="41"/>
      <c r="C97" s="249" t="s">
        <v>19</v>
      </c>
      <c r="D97" s="249" t="s">
        <v>1578</v>
      </c>
      <c r="E97" s="19" t="s">
        <v>19</v>
      </c>
      <c r="F97" s="250">
        <v>6.49</v>
      </c>
      <c r="G97" s="36"/>
      <c r="H97" s="41"/>
    </row>
    <row r="98" spans="1:8" s="2" customFormat="1" ht="16.899999999999999" customHeight="1">
      <c r="A98" s="36"/>
      <c r="B98" s="41"/>
      <c r="C98" s="249" t="s">
        <v>19</v>
      </c>
      <c r="D98" s="249" t="s">
        <v>1579</v>
      </c>
      <c r="E98" s="19" t="s">
        <v>19</v>
      </c>
      <c r="F98" s="250">
        <v>7.95</v>
      </c>
      <c r="G98" s="36"/>
      <c r="H98" s="41"/>
    </row>
    <row r="99" spans="1:8" s="2" customFormat="1" ht="16.899999999999999" customHeight="1">
      <c r="A99" s="36"/>
      <c r="B99" s="41"/>
      <c r="C99" s="249" t="s">
        <v>19</v>
      </c>
      <c r="D99" s="249" t="s">
        <v>1580</v>
      </c>
      <c r="E99" s="19" t="s">
        <v>19</v>
      </c>
      <c r="F99" s="250">
        <v>2.25</v>
      </c>
      <c r="G99" s="36"/>
      <c r="H99" s="41"/>
    </row>
    <row r="100" spans="1:8" s="2" customFormat="1" ht="16.899999999999999" customHeight="1">
      <c r="A100" s="36"/>
      <c r="B100" s="41"/>
      <c r="C100" s="249" t="s">
        <v>19</v>
      </c>
      <c r="D100" s="249" t="s">
        <v>254</v>
      </c>
      <c r="E100" s="19" t="s">
        <v>19</v>
      </c>
      <c r="F100" s="250">
        <v>16.690000000000001</v>
      </c>
      <c r="G100" s="36"/>
      <c r="H100" s="41"/>
    </row>
    <row r="101" spans="1:8" s="2" customFormat="1" ht="16.899999999999999" customHeight="1">
      <c r="A101" s="36"/>
      <c r="B101" s="41"/>
      <c r="C101" s="251" t="s">
        <v>1556</v>
      </c>
      <c r="D101" s="36"/>
      <c r="E101" s="36"/>
      <c r="F101" s="36"/>
      <c r="G101" s="36"/>
      <c r="H101" s="41"/>
    </row>
    <row r="102" spans="1:8" s="2" customFormat="1" ht="16.899999999999999" customHeight="1">
      <c r="A102" s="36"/>
      <c r="B102" s="41"/>
      <c r="C102" s="249" t="s">
        <v>347</v>
      </c>
      <c r="D102" s="249" t="s">
        <v>348</v>
      </c>
      <c r="E102" s="19" t="s">
        <v>82</v>
      </c>
      <c r="F102" s="250">
        <v>16.690000000000001</v>
      </c>
      <c r="G102" s="36"/>
      <c r="H102" s="41"/>
    </row>
    <row r="103" spans="1:8" s="2" customFormat="1" ht="16.899999999999999" customHeight="1">
      <c r="A103" s="36"/>
      <c r="B103" s="41"/>
      <c r="C103" s="245" t="s">
        <v>107</v>
      </c>
      <c r="D103" s="246" t="s">
        <v>108</v>
      </c>
      <c r="E103" s="247" t="s">
        <v>82</v>
      </c>
      <c r="F103" s="248">
        <v>2.1</v>
      </c>
      <c r="G103" s="36"/>
      <c r="H103" s="41"/>
    </row>
    <row r="104" spans="1:8" s="2" customFormat="1" ht="16.899999999999999" customHeight="1">
      <c r="A104" s="36"/>
      <c r="B104" s="41"/>
      <c r="C104" s="249" t="s">
        <v>19</v>
      </c>
      <c r="D104" s="249" t="s">
        <v>959</v>
      </c>
      <c r="E104" s="19" t="s">
        <v>19</v>
      </c>
      <c r="F104" s="250">
        <v>2.1</v>
      </c>
      <c r="G104" s="36"/>
      <c r="H104" s="41"/>
    </row>
    <row r="105" spans="1:8" s="2" customFormat="1" ht="16.899999999999999" customHeight="1">
      <c r="A105" s="36"/>
      <c r="B105" s="41"/>
      <c r="C105" s="251" t="s">
        <v>1556</v>
      </c>
      <c r="D105" s="36"/>
      <c r="E105" s="36"/>
      <c r="F105" s="36"/>
      <c r="G105" s="36"/>
      <c r="H105" s="41"/>
    </row>
    <row r="106" spans="1:8" s="2" customFormat="1" ht="16.899999999999999" customHeight="1">
      <c r="A106" s="36"/>
      <c r="B106" s="41"/>
      <c r="C106" s="249" t="s">
        <v>287</v>
      </c>
      <c r="D106" s="249" t="s">
        <v>288</v>
      </c>
      <c r="E106" s="19" t="s">
        <v>82</v>
      </c>
      <c r="F106" s="250">
        <v>50</v>
      </c>
      <c r="G106" s="36"/>
      <c r="H106" s="41"/>
    </row>
    <row r="107" spans="1:8" s="2" customFormat="1" ht="16.899999999999999" customHeight="1">
      <c r="A107" s="36"/>
      <c r="B107" s="41"/>
      <c r="C107" s="249" t="s">
        <v>315</v>
      </c>
      <c r="D107" s="249" t="s">
        <v>316</v>
      </c>
      <c r="E107" s="19" t="s">
        <v>82</v>
      </c>
      <c r="F107" s="250">
        <v>2.1</v>
      </c>
      <c r="G107" s="36"/>
      <c r="H107" s="41"/>
    </row>
    <row r="108" spans="1:8" s="2" customFormat="1" ht="16.899999999999999" customHeight="1">
      <c r="A108" s="36"/>
      <c r="B108" s="41"/>
      <c r="C108" s="249" t="s">
        <v>1288</v>
      </c>
      <c r="D108" s="249" t="s">
        <v>1289</v>
      </c>
      <c r="E108" s="19" t="s">
        <v>82</v>
      </c>
      <c r="F108" s="250">
        <v>25.13</v>
      </c>
      <c r="G108" s="36"/>
      <c r="H108" s="41"/>
    </row>
    <row r="109" spans="1:8" s="2" customFormat="1" ht="22.5">
      <c r="A109" s="36"/>
      <c r="B109" s="41"/>
      <c r="C109" s="249" t="s">
        <v>324</v>
      </c>
      <c r="D109" s="249" t="s">
        <v>325</v>
      </c>
      <c r="E109" s="19" t="s">
        <v>82</v>
      </c>
      <c r="F109" s="250">
        <v>50</v>
      </c>
      <c r="G109" s="36"/>
      <c r="H109" s="41"/>
    </row>
    <row r="110" spans="1:8" s="2" customFormat="1" ht="16.899999999999999" customHeight="1">
      <c r="A110" s="36"/>
      <c r="B110" s="41"/>
      <c r="C110" s="249" t="s">
        <v>332</v>
      </c>
      <c r="D110" s="249" t="s">
        <v>333</v>
      </c>
      <c r="E110" s="19" t="s">
        <v>82</v>
      </c>
      <c r="F110" s="250">
        <v>50</v>
      </c>
      <c r="G110" s="36"/>
      <c r="H110" s="41"/>
    </row>
    <row r="111" spans="1:8" s="2" customFormat="1" ht="16.899999999999999" customHeight="1">
      <c r="A111" s="36"/>
      <c r="B111" s="41"/>
      <c r="C111" s="249" t="s">
        <v>353</v>
      </c>
      <c r="D111" s="249" t="s">
        <v>354</v>
      </c>
      <c r="E111" s="19" t="s">
        <v>82</v>
      </c>
      <c r="F111" s="250">
        <v>3.04</v>
      </c>
      <c r="G111" s="36"/>
      <c r="H111" s="41"/>
    </row>
    <row r="112" spans="1:8" s="2" customFormat="1" ht="16.899999999999999" customHeight="1">
      <c r="A112" s="36"/>
      <c r="B112" s="41"/>
      <c r="C112" s="245" t="s">
        <v>110</v>
      </c>
      <c r="D112" s="246" t="s">
        <v>111</v>
      </c>
      <c r="E112" s="247" t="s">
        <v>82</v>
      </c>
      <c r="F112" s="248">
        <v>18.75</v>
      </c>
      <c r="G112" s="36"/>
      <c r="H112" s="41"/>
    </row>
    <row r="113" spans="1:8" s="2" customFormat="1" ht="16.899999999999999" customHeight="1">
      <c r="A113" s="36"/>
      <c r="B113" s="41"/>
      <c r="C113" s="249" t="s">
        <v>19</v>
      </c>
      <c r="D113" s="249" t="s">
        <v>1581</v>
      </c>
      <c r="E113" s="19" t="s">
        <v>19</v>
      </c>
      <c r="F113" s="250">
        <v>21.07</v>
      </c>
      <c r="G113" s="36"/>
      <c r="H113" s="41"/>
    </row>
    <row r="114" spans="1:8" s="2" customFormat="1" ht="16.899999999999999" customHeight="1">
      <c r="A114" s="36"/>
      <c r="B114" s="41"/>
      <c r="C114" s="249" t="s">
        <v>19</v>
      </c>
      <c r="D114" s="249" t="s">
        <v>1563</v>
      </c>
      <c r="E114" s="19" t="s">
        <v>19</v>
      </c>
      <c r="F114" s="250">
        <v>0</v>
      </c>
      <c r="G114" s="36"/>
      <c r="H114" s="41"/>
    </row>
    <row r="115" spans="1:8" s="2" customFormat="1" ht="16.899999999999999" customHeight="1">
      <c r="A115" s="36"/>
      <c r="B115" s="41"/>
      <c r="C115" s="249" t="s">
        <v>19</v>
      </c>
      <c r="D115" s="249" t="s">
        <v>1582</v>
      </c>
      <c r="E115" s="19" t="s">
        <v>19</v>
      </c>
      <c r="F115" s="250">
        <v>0.48</v>
      </c>
      <c r="G115" s="36"/>
      <c r="H115" s="41"/>
    </row>
    <row r="116" spans="1:8" s="2" customFormat="1" ht="16.899999999999999" customHeight="1">
      <c r="A116" s="36"/>
      <c r="B116" s="41"/>
      <c r="C116" s="249" t="s">
        <v>19</v>
      </c>
      <c r="D116" s="249" t="s">
        <v>1565</v>
      </c>
      <c r="E116" s="19" t="s">
        <v>19</v>
      </c>
      <c r="F116" s="250">
        <v>0</v>
      </c>
      <c r="G116" s="36"/>
      <c r="H116" s="41"/>
    </row>
    <row r="117" spans="1:8" s="2" customFormat="1" ht="16.899999999999999" customHeight="1">
      <c r="A117" s="36"/>
      <c r="B117" s="41"/>
      <c r="C117" s="249" t="s">
        <v>19</v>
      </c>
      <c r="D117" s="249" t="s">
        <v>1583</v>
      </c>
      <c r="E117" s="19" t="s">
        <v>19</v>
      </c>
      <c r="F117" s="250">
        <v>-2.8</v>
      </c>
      <c r="G117" s="36"/>
      <c r="H117" s="41"/>
    </row>
    <row r="118" spans="1:8" s="2" customFormat="1" ht="16.899999999999999" customHeight="1">
      <c r="A118" s="36"/>
      <c r="B118" s="41"/>
      <c r="C118" s="249" t="s">
        <v>19</v>
      </c>
      <c r="D118" s="249" t="s">
        <v>254</v>
      </c>
      <c r="E118" s="19" t="s">
        <v>19</v>
      </c>
      <c r="F118" s="250">
        <v>18.75</v>
      </c>
      <c r="G118" s="36"/>
      <c r="H118" s="41"/>
    </row>
    <row r="119" spans="1:8" s="2" customFormat="1" ht="16.899999999999999" customHeight="1">
      <c r="A119" s="36"/>
      <c r="B119" s="41"/>
      <c r="C119" s="251" t="s">
        <v>1556</v>
      </c>
      <c r="D119" s="36"/>
      <c r="E119" s="36"/>
      <c r="F119" s="36"/>
      <c r="G119" s="36"/>
      <c r="H119" s="41"/>
    </row>
    <row r="120" spans="1:8" s="2" customFormat="1" ht="16.899999999999999" customHeight="1">
      <c r="A120" s="36"/>
      <c r="B120" s="41"/>
      <c r="C120" s="249" t="s">
        <v>263</v>
      </c>
      <c r="D120" s="249" t="s">
        <v>264</v>
      </c>
      <c r="E120" s="19" t="s">
        <v>82</v>
      </c>
      <c r="F120" s="250">
        <v>106.4</v>
      </c>
      <c r="G120" s="36"/>
      <c r="H120" s="41"/>
    </row>
    <row r="121" spans="1:8" s="2" customFormat="1" ht="16.899999999999999" customHeight="1">
      <c r="A121" s="36"/>
      <c r="B121" s="41"/>
      <c r="C121" s="249" t="s">
        <v>268</v>
      </c>
      <c r="D121" s="249" t="s">
        <v>269</v>
      </c>
      <c r="E121" s="19" t="s">
        <v>82</v>
      </c>
      <c r="F121" s="250">
        <v>106.4</v>
      </c>
      <c r="G121" s="36"/>
      <c r="H121" s="41"/>
    </row>
    <row r="122" spans="1:8" s="2" customFormat="1" ht="16.899999999999999" customHeight="1">
      <c r="A122" s="36"/>
      <c r="B122" s="41"/>
      <c r="C122" s="249" t="s">
        <v>280</v>
      </c>
      <c r="D122" s="249" t="s">
        <v>281</v>
      </c>
      <c r="E122" s="19" t="s">
        <v>82</v>
      </c>
      <c r="F122" s="250">
        <v>98.9</v>
      </c>
      <c r="G122" s="36"/>
      <c r="H122" s="41"/>
    </row>
    <row r="123" spans="1:8" s="2" customFormat="1" ht="16.899999999999999" customHeight="1">
      <c r="A123" s="36"/>
      <c r="B123" s="41"/>
      <c r="C123" s="249" t="s">
        <v>1471</v>
      </c>
      <c r="D123" s="249" t="s">
        <v>1472</v>
      </c>
      <c r="E123" s="19" t="s">
        <v>82</v>
      </c>
      <c r="F123" s="250">
        <v>146.35</v>
      </c>
      <c r="G123" s="36"/>
      <c r="H123" s="41"/>
    </row>
    <row r="124" spans="1:8" s="2" customFormat="1" ht="16.899999999999999" customHeight="1">
      <c r="A124" s="36"/>
      <c r="B124" s="41"/>
      <c r="C124" s="249" t="s">
        <v>1477</v>
      </c>
      <c r="D124" s="249" t="s">
        <v>1478</v>
      </c>
      <c r="E124" s="19" t="s">
        <v>82</v>
      </c>
      <c r="F124" s="250">
        <v>146.35</v>
      </c>
      <c r="G124" s="36"/>
      <c r="H124" s="41"/>
    </row>
    <row r="125" spans="1:8" s="2" customFormat="1" ht="16.899999999999999" customHeight="1">
      <c r="A125" s="36"/>
      <c r="B125" s="41"/>
      <c r="C125" s="249" t="s">
        <v>1483</v>
      </c>
      <c r="D125" s="249" t="s">
        <v>1484</v>
      </c>
      <c r="E125" s="19" t="s">
        <v>82</v>
      </c>
      <c r="F125" s="250">
        <v>146.35</v>
      </c>
      <c r="G125" s="36"/>
      <c r="H125" s="41"/>
    </row>
    <row r="126" spans="1:8" s="2" customFormat="1" ht="16.899999999999999" customHeight="1">
      <c r="A126" s="36"/>
      <c r="B126" s="41"/>
      <c r="C126" s="249" t="s">
        <v>1501</v>
      </c>
      <c r="D126" s="249" t="s">
        <v>1502</v>
      </c>
      <c r="E126" s="19" t="s">
        <v>82</v>
      </c>
      <c r="F126" s="250">
        <v>146.35</v>
      </c>
      <c r="G126" s="36"/>
      <c r="H126" s="41"/>
    </row>
    <row r="127" spans="1:8" s="2" customFormat="1" ht="16.899999999999999" customHeight="1">
      <c r="A127" s="36"/>
      <c r="B127" s="41"/>
      <c r="C127" s="245" t="s">
        <v>113</v>
      </c>
      <c r="D127" s="246" t="s">
        <v>114</v>
      </c>
      <c r="E127" s="247" t="s">
        <v>82</v>
      </c>
      <c r="F127" s="248">
        <v>5.74</v>
      </c>
      <c r="G127" s="36"/>
      <c r="H127" s="41"/>
    </row>
    <row r="128" spans="1:8" s="2" customFormat="1" ht="16.899999999999999" customHeight="1">
      <c r="A128" s="36"/>
      <c r="B128" s="41"/>
      <c r="C128" s="249" t="s">
        <v>19</v>
      </c>
      <c r="D128" s="249" t="s">
        <v>1584</v>
      </c>
      <c r="E128" s="19" t="s">
        <v>19</v>
      </c>
      <c r="F128" s="250">
        <v>5.74</v>
      </c>
      <c r="G128" s="36"/>
      <c r="H128" s="41"/>
    </row>
    <row r="129" spans="1:8" s="2" customFormat="1" ht="16.899999999999999" customHeight="1">
      <c r="A129" s="36"/>
      <c r="B129" s="41"/>
      <c r="C129" s="251" t="s">
        <v>1556</v>
      </c>
      <c r="D129" s="36"/>
      <c r="E129" s="36"/>
      <c r="F129" s="36"/>
      <c r="G129" s="36"/>
      <c r="H129" s="41"/>
    </row>
    <row r="130" spans="1:8" s="2" customFormat="1" ht="16.899999999999999" customHeight="1">
      <c r="A130" s="36"/>
      <c r="B130" s="41"/>
      <c r="C130" s="249" t="s">
        <v>249</v>
      </c>
      <c r="D130" s="249" t="s">
        <v>250</v>
      </c>
      <c r="E130" s="19" t="s">
        <v>82</v>
      </c>
      <c r="F130" s="250">
        <v>46.96</v>
      </c>
      <c r="G130" s="36"/>
      <c r="H130" s="41"/>
    </row>
    <row r="131" spans="1:8" s="2" customFormat="1" ht="16.899999999999999" customHeight="1">
      <c r="A131" s="36"/>
      <c r="B131" s="41"/>
      <c r="C131" s="249" t="s">
        <v>274</v>
      </c>
      <c r="D131" s="249" t="s">
        <v>275</v>
      </c>
      <c r="E131" s="19" t="s">
        <v>82</v>
      </c>
      <c r="F131" s="250">
        <v>46.96</v>
      </c>
      <c r="G131" s="36"/>
      <c r="H131" s="41"/>
    </row>
    <row r="132" spans="1:8" s="2" customFormat="1" ht="16.899999999999999" customHeight="1">
      <c r="A132" s="36"/>
      <c r="B132" s="41"/>
      <c r="C132" s="249" t="s">
        <v>287</v>
      </c>
      <c r="D132" s="249" t="s">
        <v>288</v>
      </c>
      <c r="E132" s="19" t="s">
        <v>82</v>
      </c>
      <c r="F132" s="250">
        <v>50</v>
      </c>
      <c r="G132" s="36"/>
      <c r="H132" s="41"/>
    </row>
    <row r="133" spans="1:8" s="2" customFormat="1" ht="16.899999999999999" customHeight="1">
      <c r="A133" s="36"/>
      <c r="B133" s="41"/>
      <c r="C133" s="249" t="s">
        <v>1270</v>
      </c>
      <c r="D133" s="249" t="s">
        <v>1271</v>
      </c>
      <c r="E133" s="19" t="s">
        <v>82</v>
      </c>
      <c r="F133" s="250">
        <v>46.96</v>
      </c>
      <c r="G133" s="36"/>
      <c r="H133" s="41"/>
    </row>
    <row r="134" spans="1:8" s="2" customFormat="1" ht="16.899999999999999" customHeight="1">
      <c r="A134" s="36"/>
      <c r="B134" s="41"/>
      <c r="C134" s="249" t="s">
        <v>1276</v>
      </c>
      <c r="D134" s="249" t="s">
        <v>1277</v>
      </c>
      <c r="E134" s="19" t="s">
        <v>82</v>
      </c>
      <c r="F134" s="250">
        <v>13.62</v>
      </c>
      <c r="G134" s="36"/>
      <c r="H134" s="41"/>
    </row>
    <row r="135" spans="1:8" s="2" customFormat="1" ht="22.5">
      <c r="A135" s="36"/>
      <c r="B135" s="41"/>
      <c r="C135" s="249" t="s">
        <v>1282</v>
      </c>
      <c r="D135" s="249" t="s">
        <v>1283</v>
      </c>
      <c r="E135" s="19" t="s">
        <v>82</v>
      </c>
      <c r="F135" s="250">
        <v>13.62</v>
      </c>
      <c r="G135" s="36"/>
      <c r="H135" s="41"/>
    </row>
    <row r="136" spans="1:8" s="2" customFormat="1" ht="16.899999999999999" customHeight="1">
      <c r="A136" s="36"/>
      <c r="B136" s="41"/>
      <c r="C136" s="249" t="s">
        <v>1288</v>
      </c>
      <c r="D136" s="249" t="s">
        <v>1289</v>
      </c>
      <c r="E136" s="19" t="s">
        <v>82</v>
      </c>
      <c r="F136" s="250">
        <v>25.13</v>
      </c>
      <c r="G136" s="36"/>
      <c r="H136" s="41"/>
    </row>
    <row r="137" spans="1:8" s="2" customFormat="1" ht="16.899999999999999" customHeight="1">
      <c r="A137" s="36"/>
      <c r="B137" s="41"/>
      <c r="C137" s="249" t="s">
        <v>1296</v>
      </c>
      <c r="D137" s="249" t="s">
        <v>1297</v>
      </c>
      <c r="E137" s="19" t="s">
        <v>82</v>
      </c>
      <c r="F137" s="250">
        <v>46.96</v>
      </c>
      <c r="G137" s="36"/>
      <c r="H137" s="41"/>
    </row>
    <row r="138" spans="1:8" s="2" customFormat="1" ht="16.899999999999999" customHeight="1">
      <c r="A138" s="36"/>
      <c r="B138" s="41"/>
      <c r="C138" s="249" t="s">
        <v>1471</v>
      </c>
      <c r="D138" s="249" t="s">
        <v>1472</v>
      </c>
      <c r="E138" s="19" t="s">
        <v>82</v>
      </c>
      <c r="F138" s="250">
        <v>146.35</v>
      </c>
      <c r="G138" s="36"/>
      <c r="H138" s="41"/>
    </row>
    <row r="139" spans="1:8" s="2" customFormat="1" ht="16.899999999999999" customHeight="1">
      <c r="A139" s="36"/>
      <c r="B139" s="41"/>
      <c r="C139" s="249" t="s">
        <v>1477</v>
      </c>
      <c r="D139" s="249" t="s">
        <v>1478</v>
      </c>
      <c r="E139" s="19" t="s">
        <v>82</v>
      </c>
      <c r="F139" s="250">
        <v>146.35</v>
      </c>
      <c r="G139" s="36"/>
      <c r="H139" s="41"/>
    </row>
    <row r="140" spans="1:8" s="2" customFormat="1" ht="16.899999999999999" customHeight="1">
      <c r="A140" s="36"/>
      <c r="B140" s="41"/>
      <c r="C140" s="249" t="s">
        <v>1483</v>
      </c>
      <c r="D140" s="249" t="s">
        <v>1484</v>
      </c>
      <c r="E140" s="19" t="s">
        <v>82</v>
      </c>
      <c r="F140" s="250">
        <v>146.35</v>
      </c>
      <c r="G140" s="36"/>
      <c r="H140" s="41"/>
    </row>
    <row r="141" spans="1:8" s="2" customFormat="1" ht="16.899999999999999" customHeight="1">
      <c r="A141" s="36"/>
      <c r="B141" s="41"/>
      <c r="C141" s="249" t="s">
        <v>1489</v>
      </c>
      <c r="D141" s="249" t="s">
        <v>1490</v>
      </c>
      <c r="E141" s="19" t="s">
        <v>82</v>
      </c>
      <c r="F141" s="250">
        <v>69.5</v>
      </c>
      <c r="G141" s="36"/>
      <c r="H141" s="41"/>
    </row>
    <row r="142" spans="1:8" s="2" customFormat="1" ht="16.899999999999999" customHeight="1">
      <c r="A142" s="36"/>
      <c r="B142" s="41"/>
      <c r="C142" s="249" t="s">
        <v>1501</v>
      </c>
      <c r="D142" s="249" t="s">
        <v>1502</v>
      </c>
      <c r="E142" s="19" t="s">
        <v>82</v>
      </c>
      <c r="F142" s="250">
        <v>146.35</v>
      </c>
      <c r="G142" s="36"/>
      <c r="H142" s="41"/>
    </row>
    <row r="143" spans="1:8" s="2" customFormat="1" ht="22.5">
      <c r="A143" s="36"/>
      <c r="B143" s="41"/>
      <c r="C143" s="249" t="s">
        <v>324</v>
      </c>
      <c r="D143" s="249" t="s">
        <v>325</v>
      </c>
      <c r="E143" s="19" t="s">
        <v>82</v>
      </c>
      <c r="F143" s="250">
        <v>50</v>
      </c>
      <c r="G143" s="36"/>
      <c r="H143" s="41"/>
    </row>
    <row r="144" spans="1:8" s="2" customFormat="1" ht="16.899999999999999" customHeight="1">
      <c r="A144" s="36"/>
      <c r="B144" s="41"/>
      <c r="C144" s="249" t="s">
        <v>332</v>
      </c>
      <c r="D144" s="249" t="s">
        <v>333</v>
      </c>
      <c r="E144" s="19" t="s">
        <v>82</v>
      </c>
      <c r="F144" s="250">
        <v>50</v>
      </c>
      <c r="G144" s="36"/>
      <c r="H144" s="41"/>
    </row>
    <row r="145" spans="1:8" s="2" customFormat="1" ht="16.899999999999999" customHeight="1">
      <c r="A145" s="36"/>
      <c r="B145" s="41"/>
      <c r="C145" s="249" t="s">
        <v>1302</v>
      </c>
      <c r="D145" s="249" t="s">
        <v>1303</v>
      </c>
      <c r="E145" s="19" t="s">
        <v>82</v>
      </c>
      <c r="F145" s="250">
        <v>46.96</v>
      </c>
      <c r="G145" s="36"/>
      <c r="H145" s="41"/>
    </row>
    <row r="146" spans="1:8" s="2" customFormat="1" ht="16.899999999999999" customHeight="1">
      <c r="A146" s="36"/>
      <c r="B146" s="41"/>
      <c r="C146" s="245" t="s">
        <v>116</v>
      </c>
      <c r="D146" s="246" t="s">
        <v>117</v>
      </c>
      <c r="E146" s="247" t="s">
        <v>82</v>
      </c>
      <c r="F146" s="248">
        <v>15.93</v>
      </c>
      <c r="G146" s="36"/>
      <c r="H146" s="41"/>
    </row>
    <row r="147" spans="1:8" s="2" customFormat="1" ht="16.899999999999999" customHeight="1">
      <c r="A147" s="36"/>
      <c r="B147" s="41"/>
      <c r="C147" s="249" t="s">
        <v>19</v>
      </c>
      <c r="D147" s="249" t="s">
        <v>1585</v>
      </c>
      <c r="E147" s="19" t="s">
        <v>19</v>
      </c>
      <c r="F147" s="250">
        <v>20.27</v>
      </c>
      <c r="G147" s="36"/>
      <c r="H147" s="41"/>
    </row>
    <row r="148" spans="1:8" s="2" customFormat="1" ht="16.899999999999999" customHeight="1">
      <c r="A148" s="36"/>
      <c r="B148" s="41"/>
      <c r="C148" s="249" t="s">
        <v>19</v>
      </c>
      <c r="D148" s="249" t="s">
        <v>1563</v>
      </c>
      <c r="E148" s="19" t="s">
        <v>19</v>
      </c>
      <c r="F148" s="250">
        <v>0</v>
      </c>
      <c r="G148" s="36"/>
      <c r="H148" s="41"/>
    </row>
    <row r="149" spans="1:8" s="2" customFormat="1" ht="16.899999999999999" customHeight="1">
      <c r="A149" s="36"/>
      <c r="B149" s="41"/>
      <c r="C149" s="249" t="s">
        <v>19</v>
      </c>
      <c r="D149" s="249" t="s">
        <v>1582</v>
      </c>
      <c r="E149" s="19" t="s">
        <v>19</v>
      </c>
      <c r="F149" s="250">
        <v>0.48</v>
      </c>
      <c r="G149" s="36"/>
      <c r="H149" s="41"/>
    </row>
    <row r="150" spans="1:8" s="2" customFormat="1" ht="16.899999999999999" customHeight="1">
      <c r="A150" s="36"/>
      <c r="B150" s="41"/>
      <c r="C150" s="249" t="s">
        <v>19</v>
      </c>
      <c r="D150" s="249" t="s">
        <v>1586</v>
      </c>
      <c r="E150" s="19" t="s">
        <v>19</v>
      </c>
      <c r="F150" s="250">
        <v>0.54</v>
      </c>
      <c r="G150" s="36"/>
      <c r="H150" s="41"/>
    </row>
    <row r="151" spans="1:8" s="2" customFormat="1" ht="16.899999999999999" customHeight="1">
      <c r="A151" s="36"/>
      <c r="B151" s="41"/>
      <c r="C151" s="249" t="s">
        <v>19</v>
      </c>
      <c r="D151" s="249" t="s">
        <v>1565</v>
      </c>
      <c r="E151" s="19" t="s">
        <v>19</v>
      </c>
      <c r="F151" s="250">
        <v>0</v>
      </c>
      <c r="G151" s="36"/>
      <c r="H151" s="41"/>
    </row>
    <row r="152" spans="1:8" s="2" customFormat="1" ht="16.899999999999999" customHeight="1">
      <c r="A152" s="36"/>
      <c r="B152" s="41"/>
      <c r="C152" s="249" t="s">
        <v>19</v>
      </c>
      <c r="D152" s="249" t="s">
        <v>1587</v>
      </c>
      <c r="E152" s="19" t="s">
        <v>19</v>
      </c>
      <c r="F152" s="250">
        <v>-5.36</v>
      </c>
      <c r="G152" s="36"/>
      <c r="H152" s="41"/>
    </row>
    <row r="153" spans="1:8" s="2" customFormat="1" ht="16.899999999999999" customHeight="1">
      <c r="A153" s="36"/>
      <c r="B153" s="41"/>
      <c r="C153" s="249" t="s">
        <v>19</v>
      </c>
      <c r="D153" s="249" t="s">
        <v>254</v>
      </c>
      <c r="E153" s="19" t="s">
        <v>19</v>
      </c>
      <c r="F153" s="250">
        <v>15.93</v>
      </c>
      <c r="G153" s="36"/>
      <c r="H153" s="41"/>
    </row>
    <row r="154" spans="1:8" s="2" customFormat="1" ht="16.899999999999999" customHeight="1">
      <c r="A154" s="36"/>
      <c r="B154" s="41"/>
      <c r="C154" s="251" t="s">
        <v>1556</v>
      </c>
      <c r="D154" s="36"/>
      <c r="E154" s="36"/>
      <c r="F154" s="36"/>
      <c r="G154" s="36"/>
      <c r="H154" s="41"/>
    </row>
    <row r="155" spans="1:8" s="2" customFormat="1" ht="16.899999999999999" customHeight="1">
      <c r="A155" s="36"/>
      <c r="B155" s="41"/>
      <c r="C155" s="249" t="s">
        <v>263</v>
      </c>
      <c r="D155" s="249" t="s">
        <v>264</v>
      </c>
      <c r="E155" s="19" t="s">
        <v>82</v>
      </c>
      <c r="F155" s="250">
        <v>106.4</v>
      </c>
      <c r="G155" s="36"/>
      <c r="H155" s="41"/>
    </row>
    <row r="156" spans="1:8" s="2" customFormat="1" ht="16.899999999999999" customHeight="1">
      <c r="A156" s="36"/>
      <c r="B156" s="41"/>
      <c r="C156" s="249" t="s">
        <v>268</v>
      </c>
      <c r="D156" s="249" t="s">
        <v>269</v>
      </c>
      <c r="E156" s="19" t="s">
        <v>82</v>
      </c>
      <c r="F156" s="250">
        <v>106.4</v>
      </c>
      <c r="G156" s="36"/>
      <c r="H156" s="41"/>
    </row>
    <row r="157" spans="1:8" s="2" customFormat="1" ht="16.899999999999999" customHeight="1">
      <c r="A157" s="36"/>
      <c r="B157" s="41"/>
      <c r="C157" s="249" t="s">
        <v>280</v>
      </c>
      <c r="D157" s="249" t="s">
        <v>281</v>
      </c>
      <c r="E157" s="19" t="s">
        <v>82</v>
      </c>
      <c r="F157" s="250">
        <v>98.9</v>
      </c>
      <c r="G157" s="36"/>
      <c r="H157" s="41"/>
    </row>
    <row r="158" spans="1:8" s="2" customFormat="1" ht="16.899999999999999" customHeight="1">
      <c r="A158" s="36"/>
      <c r="B158" s="41"/>
      <c r="C158" s="249" t="s">
        <v>1471</v>
      </c>
      <c r="D158" s="249" t="s">
        <v>1472</v>
      </c>
      <c r="E158" s="19" t="s">
        <v>82</v>
      </c>
      <c r="F158" s="250">
        <v>146.35</v>
      </c>
      <c r="G158" s="36"/>
      <c r="H158" s="41"/>
    </row>
    <row r="159" spans="1:8" s="2" customFormat="1" ht="16.899999999999999" customHeight="1">
      <c r="A159" s="36"/>
      <c r="B159" s="41"/>
      <c r="C159" s="249" t="s">
        <v>1477</v>
      </c>
      <c r="D159" s="249" t="s">
        <v>1478</v>
      </c>
      <c r="E159" s="19" t="s">
        <v>82</v>
      </c>
      <c r="F159" s="250">
        <v>146.35</v>
      </c>
      <c r="G159" s="36"/>
      <c r="H159" s="41"/>
    </row>
    <row r="160" spans="1:8" s="2" customFormat="1" ht="16.899999999999999" customHeight="1">
      <c r="A160" s="36"/>
      <c r="B160" s="41"/>
      <c r="C160" s="249" t="s">
        <v>1483</v>
      </c>
      <c r="D160" s="249" t="s">
        <v>1484</v>
      </c>
      <c r="E160" s="19" t="s">
        <v>82</v>
      </c>
      <c r="F160" s="250">
        <v>146.35</v>
      </c>
      <c r="G160" s="36"/>
      <c r="H160" s="41"/>
    </row>
    <row r="161" spans="1:8" s="2" customFormat="1" ht="16.899999999999999" customHeight="1">
      <c r="A161" s="36"/>
      <c r="B161" s="41"/>
      <c r="C161" s="249" t="s">
        <v>1501</v>
      </c>
      <c r="D161" s="249" t="s">
        <v>1502</v>
      </c>
      <c r="E161" s="19" t="s">
        <v>82</v>
      </c>
      <c r="F161" s="250">
        <v>146.35</v>
      </c>
      <c r="G161" s="36"/>
      <c r="H161" s="41"/>
    </row>
    <row r="162" spans="1:8" s="2" customFormat="1" ht="16.899999999999999" customHeight="1">
      <c r="A162" s="36"/>
      <c r="B162" s="41"/>
      <c r="C162" s="245" t="s">
        <v>119</v>
      </c>
      <c r="D162" s="246" t="s">
        <v>120</v>
      </c>
      <c r="E162" s="247" t="s">
        <v>82</v>
      </c>
      <c r="F162" s="248">
        <v>14.28</v>
      </c>
      <c r="G162" s="36"/>
      <c r="H162" s="41"/>
    </row>
    <row r="163" spans="1:8" s="2" customFormat="1" ht="16.899999999999999" customHeight="1">
      <c r="A163" s="36"/>
      <c r="B163" s="41"/>
      <c r="C163" s="249" t="s">
        <v>19</v>
      </c>
      <c r="D163" s="249" t="s">
        <v>1588</v>
      </c>
      <c r="E163" s="19" t="s">
        <v>19</v>
      </c>
      <c r="F163" s="250">
        <v>14.15</v>
      </c>
      <c r="G163" s="36"/>
      <c r="H163" s="41"/>
    </row>
    <row r="164" spans="1:8" s="2" customFormat="1" ht="16.899999999999999" customHeight="1">
      <c r="A164" s="36"/>
      <c r="B164" s="41"/>
      <c r="C164" s="249" t="s">
        <v>19</v>
      </c>
      <c r="D164" s="249" t="s">
        <v>1589</v>
      </c>
      <c r="E164" s="19" t="s">
        <v>19</v>
      </c>
      <c r="F164" s="250">
        <v>0.13</v>
      </c>
      <c r="G164" s="36"/>
      <c r="H164" s="41"/>
    </row>
    <row r="165" spans="1:8" s="2" customFormat="1" ht="16.899999999999999" customHeight="1">
      <c r="A165" s="36"/>
      <c r="B165" s="41"/>
      <c r="C165" s="249" t="s">
        <v>19</v>
      </c>
      <c r="D165" s="249" t="s">
        <v>254</v>
      </c>
      <c r="E165" s="19" t="s">
        <v>19</v>
      </c>
      <c r="F165" s="250">
        <v>14.28</v>
      </c>
      <c r="G165" s="36"/>
      <c r="H165" s="41"/>
    </row>
    <row r="166" spans="1:8" s="2" customFormat="1" ht="16.899999999999999" customHeight="1">
      <c r="A166" s="36"/>
      <c r="B166" s="41"/>
      <c r="C166" s="251" t="s">
        <v>1556</v>
      </c>
      <c r="D166" s="36"/>
      <c r="E166" s="36"/>
      <c r="F166" s="36"/>
      <c r="G166" s="36"/>
      <c r="H166" s="41"/>
    </row>
    <row r="167" spans="1:8" s="2" customFormat="1" ht="16.899999999999999" customHeight="1">
      <c r="A167" s="36"/>
      <c r="B167" s="41"/>
      <c r="C167" s="249" t="s">
        <v>249</v>
      </c>
      <c r="D167" s="249" t="s">
        <v>250</v>
      </c>
      <c r="E167" s="19" t="s">
        <v>82</v>
      </c>
      <c r="F167" s="250">
        <v>46.96</v>
      </c>
      <c r="G167" s="36"/>
      <c r="H167" s="41"/>
    </row>
    <row r="168" spans="1:8" s="2" customFormat="1" ht="16.899999999999999" customHeight="1">
      <c r="A168" s="36"/>
      <c r="B168" s="41"/>
      <c r="C168" s="249" t="s">
        <v>274</v>
      </c>
      <c r="D168" s="249" t="s">
        <v>275</v>
      </c>
      <c r="E168" s="19" t="s">
        <v>82</v>
      </c>
      <c r="F168" s="250">
        <v>46.96</v>
      </c>
      <c r="G168" s="36"/>
      <c r="H168" s="41"/>
    </row>
    <row r="169" spans="1:8" s="2" customFormat="1" ht="16.899999999999999" customHeight="1">
      <c r="A169" s="36"/>
      <c r="B169" s="41"/>
      <c r="C169" s="249" t="s">
        <v>287</v>
      </c>
      <c r="D169" s="249" t="s">
        <v>288</v>
      </c>
      <c r="E169" s="19" t="s">
        <v>82</v>
      </c>
      <c r="F169" s="250">
        <v>50</v>
      </c>
      <c r="G169" s="36"/>
      <c r="H169" s="41"/>
    </row>
    <row r="170" spans="1:8" s="2" customFormat="1" ht="16.899999999999999" customHeight="1">
      <c r="A170" s="36"/>
      <c r="B170" s="41"/>
      <c r="C170" s="249" t="s">
        <v>1250</v>
      </c>
      <c r="D170" s="249" t="s">
        <v>1251</v>
      </c>
      <c r="E170" s="19" t="s">
        <v>82</v>
      </c>
      <c r="F170" s="250">
        <v>33.340000000000003</v>
      </c>
      <c r="G170" s="36"/>
      <c r="H170" s="41"/>
    </row>
    <row r="171" spans="1:8" s="2" customFormat="1" ht="16.899999999999999" customHeight="1">
      <c r="A171" s="36"/>
      <c r="B171" s="41"/>
      <c r="C171" s="249" t="s">
        <v>1256</v>
      </c>
      <c r="D171" s="249" t="s">
        <v>1257</v>
      </c>
      <c r="E171" s="19" t="s">
        <v>82</v>
      </c>
      <c r="F171" s="250">
        <v>33.340000000000003</v>
      </c>
      <c r="G171" s="36"/>
      <c r="H171" s="41"/>
    </row>
    <row r="172" spans="1:8" s="2" customFormat="1" ht="16.899999999999999" customHeight="1">
      <c r="A172" s="36"/>
      <c r="B172" s="41"/>
      <c r="C172" s="249" t="s">
        <v>1262</v>
      </c>
      <c r="D172" s="249" t="s">
        <v>1263</v>
      </c>
      <c r="E172" s="19" t="s">
        <v>82</v>
      </c>
      <c r="F172" s="250">
        <v>33.340000000000003</v>
      </c>
      <c r="G172" s="36"/>
      <c r="H172" s="41"/>
    </row>
    <row r="173" spans="1:8" s="2" customFormat="1" ht="16.899999999999999" customHeight="1">
      <c r="A173" s="36"/>
      <c r="B173" s="41"/>
      <c r="C173" s="249" t="s">
        <v>1270</v>
      </c>
      <c r="D173" s="249" t="s">
        <v>1271</v>
      </c>
      <c r="E173" s="19" t="s">
        <v>82</v>
      </c>
      <c r="F173" s="250">
        <v>46.96</v>
      </c>
      <c r="G173" s="36"/>
      <c r="H173" s="41"/>
    </row>
    <row r="174" spans="1:8" s="2" customFormat="1" ht="16.899999999999999" customHeight="1">
      <c r="A174" s="36"/>
      <c r="B174" s="41"/>
      <c r="C174" s="249" t="s">
        <v>1288</v>
      </c>
      <c r="D174" s="249" t="s">
        <v>1289</v>
      </c>
      <c r="E174" s="19" t="s">
        <v>82</v>
      </c>
      <c r="F174" s="250">
        <v>25.13</v>
      </c>
      <c r="G174" s="36"/>
      <c r="H174" s="41"/>
    </row>
    <row r="175" spans="1:8" s="2" customFormat="1" ht="16.899999999999999" customHeight="1">
      <c r="A175" s="36"/>
      <c r="B175" s="41"/>
      <c r="C175" s="249" t="s">
        <v>1296</v>
      </c>
      <c r="D175" s="249" t="s">
        <v>1297</v>
      </c>
      <c r="E175" s="19" t="s">
        <v>82</v>
      </c>
      <c r="F175" s="250">
        <v>46.96</v>
      </c>
      <c r="G175" s="36"/>
      <c r="H175" s="41"/>
    </row>
    <row r="176" spans="1:8" s="2" customFormat="1" ht="16.899999999999999" customHeight="1">
      <c r="A176" s="36"/>
      <c r="B176" s="41"/>
      <c r="C176" s="249" t="s">
        <v>1471</v>
      </c>
      <c r="D176" s="249" t="s">
        <v>1472</v>
      </c>
      <c r="E176" s="19" t="s">
        <v>82</v>
      </c>
      <c r="F176" s="250">
        <v>146.35</v>
      </c>
      <c r="G176" s="36"/>
      <c r="H176" s="41"/>
    </row>
    <row r="177" spans="1:8" s="2" customFormat="1" ht="16.899999999999999" customHeight="1">
      <c r="A177" s="36"/>
      <c r="B177" s="41"/>
      <c r="C177" s="249" t="s">
        <v>1477</v>
      </c>
      <c r="D177" s="249" t="s">
        <v>1478</v>
      </c>
      <c r="E177" s="19" t="s">
        <v>82</v>
      </c>
      <c r="F177" s="250">
        <v>146.35</v>
      </c>
      <c r="G177" s="36"/>
      <c r="H177" s="41"/>
    </row>
    <row r="178" spans="1:8" s="2" customFormat="1" ht="16.899999999999999" customHeight="1">
      <c r="A178" s="36"/>
      <c r="B178" s="41"/>
      <c r="C178" s="249" t="s">
        <v>1483</v>
      </c>
      <c r="D178" s="249" t="s">
        <v>1484</v>
      </c>
      <c r="E178" s="19" t="s">
        <v>82</v>
      </c>
      <c r="F178" s="250">
        <v>146.35</v>
      </c>
      <c r="G178" s="36"/>
      <c r="H178" s="41"/>
    </row>
    <row r="179" spans="1:8" s="2" customFormat="1" ht="16.899999999999999" customHeight="1">
      <c r="A179" s="36"/>
      <c r="B179" s="41"/>
      <c r="C179" s="249" t="s">
        <v>1489</v>
      </c>
      <c r="D179" s="249" t="s">
        <v>1490</v>
      </c>
      <c r="E179" s="19" t="s">
        <v>82</v>
      </c>
      <c r="F179" s="250">
        <v>69.5</v>
      </c>
      <c r="G179" s="36"/>
      <c r="H179" s="41"/>
    </row>
    <row r="180" spans="1:8" s="2" customFormat="1" ht="16.899999999999999" customHeight="1">
      <c r="A180" s="36"/>
      <c r="B180" s="41"/>
      <c r="C180" s="249" t="s">
        <v>1501</v>
      </c>
      <c r="D180" s="249" t="s">
        <v>1502</v>
      </c>
      <c r="E180" s="19" t="s">
        <v>82</v>
      </c>
      <c r="F180" s="250">
        <v>146.35</v>
      </c>
      <c r="G180" s="36"/>
      <c r="H180" s="41"/>
    </row>
    <row r="181" spans="1:8" s="2" customFormat="1" ht="22.5">
      <c r="A181" s="36"/>
      <c r="B181" s="41"/>
      <c r="C181" s="249" t="s">
        <v>324</v>
      </c>
      <c r="D181" s="249" t="s">
        <v>325</v>
      </c>
      <c r="E181" s="19" t="s">
        <v>82</v>
      </c>
      <c r="F181" s="250">
        <v>50</v>
      </c>
      <c r="G181" s="36"/>
      <c r="H181" s="41"/>
    </row>
    <row r="182" spans="1:8" s="2" customFormat="1" ht="16.899999999999999" customHeight="1">
      <c r="A182" s="36"/>
      <c r="B182" s="41"/>
      <c r="C182" s="249" t="s">
        <v>332</v>
      </c>
      <c r="D182" s="249" t="s">
        <v>333</v>
      </c>
      <c r="E182" s="19" t="s">
        <v>82</v>
      </c>
      <c r="F182" s="250">
        <v>50</v>
      </c>
      <c r="G182" s="36"/>
      <c r="H182" s="41"/>
    </row>
    <row r="183" spans="1:8" s="2" customFormat="1" ht="16.899999999999999" customHeight="1">
      <c r="A183" s="36"/>
      <c r="B183" s="41"/>
      <c r="C183" s="249" t="s">
        <v>1302</v>
      </c>
      <c r="D183" s="249" t="s">
        <v>1303</v>
      </c>
      <c r="E183" s="19" t="s">
        <v>82</v>
      </c>
      <c r="F183" s="250">
        <v>46.96</v>
      </c>
      <c r="G183" s="36"/>
      <c r="H183" s="41"/>
    </row>
    <row r="184" spans="1:8" s="2" customFormat="1" ht="16.899999999999999" customHeight="1">
      <c r="A184" s="36"/>
      <c r="B184" s="41"/>
      <c r="C184" s="245" t="s">
        <v>122</v>
      </c>
      <c r="D184" s="246" t="s">
        <v>123</v>
      </c>
      <c r="E184" s="247" t="s">
        <v>82</v>
      </c>
      <c r="F184" s="248">
        <v>4.58</v>
      </c>
      <c r="G184" s="36"/>
      <c r="H184" s="41"/>
    </row>
    <row r="185" spans="1:8" s="2" customFormat="1" ht="16.899999999999999" customHeight="1">
      <c r="A185" s="36"/>
      <c r="B185" s="41"/>
      <c r="C185" s="249" t="s">
        <v>19</v>
      </c>
      <c r="D185" s="249" t="s">
        <v>1590</v>
      </c>
      <c r="E185" s="19" t="s">
        <v>19</v>
      </c>
      <c r="F185" s="250">
        <v>4.58</v>
      </c>
      <c r="G185" s="36"/>
      <c r="H185" s="41"/>
    </row>
    <row r="186" spans="1:8" s="2" customFormat="1" ht="16.899999999999999" customHeight="1">
      <c r="A186" s="36"/>
      <c r="B186" s="41"/>
      <c r="C186" s="251" t="s">
        <v>1556</v>
      </c>
      <c r="D186" s="36"/>
      <c r="E186" s="36"/>
      <c r="F186" s="36"/>
      <c r="G186" s="36"/>
      <c r="H186" s="41"/>
    </row>
    <row r="187" spans="1:8" s="2" customFormat="1" ht="16.899999999999999" customHeight="1">
      <c r="A187" s="36"/>
      <c r="B187" s="41"/>
      <c r="C187" s="249" t="s">
        <v>280</v>
      </c>
      <c r="D187" s="249" t="s">
        <v>281</v>
      </c>
      <c r="E187" s="19" t="s">
        <v>82</v>
      </c>
      <c r="F187" s="250">
        <v>98.9</v>
      </c>
      <c r="G187" s="36"/>
      <c r="H187" s="41"/>
    </row>
    <row r="188" spans="1:8" s="2" customFormat="1" ht="16.899999999999999" customHeight="1">
      <c r="A188" s="36"/>
      <c r="B188" s="41"/>
      <c r="C188" s="249" t="s">
        <v>1344</v>
      </c>
      <c r="D188" s="249" t="s">
        <v>1345</v>
      </c>
      <c r="E188" s="19" t="s">
        <v>82</v>
      </c>
      <c r="F188" s="250">
        <v>22.54</v>
      </c>
      <c r="G188" s="36"/>
      <c r="H188" s="41"/>
    </row>
    <row r="189" spans="1:8" s="2" customFormat="1" ht="16.899999999999999" customHeight="1">
      <c r="A189" s="36"/>
      <c r="B189" s="41"/>
      <c r="C189" s="249" t="s">
        <v>1351</v>
      </c>
      <c r="D189" s="249" t="s">
        <v>1352</v>
      </c>
      <c r="E189" s="19" t="s">
        <v>82</v>
      </c>
      <c r="F189" s="250">
        <v>22.54</v>
      </c>
      <c r="G189" s="36"/>
      <c r="H189" s="41"/>
    </row>
    <row r="190" spans="1:8" s="2" customFormat="1" ht="22.5">
      <c r="A190" s="36"/>
      <c r="B190" s="41"/>
      <c r="C190" s="249" t="s">
        <v>1385</v>
      </c>
      <c r="D190" s="249" t="s">
        <v>1386</v>
      </c>
      <c r="E190" s="19" t="s">
        <v>82</v>
      </c>
      <c r="F190" s="250">
        <v>4.58</v>
      </c>
      <c r="G190" s="36"/>
      <c r="H190" s="41"/>
    </row>
    <row r="191" spans="1:8" s="2" customFormat="1" ht="16.899999999999999" customHeight="1">
      <c r="A191" s="36"/>
      <c r="B191" s="41"/>
      <c r="C191" s="249" t="s">
        <v>1436</v>
      </c>
      <c r="D191" s="249" t="s">
        <v>1437</v>
      </c>
      <c r="E191" s="19" t="s">
        <v>82</v>
      </c>
      <c r="F191" s="250">
        <v>22.54</v>
      </c>
      <c r="G191" s="36"/>
      <c r="H191" s="41"/>
    </row>
    <row r="192" spans="1:8" s="2" customFormat="1" ht="16.899999999999999" customHeight="1">
      <c r="A192" s="36"/>
      <c r="B192" s="41"/>
      <c r="C192" s="249" t="s">
        <v>1489</v>
      </c>
      <c r="D192" s="249" t="s">
        <v>1490</v>
      </c>
      <c r="E192" s="19" t="s">
        <v>82</v>
      </c>
      <c r="F192" s="250">
        <v>69.5</v>
      </c>
      <c r="G192" s="36"/>
      <c r="H192" s="41"/>
    </row>
    <row r="193" spans="1:8" s="2" customFormat="1" ht="16.899999999999999" customHeight="1">
      <c r="A193" s="36"/>
      <c r="B193" s="41"/>
      <c r="C193" s="249" t="s">
        <v>1391</v>
      </c>
      <c r="D193" s="249" t="s">
        <v>1392</v>
      </c>
      <c r="E193" s="19" t="s">
        <v>82</v>
      </c>
      <c r="F193" s="250">
        <v>5.04</v>
      </c>
      <c r="G193" s="36"/>
      <c r="H193" s="41"/>
    </row>
    <row r="194" spans="1:8" s="2" customFormat="1" ht="16.899999999999999" customHeight="1">
      <c r="A194" s="36"/>
      <c r="B194" s="41"/>
      <c r="C194" s="245" t="s">
        <v>125</v>
      </c>
      <c r="D194" s="246" t="s">
        <v>126</v>
      </c>
      <c r="E194" s="247" t="s">
        <v>82</v>
      </c>
      <c r="F194" s="248">
        <v>17.96</v>
      </c>
      <c r="G194" s="36"/>
      <c r="H194" s="41"/>
    </row>
    <row r="195" spans="1:8" s="2" customFormat="1" ht="16.899999999999999" customHeight="1">
      <c r="A195" s="36"/>
      <c r="B195" s="41"/>
      <c r="C195" s="249" t="s">
        <v>19</v>
      </c>
      <c r="D195" s="249" t="s">
        <v>1591</v>
      </c>
      <c r="E195" s="19" t="s">
        <v>19</v>
      </c>
      <c r="F195" s="250">
        <v>0</v>
      </c>
      <c r="G195" s="36"/>
      <c r="H195" s="41"/>
    </row>
    <row r="196" spans="1:8" s="2" customFormat="1" ht="16.899999999999999" customHeight="1">
      <c r="A196" s="36"/>
      <c r="B196" s="41"/>
      <c r="C196" s="249" t="s">
        <v>19</v>
      </c>
      <c r="D196" s="249" t="s">
        <v>1592</v>
      </c>
      <c r="E196" s="19" t="s">
        <v>19</v>
      </c>
      <c r="F196" s="250">
        <v>13.01</v>
      </c>
      <c r="G196" s="36"/>
      <c r="H196" s="41"/>
    </row>
    <row r="197" spans="1:8" s="2" customFormat="1" ht="16.899999999999999" customHeight="1">
      <c r="A197" s="36"/>
      <c r="B197" s="41"/>
      <c r="C197" s="249" t="s">
        <v>19</v>
      </c>
      <c r="D197" s="249" t="s">
        <v>1593</v>
      </c>
      <c r="E197" s="19" t="s">
        <v>19</v>
      </c>
      <c r="F197" s="250">
        <v>0</v>
      </c>
      <c r="G197" s="36"/>
      <c r="H197" s="41"/>
    </row>
    <row r="198" spans="1:8" s="2" customFormat="1" ht="16.899999999999999" customHeight="1">
      <c r="A198" s="36"/>
      <c r="B198" s="41"/>
      <c r="C198" s="249" t="s">
        <v>19</v>
      </c>
      <c r="D198" s="249" t="s">
        <v>1594</v>
      </c>
      <c r="E198" s="19" t="s">
        <v>19</v>
      </c>
      <c r="F198" s="250">
        <v>4.95</v>
      </c>
      <c r="G198" s="36"/>
      <c r="H198" s="41"/>
    </row>
    <row r="199" spans="1:8" s="2" customFormat="1" ht="16.899999999999999" customHeight="1">
      <c r="A199" s="36"/>
      <c r="B199" s="41"/>
      <c r="C199" s="249" t="s">
        <v>19</v>
      </c>
      <c r="D199" s="249" t="s">
        <v>254</v>
      </c>
      <c r="E199" s="19" t="s">
        <v>19</v>
      </c>
      <c r="F199" s="250">
        <v>17.96</v>
      </c>
      <c r="G199" s="36"/>
      <c r="H199" s="41"/>
    </row>
    <row r="200" spans="1:8" s="2" customFormat="1" ht="16.899999999999999" customHeight="1">
      <c r="A200" s="36"/>
      <c r="B200" s="41"/>
      <c r="C200" s="251" t="s">
        <v>1556</v>
      </c>
      <c r="D200" s="36"/>
      <c r="E200" s="36"/>
      <c r="F200" s="36"/>
      <c r="G200" s="36"/>
      <c r="H200" s="41"/>
    </row>
    <row r="201" spans="1:8" s="2" customFormat="1" ht="16.899999999999999" customHeight="1">
      <c r="A201" s="36"/>
      <c r="B201" s="41"/>
      <c r="C201" s="249" t="s">
        <v>1344</v>
      </c>
      <c r="D201" s="249" t="s">
        <v>1345</v>
      </c>
      <c r="E201" s="19" t="s">
        <v>82</v>
      </c>
      <c r="F201" s="250">
        <v>22.54</v>
      </c>
      <c r="G201" s="36"/>
      <c r="H201" s="41"/>
    </row>
    <row r="202" spans="1:8" s="2" customFormat="1" ht="16.899999999999999" customHeight="1">
      <c r="A202" s="36"/>
      <c r="B202" s="41"/>
      <c r="C202" s="249" t="s">
        <v>1351</v>
      </c>
      <c r="D202" s="249" t="s">
        <v>1352</v>
      </c>
      <c r="E202" s="19" t="s">
        <v>82</v>
      </c>
      <c r="F202" s="250">
        <v>22.54</v>
      </c>
      <c r="G202" s="36"/>
      <c r="H202" s="41"/>
    </row>
    <row r="203" spans="1:8" s="2" customFormat="1" ht="22.5">
      <c r="A203" s="36"/>
      <c r="B203" s="41"/>
      <c r="C203" s="249" t="s">
        <v>1374</v>
      </c>
      <c r="D203" s="249" t="s">
        <v>1375</v>
      </c>
      <c r="E203" s="19" t="s">
        <v>82</v>
      </c>
      <c r="F203" s="250">
        <v>17.96</v>
      </c>
      <c r="G203" s="36"/>
      <c r="H203" s="41"/>
    </row>
    <row r="204" spans="1:8" s="2" customFormat="1" ht="16.899999999999999" customHeight="1">
      <c r="A204" s="36"/>
      <c r="B204" s="41"/>
      <c r="C204" s="249" t="s">
        <v>1436</v>
      </c>
      <c r="D204" s="249" t="s">
        <v>1437</v>
      </c>
      <c r="E204" s="19" t="s">
        <v>82</v>
      </c>
      <c r="F204" s="250">
        <v>22.54</v>
      </c>
      <c r="G204" s="36"/>
      <c r="H204" s="41"/>
    </row>
    <row r="205" spans="1:8" s="2" customFormat="1" ht="16.899999999999999" customHeight="1">
      <c r="A205" s="36"/>
      <c r="B205" s="41"/>
      <c r="C205" s="249" t="s">
        <v>1489</v>
      </c>
      <c r="D205" s="249" t="s">
        <v>1490</v>
      </c>
      <c r="E205" s="19" t="s">
        <v>82</v>
      </c>
      <c r="F205" s="250">
        <v>69.5</v>
      </c>
      <c r="G205" s="36"/>
      <c r="H205" s="41"/>
    </row>
    <row r="206" spans="1:8" s="2" customFormat="1" ht="22.5">
      <c r="A206" s="36"/>
      <c r="B206" s="41"/>
      <c r="C206" s="249" t="s">
        <v>1380</v>
      </c>
      <c r="D206" s="249" t="s">
        <v>1381</v>
      </c>
      <c r="E206" s="19" t="s">
        <v>82</v>
      </c>
      <c r="F206" s="250">
        <v>18.86</v>
      </c>
      <c r="G206" s="36"/>
      <c r="H206" s="41"/>
    </row>
    <row r="207" spans="1:8" s="2" customFormat="1" ht="16.899999999999999" customHeight="1">
      <c r="A207" s="36"/>
      <c r="B207" s="41"/>
      <c r="C207" s="245" t="s">
        <v>157</v>
      </c>
      <c r="D207" s="246" t="s">
        <v>158</v>
      </c>
      <c r="E207" s="247" t="s">
        <v>100</v>
      </c>
      <c r="F207" s="248">
        <v>10.55</v>
      </c>
      <c r="G207" s="36"/>
      <c r="H207" s="41"/>
    </row>
    <row r="208" spans="1:8" s="2" customFormat="1" ht="16.899999999999999" customHeight="1">
      <c r="A208" s="36"/>
      <c r="B208" s="41"/>
      <c r="C208" s="249" t="s">
        <v>19</v>
      </c>
      <c r="D208" s="249" t="s">
        <v>1595</v>
      </c>
      <c r="E208" s="19" t="s">
        <v>19</v>
      </c>
      <c r="F208" s="250">
        <v>10.55</v>
      </c>
      <c r="G208" s="36"/>
      <c r="H208" s="41"/>
    </row>
    <row r="209" spans="1:8" s="2" customFormat="1" ht="16.899999999999999" customHeight="1">
      <c r="A209" s="36"/>
      <c r="B209" s="41"/>
      <c r="C209" s="251" t="s">
        <v>1556</v>
      </c>
      <c r="D209" s="36"/>
      <c r="E209" s="36"/>
      <c r="F209" s="36"/>
      <c r="G209" s="36"/>
      <c r="H209" s="41"/>
    </row>
    <row r="210" spans="1:8" s="2" customFormat="1" ht="16.899999999999999" customHeight="1">
      <c r="A210" s="36"/>
      <c r="B210" s="41"/>
      <c r="C210" s="249" t="s">
        <v>1313</v>
      </c>
      <c r="D210" s="249" t="s">
        <v>1314</v>
      </c>
      <c r="E210" s="19" t="s">
        <v>295</v>
      </c>
      <c r="F210" s="250">
        <v>20.95</v>
      </c>
      <c r="G210" s="36"/>
      <c r="H210" s="41"/>
    </row>
    <row r="211" spans="1:8" s="2" customFormat="1" ht="16.899999999999999" customHeight="1">
      <c r="A211" s="36"/>
      <c r="B211" s="41"/>
      <c r="C211" s="249" t="s">
        <v>1319</v>
      </c>
      <c r="D211" s="249" t="s">
        <v>1320</v>
      </c>
      <c r="E211" s="19" t="s">
        <v>295</v>
      </c>
      <c r="F211" s="250">
        <v>51.9</v>
      </c>
      <c r="G211" s="36"/>
      <c r="H211" s="41"/>
    </row>
    <row r="212" spans="1:8" s="2" customFormat="1" ht="16.899999999999999" customHeight="1">
      <c r="A212" s="36"/>
      <c r="B212" s="41"/>
      <c r="C212" s="249" t="s">
        <v>1325</v>
      </c>
      <c r="D212" s="249" t="s">
        <v>1326</v>
      </c>
      <c r="E212" s="19" t="s">
        <v>295</v>
      </c>
      <c r="F212" s="250">
        <v>54.5</v>
      </c>
      <c r="G212" s="36"/>
      <c r="H212" s="41"/>
    </row>
    <row r="213" spans="1:8" s="2" customFormat="1" ht="16.899999999999999" customHeight="1">
      <c r="A213" s="36"/>
      <c r="B213" s="41"/>
      <c r="C213" s="245" t="s">
        <v>160</v>
      </c>
      <c r="D213" s="246" t="s">
        <v>161</v>
      </c>
      <c r="E213" s="247" t="s">
        <v>100</v>
      </c>
      <c r="F213" s="248">
        <v>10.4</v>
      </c>
      <c r="G213" s="36"/>
      <c r="H213" s="41"/>
    </row>
    <row r="214" spans="1:8" s="2" customFormat="1" ht="16.899999999999999" customHeight="1">
      <c r="A214" s="36"/>
      <c r="B214" s="41"/>
      <c r="C214" s="249" t="s">
        <v>19</v>
      </c>
      <c r="D214" s="249" t="s">
        <v>1596</v>
      </c>
      <c r="E214" s="19" t="s">
        <v>19</v>
      </c>
      <c r="F214" s="250">
        <v>10.4</v>
      </c>
      <c r="G214" s="36"/>
      <c r="H214" s="41"/>
    </row>
    <row r="215" spans="1:8" s="2" customFormat="1" ht="16.899999999999999" customHeight="1">
      <c r="A215" s="36"/>
      <c r="B215" s="41"/>
      <c r="C215" s="251" t="s">
        <v>1556</v>
      </c>
      <c r="D215" s="36"/>
      <c r="E215" s="36"/>
      <c r="F215" s="36"/>
      <c r="G215" s="36"/>
      <c r="H215" s="41"/>
    </row>
    <row r="216" spans="1:8" s="2" customFormat="1" ht="16.899999999999999" customHeight="1">
      <c r="A216" s="36"/>
      <c r="B216" s="41"/>
      <c r="C216" s="249" t="s">
        <v>1313</v>
      </c>
      <c r="D216" s="249" t="s">
        <v>1314</v>
      </c>
      <c r="E216" s="19" t="s">
        <v>295</v>
      </c>
      <c r="F216" s="250">
        <v>20.95</v>
      </c>
      <c r="G216" s="36"/>
      <c r="H216" s="41"/>
    </row>
    <row r="217" spans="1:8" s="2" customFormat="1" ht="16.899999999999999" customHeight="1">
      <c r="A217" s="36"/>
      <c r="B217" s="41"/>
      <c r="C217" s="249" t="s">
        <v>1319</v>
      </c>
      <c r="D217" s="249" t="s">
        <v>1320</v>
      </c>
      <c r="E217" s="19" t="s">
        <v>295</v>
      </c>
      <c r="F217" s="250">
        <v>51.9</v>
      </c>
      <c r="G217" s="36"/>
      <c r="H217" s="41"/>
    </row>
    <row r="218" spans="1:8" s="2" customFormat="1" ht="16.899999999999999" customHeight="1">
      <c r="A218" s="36"/>
      <c r="B218" s="41"/>
      <c r="C218" s="249" t="s">
        <v>1325</v>
      </c>
      <c r="D218" s="249" t="s">
        <v>1326</v>
      </c>
      <c r="E218" s="19" t="s">
        <v>295</v>
      </c>
      <c r="F218" s="250">
        <v>54.5</v>
      </c>
      <c r="G218" s="36"/>
      <c r="H218" s="41"/>
    </row>
    <row r="219" spans="1:8" s="2" customFormat="1" ht="16.899999999999999" customHeight="1">
      <c r="A219" s="36"/>
      <c r="B219" s="41"/>
      <c r="C219" s="245" t="s">
        <v>166</v>
      </c>
      <c r="D219" s="246" t="s">
        <v>167</v>
      </c>
      <c r="E219" s="247" t="s">
        <v>100</v>
      </c>
      <c r="F219" s="248">
        <v>13.85</v>
      </c>
      <c r="G219" s="36"/>
      <c r="H219" s="41"/>
    </row>
    <row r="220" spans="1:8" s="2" customFormat="1" ht="16.899999999999999" customHeight="1">
      <c r="A220" s="36"/>
      <c r="B220" s="41"/>
      <c r="C220" s="249" t="s">
        <v>19</v>
      </c>
      <c r="D220" s="249" t="s">
        <v>1597</v>
      </c>
      <c r="E220" s="19" t="s">
        <v>19</v>
      </c>
      <c r="F220" s="250">
        <v>13.85</v>
      </c>
      <c r="G220" s="36"/>
      <c r="H220" s="41"/>
    </row>
    <row r="221" spans="1:8" s="2" customFormat="1" ht="16.899999999999999" customHeight="1">
      <c r="A221" s="36"/>
      <c r="B221" s="41"/>
      <c r="C221" s="251" t="s">
        <v>1556</v>
      </c>
      <c r="D221" s="36"/>
      <c r="E221" s="36"/>
      <c r="F221" s="36"/>
      <c r="G221" s="36"/>
      <c r="H221" s="41"/>
    </row>
    <row r="222" spans="1:8" s="2" customFormat="1" ht="16.899999999999999" customHeight="1">
      <c r="A222" s="36"/>
      <c r="B222" s="41"/>
      <c r="C222" s="249" t="s">
        <v>1319</v>
      </c>
      <c r="D222" s="249" t="s">
        <v>1320</v>
      </c>
      <c r="E222" s="19" t="s">
        <v>295</v>
      </c>
      <c r="F222" s="250">
        <v>51.9</v>
      </c>
      <c r="G222" s="36"/>
      <c r="H222" s="41"/>
    </row>
    <row r="223" spans="1:8" s="2" customFormat="1" ht="16.899999999999999" customHeight="1">
      <c r="A223" s="36"/>
      <c r="B223" s="41"/>
      <c r="C223" s="249" t="s">
        <v>1325</v>
      </c>
      <c r="D223" s="249" t="s">
        <v>1326</v>
      </c>
      <c r="E223" s="19" t="s">
        <v>295</v>
      </c>
      <c r="F223" s="250">
        <v>54.5</v>
      </c>
      <c r="G223" s="36"/>
      <c r="H223" s="41"/>
    </row>
    <row r="224" spans="1:8" s="2" customFormat="1" ht="16.899999999999999" customHeight="1">
      <c r="A224" s="36"/>
      <c r="B224" s="41"/>
      <c r="C224" s="245" t="s">
        <v>163</v>
      </c>
      <c r="D224" s="246" t="s">
        <v>164</v>
      </c>
      <c r="E224" s="247" t="s">
        <v>100</v>
      </c>
      <c r="F224" s="248">
        <v>17.100000000000001</v>
      </c>
      <c r="G224" s="36"/>
      <c r="H224" s="41"/>
    </row>
    <row r="225" spans="1:8" s="2" customFormat="1" ht="16.899999999999999" customHeight="1">
      <c r="A225" s="36"/>
      <c r="B225" s="41"/>
      <c r="C225" s="249" t="s">
        <v>19</v>
      </c>
      <c r="D225" s="249" t="s">
        <v>1598</v>
      </c>
      <c r="E225" s="19" t="s">
        <v>19</v>
      </c>
      <c r="F225" s="250">
        <v>17.100000000000001</v>
      </c>
      <c r="G225" s="36"/>
      <c r="H225" s="41"/>
    </row>
    <row r="226" spans="1:8" s="2" customFormat="1" ht="16.899999999999999" customHeight="1">
      <c r="A226" s="36"/>
      <c r="B226" s="41"/>
      <c r="C226" s="251" t="s">
        <v>1556</v>
      </c>
      <c r="D226" s="36"/>
      <c r="E226" s="36"/>
      <c r="F226" s="36"/>
      <c r="G226" s="36"/>
      <c r="H226" s="41"/>
    </row>
    <row r="227" spans="1:8" s="2" customFormat="1" ht="16.899999999999999" customHeight="1">
      <c r="A227" s="36"/>
      <c r="B227" s="41"/>
      <c r="C227" s="249" t="s">
        <v>1319</v>
      </c>
      <c r="D227" s="249" t="s">
        <v>1320</v>
      </c>
      <c r="E227" s="19" t="s">
        <v>295</v>
      </c>
      <c r="F227" s="250">
        <v>51.9</v>
      </c>
      <c r="G227" s="36"/>
      <c r="H227" s="41"/>
    </row>
    <row r="228" spans="1:8" s="2" customFormat="1" ht="16.899999999999999" customHeight="1">
      <c r="A228" s="36"/>
      <c r="B228" s="41"/>
      <c r="C228" s="249" t="s">
        <v>1325</v>
      </c>
      <c r="D228" s="249" t="s">
        <v>1326</v>
      </c>
      <c r="E228" s="19" t="s">
        <v>295</v>
      </c>
      <c r="F228" s="250">
        <v>54.5</v>
      </c>
      <c r="G228" s="36"/>
      <c r="H228" s="41"/>
    </row>
    <row r="229" spans="1:8" s="2" customFormat="1" ht="16.899999999999999" customHeight="1">
      <c r="A229" s="36"/>
      <c r="B229" s="41"/>
      <c r="C229" s="245" t="s">
        <v>128</v>
      </c>
      <c r="D229" s="246" t="s">
        <v>129</v>
      </c>
      <c r="E229" s="247" t="s">
        <v>82</v>
      </c>
      <c r="F229" s="248">
        <v>43.03</v>
      </c>
      <c r="G229" s="36"/>
      <c r="H229" s="41"/>
    </row>
    <row r="230" spans="1:8" s="2" customFormat="1" ht="16.899999999999999" customHeight="1">
      <c r="A230" s="36"/>
      <c r="B230" s="41"/>
      <c r="C230" s="249" t="s">
        <v>19</v>
      </c>
      <c r="D230" s="249" t="s">
        <v>1599</v>
      </c>
      <c r="E230" s="19" t="s">
        <v>19</v>
      </c>
      <c r="F230" s="250">
        <v>47.44</v>
      </c>
      <c r="G230" s="36"/>
      <c r="H230" s="41"/>
    </row>
    <row r="231" spans="1:8" s="2" customFormat="1" ht="16.899999999999999" customHeight="1">
      <c r="A231" s="36"/>
      <c r="B231" s="41"/>
      <c r="C231" s="249" t="s">
        <v>19</v>
      </c>
      <c r="D231" s="249" t="s">
        <v>1563</v>
      </c>
      <c r="E231" s="19" t="s">
        <v>19</v>
      </c>
      <c r="F231" s="250">
        <v>0</v>
      </c>
      <c r="G231" s="36"/>
      <c r="H231" s="41"/>
    </row>
    <row r="232" spans="1:8" s="2" customFormat="1" ht="16.899999999999999" customHeight="1">
      <c r="A232" s="36"/>
      <c r="B232" s="41"/>
      <c r="C232" s="249" t="s">
        <v>19</v>
      </c>
      <c r="D232" s="249" t="s">
        <v>1600</v>
      </c>
      <c r="E232" s="19" t="s">
        <v>19</v>
      </c>
      <c r="F232" s="250">
        <v>0.67</v>
      </c>
      <c r="G232" s="36"/>
      <c r="H232" s="41"/>
    </row>
    <row r="233" spans="1:8" s="2" customFormat="1" ht="16.899999999999999" customHeight="1">
      <c r="A233" s="36"/>
      <c r="B233" s="41"/>
      <c r="C233" s="249" t="s">
        <v>19</v>
      </c>
      <c r="D233" s="249" t="s">
        <v>1601</v>
      </c>
      <c r="E233" s="19" t="s">
        <v>19</v>
      </c>
      <c r="F233" s="250">
        <v>0</v>
      </c>
      <c r="G233" s="36"/>
      <c r="H233" s="41"/>
    </row>
    <row r="234" spans="1:8" s="2" customFormat="1" ht="16.899999999999999" customHeight="1">
      <c r="A234" s="36"/>
      <c r="B234" s="41"/>
      <c r="C234" s="249" t="s">
        <v>19</v>
      </c>
      <c r="D234" s="249" t="s">
        <v>1602</v>
      </c>
      <c r="E234" s="19" t="s">
        <v>19</v>
      </c>
      <c r="F234" s="250">
        <v>-5.08</v>
      </c>
      <c r="G234" s="36"/>
      <c r="H234" s="41"/>
    </row>
    <row r="235" spans="1:8" s="2" customFormat="1" ht="16.899999999999999" customHeight="1">
      <c r="A235" s="36"/>
      <c r="B235" s="41"/>
      <c r="C235" s="249" t="s">
        <v>19</v>
      </c>
      <c r="D235" s="249" t="s">
        <v>254</v>
      </c>
      <c r="E235" s="19" t="s">
        <v>19</v>
      </c>
      <c r="F235" s="250">
        <v>43.03</v>
      </c>
      <c r="G235" s="36"/>
      <c r="H235" s="41"/>
    </row>
    <row r="236" spans="1:8" s="2" customFormat="1" ht="16.899999999999999" customHeight="1">
      <c r="A236" s="36"/>
      <c r="B236" s="41"/>
      <c r="C236" s="251" t="s">
        <v>1556</v>
      </c>
      <c r="D236" s="36"/>
      <c r="E236" s="36"/>
      <c r="F236" s="36"/>
      <c r="G236" s="36"/>
      <c r="H236" s="41"/>
    </row>
    <row r="237" spans="1:8" s="2" customFormat="1" ht="16.899999999999999" customHeight="1">
      <c r="A237" s="36"/>
      <c r="B237" s="41"/>
      <c r="C237" s="249" t="s">
        <v>263</v>
      </c>
      <c r="D237" s="249" t="s">
        <v>264</v>
      </c>
      <c r="E237" s="19" t="s">
        <v>82</v>
      </c>
      <c r="F237" s="250">
        <v>106.4</v>
      </c>
      <c r="G237" s="36"/>
      <c r="H237" s="41"/>
    </row>
    <row r="238" spans="1:8" s="2" customFormat="1" ht="16.899999999999999" customHeight="1">
      <c r="A238" s="36"/>
      <c r="B238" s="41"/>
      <c r="C238" s="249" t="s">
        <v>268</v>
      </c>
      <c r="D238" s="249" t="s">
        <v>269</v>
      </c>
      <c r="E238" s="19" t="s">
        <v>82</v>
      </c>
      <c r="F238" s="250">
        <v>106.4</v>
      </c>
      <c r="G238" s="36"/>
      <c r="H238" s="41"/>
    </row>
    <row r="239" spans="1:8" s="2" customFormat="1" ht="16.899999999999999" customHeight="1">
      <c r="A239" s="36"/>
      <c r="B239" s="41"/>
      <c r="C239" s="249" t="s">
        <v>280</v>
      </c>
      <c r="D239" s="249" t="s">
        <v>281</v>
      </c>
      <c r="E239" s="19" t="s">
        <v>82</v>
      </c>
      <c r="F239" s="250">
        <v>98.9</v>
      </c>
      <c r="G239" s="36"/>
      <c r="H239" s="41"/>
    </row>
    <row r="240" spans="1:8" s="2" customFormat="1" ht="16.899999999999999" customHeight="1">
      <c r="A240" s="36"/>
      <c r="B240" s="41"/>
      <c r="C240" s="249" t="s">
        <v>1471</v>
      </c>
      <c r="D240" s="249" t="s">
        <v>1472</v>
      </c>
      <c r="E240" s="19" t="s">
        <v>82</v>
      </c>
      <c r="F240" s="250">
        <v>146.35</v>
      </c>
      <c r="G240" s="36"/>
      <c r="H240" s="41"/>
    </row>
    <row r="241" spans="1:8" s="2" customFormat="1" ht="16.899999999999999" customHeight="1">
      <c r="A241" s="36"/>
      <c r="B241" s="41"/>
      <c r="C241" s="249" t="s">
        <v>1477</v>
      </c>
      <c r="D241" s="249" t="s">
        <v>1478</v>
      </c>
      <c r="E241" s="19" t="s">
        <v>82</v>
      </c>
      <c r="F241" s="250">
        <v>146.35</v>
      </c>
      <c r="G241" s="36"/>
      <c r="H241" s="41"/>
    </row>
    <row r="242" spans="1:8" s="2" customFormat="1" ht="16.899999999999999" customHeight="1">
      <c r="A242" s="36"/>
      <c r="B242" s="41"/>
      <c r="C242" s="249" t="s">
        <v>1483</v>
      </c>
      <c r="D242" s="249" t="s">
        <v>1484</v>
      </c>
      <c r="E242" s="19" t="s">
        <v>82</v>
      </c>
      <c r="F242" s="250">
        <v>146.35</v>
      </c>
      <c r="G242" s="36"/>
      <c r="H242" s="41"/>
    </row>
    <row r="243" spans="1:8" s="2" customFormat="1" ht="16.899999999999999" customHeight="1">
      <c r="A243" s="36"/>
      <c r="B243" s="41"/>
      <c r="C243" s="249" t="s">
        <v>1501</v>
      </c>
      <c r="D243" s="249" t="s">
        <v>1502</v>
      </c>
      <c r="E243" s="19" t="s">
        <v>82</v>
      </c>
      <c r="F243" s="250">
        <v>146.35</v>
      </c>
      <c r="G243" s="36"/>
      <c r="H243" s="41"/>
    </row>
    <row r="244" spans="1:8" s="2" customFormat="1" ht="16.899999999999999" customHeight="1">
      <c r="A244" s="36"/>
      <c r="B244" s="41"/>
      <c r="C244" s="245" t="s">
        <v>131</v>
      </c>
      <c r="D244" s="246" t="s">
        <v>132</v>
      </c>
      <c r="E244" s="247" t="s">
        <v>82</v>
      </c>
      <c r="F244" s="248">
        <v>19.059999999999999</v>
      </c>
      <c r="G244" s="36"/>
      <c r="H244" s="41"/>
    </row>
    <row r="245" spans="1:8" s="2" customFormat="1" ht="16.899999999999999" customHeight="1">
      <c r="A245" s="36"/>
      <c r="B245" s="41"/>
      <c r="C245" s="249" t="s">
        <v>19</v>
      </c>
      <c r="D245" s="249" t="s">
        <v>1603</v>
      </c>
      <c r="E245" s="19" t="s">
        <v>19</v>
      </c>
      <c r="F245" s="250">
        <v>18.98</v>
      </c>
      <c r="G245" s="36"/>
      <c r="H245" s="41"/>
    </row>
    <row r="246" spans="1:8" s="2" customFormat="1" ht="16.899999999999999" customHeight="1">
      <c r="A246" s="36"/>
      <c r="B246" s="41"/>
      <c r="C246" s="249" t="s">
        <v>19</v>
      </c>
      <c r="D246" s="249" t="s">
        <v>1604</v>
      </c>
      <c r="E246" s="19" t="s">
        <v>19</v>
      </c>
      <c r="F246" s="250">
        <v>0.08</v>
      </c>
      <c r="G246" s="36"/>
      <c r="H246" s="41"/>
    </row>
    <row r="247" spans="1:8" s="2" customFormat="1" ht="16.899999999999999" customHeight="1">
      <c r="A247" s="36"/>
      <c r="B247" s="41"/>
      <c r="C247" s="249" t="s">
        <v>19</v>
      </c>
      <c r="D247" s="249" t="s">
        <v>254</v>
      </c>
      <c r="E247" s="19" t="s">
        <v>19</v>
      </c>
      <c r="F247" s="250">
        <v>19.059999999999999</v>
      </c>
      <c r="G247" s="36"/>
      <c r="H247" s="41"/>
    </row>
    <row r="248" spans="1:8" s="2" customFormat="1" ht="16.899999999999999" customHeight="1">
      <c r="A248" s="36"/>
      <c r="B248" s="41"/>
      <c r="C248" s="251" t="s">
        <v>1556</v>
      </c>
      <c r="D248" s="36"/>
      <c r="E248" s="36"/>
      <c r="F248" s="36"/>
      <c r="G248" s="36"/>
      <c r="H248" s="41"/>
    </row>
    <row r="249" spans="1:8" s="2" customFormat="1" ht="16.899999999999999" customHeight="1">
      <c r="A249" s="36"/>
      <c r="B249" s="41"/>
      <c r="C249" s="249" t="s">
        <v>249</v>
      </c>
      <c r="D249" s="249" t="s">
        <v>250</v>
      </c>
      <c r="E249" s="19" t="s">
        <v>82</v>
      </c>
      <c r="F249" s="250">
        <v>46.96</v>
      </c>
      <c r="G249" s="36"/>
      <c r="H249" s="41"/>
    </row>
    <row r="250" spans="1:8" s="2" customFormat="1" ht="16.899999999999999" customHeight="1">
      <c r="A250" s="36"/>
      <c r="B250" s="41"/>
      <c r="C250" s="249" t="s">
        <v>274</v>
      </c>
      <c r="D250" s="249" t="s">
        <v>275</v>
      </c>
      <c r="E250" s="19" t="s">
        <v>82</v>
      </c>
      <c r="F250" s="250">
        <v>46.96</v>
      </c>
      <c r="G250" s="36"/>
      <c r="H250" s="41"/>
    </row>
    <row r="251" spans="1:8" s="2" customFormat="1" ht="16.899999999999999" customHeight="1">
      <c r="A251" s="36"/>
      <c r="B251" s="41"/>
      <c r="C251" s="249" t="s">
        <v>287</v>
      </c>
      <c r="D251" s="249" t="s">
        <v>288</v>
      </c>
      <c r="E251" s="19" t="s">
        <v>82</v>
      </c>
      <c r="F251" s="250">
        <v>50</v>
      </c>
      <c r="G251" s="36"/>
      <c r="H251" s="41"/>
    </row>
    <row r="252" spans="1:8" s="2" customFormat="1" ht="16.899999999999999" customHeight="1">
      <c r="A252" s="36"/>
      <c r="B252" s="41"/>
      <c r="C252" s="249" t="s">
        <v>1250</v>
      </c>
      <c r="D252" s="249" t="s">
        <v>1251</v>
      </c>
      <c r="E252" s="19" t="s">
        <v>82</v>
      </c>
      <c r="F252" s="250">
        <v>33.340000000000003</v>
      </c>
      <c r="G252" s="36"/>
      <c r="H252" s="41"/>
    </row>
    <row r="253" spans="1:8" s="2" customFormat="1" ht="16.899999999999999" customHeight="1">
      <c r="A253" s="36"/>
      <c r="B253" s="41"/>
      <c r="C253" s="249" t="s">
        <v>1256</v>
      </c>
      <c r="D253" s="249" t="s">
        <v>1257</v>
      </c>
      <c r="E253" s="19" t="s">
        <v>82</v>
      </c>
      <c r="F253" s="250">
        <v>33.340000000000003</v>
      </c>
      <c r="G253" s="36"/>
      <c r="H253" s="41"/>
    </row>
    <row r="254" spans="1:8" s="2" customFormat="1" ht="16.899999999999999" customHeight="1">
      <c r="A254" s="36"/>
      <c r="B254" s="41"/>
      <c r="C254" s="249" t="s">
        <v>1262</v>
      </c>
      <c r="D254" s="249" t="s">
        <v>1263</v>
      </c>
      <c r="E254" s="19" t="s">
        <v>82</v>
      </c>
      <c r="F254" s="250">
        <v>33.340000000000003</v>
      </c>
      <c r="G254" s="36"/>
      <c r="H254" s="41"/>
    </row>
    <row r="255" spans="1:8" s="2" customFormat="1" ht="16.899999999999999" customHeight="1">
      <c r="A255" s="36"/>
      <c r="B255" s="41"/>
      <c r="C255" s="249" t="s">
        <v>1270</v>
      </c>
      <c r="D255" s="249" t="s">
        <v>1271</v>
      </c>
      <c r="E255" s="19" t="s">
        <v>82</v>
      </c>
      <c r="F255" s="250">
        <v>46.96</v>
      </c>
      <c r="G255" s="36"/>
      <c r="H255" s="41"/>
    </row>
    <row r="256" spans="1:8" s="2" customFormat="1" ht="16.899999999999999" customHeight="1">
      <c r="A256" s="36"/>
      <c r="B256" s="41"/>
      <c r="C256" s="249" t="s">
        <v>1296</v>
      </c>
      <c r="D256" s="249" t="s">
        <v>1297</v>
      </c>
      <c r="E256" s="19" t="s">
        <v>82</v>
      </c>
      <c r="F256" s="250">
        <v>46.96</v>
      </c>
      <c r="G256" s="36"/>
      <c r="H256" s="41"/>
    </row>
    <row r="257" spans="1:8" s="2" customFormat="1" ht="16.899999999999999" customHeight="1">
      <c r="A257" s="36"/>
      <c r="B257" s="41"/>
      <c r="C257" s="249" t="s">
        <v>1471</v>
      </c>
      <c r="D257" s="249" t="s">
        <v>1472</v>
      </c>
      <c r="E257" s="19" t="s">
        <v>82</v>
      </c>
      <c r="F257" s="250">
        <v>146.35</v>
      </c>
      <c r="G257" s="36"/>
      <c r="H257" s="41"/>
    </row>
    <row r="258" spans="1:8" s="2" customFormat="1" ht="16.899999999999999" customHeight="1">
      <c r="A258" s="36"/>
      <c r="B258" s="41"/>
      <c r="C258" s="249" t="s">
        <v>1477</v>
      </c>
      <c r="D258" s="249" t="s">
        <v>1478</v>
      </c>
      <c r="E258" s="19" t="s">
        <v>82</v>
      </c>
      <c r="F258" s="250">
        <v>146.35</v>
      </c>
      <c r="G258" s="36"/>
      <c r="H258" s="41"/>
    </row>
    <row r="259" spans="1:8" s="2" customFormat="1" ht="16.899999999999999" customHeight="1">
      <c r="A259" s="36"/>
      <c r="B259" s="41"/>
      <c r="C259" s="249" t="s">
        <v>1483</v>
      </c>
      <c r="D259" s="249" t="s">
        <v>1484</v>
      </c>
      <c r="E259" s="19" t="s">
        <v>82</v>
      </c>
      <c r="F259" s="250">
        <v>146.35</v>
      </c>
      <c r="G259" s="36"/>
      <c r="H259" s="41"/>
    </row>
    <row r="260" spans="1:8" s="2" customFormat="1" ht="16.899999999999999" customHeight="1">
      <c r="A260" s="36"/>
      <c r="B260" s="41"/>
      <c r="C260" s="249" t="s">
        <v>1489</v>
      </c>
      <c r="D260" s="249" t="s">
        <v>1490</v>
      </c>
      <c r="E260" s="19" t="s">
        <v>82</v>
      </c>
      <c r="F260" s="250">
        <v>69.5</v>
      </c>
      <c r="G260" s="36"/>
      <c r="H260" s="41"/>
    </row>
    <row r="261" spans="1:8" s="2" customFormat="1" ht="16.899999999999999" customHeight="1">
      <c r="A261" s="36"/>
      <c r="B261" s="41"/>
      <c r="C261" s="249" t="s">
        <v>1501</v>
      </c>
      <c r="D261" s="249" t="s">
        <v>1502</v>
      </c>
      <c r="E261" s="19" t="s">
        <v>82</v>
      </c>
      <c r="F261" s="250">
        <v>146.35</v>
      </c>
      <c r="G261" s="36"/>
      <c r="H261" s="41"/>
    </row>
    <row r="262" spans="1:8" s="2" customFormat="1" ht="22.5">
      <c r="A262" s="36"/>
      <c r="B262" s="41"/>
      <c r="C262" s="249" t="s">
        <v>324</v>
      </c>
      <c r="D262" s="249" t="s">
        <v>325</v>
      </c>
      <c r="E262" s="19" t="s">
        <v>82</v>
      </c>
      <c r="F262" s="250">
        <v>50</v>
      </c>
      <c r="G262" s="36"/>
      <c r="H262" s="41"/>
    </row>
    <row r="263" spans="1:8" s="2" customFormat="1" ht="16.899999999999999" customHeight="1">
      <c r="A263" s="36"/>
      <c r="B263" s="41"/>
      <c r="C263" s="249" t="s">
        <v>332</v>
      </c>
      <c r="D263" s="249" t="s">
        <v>333</v>
      </c>
      <c r="E263" s="19" t="s">
        <v>82</v>
      </c>
      <c r="F263" s="250">
        <v>50</v>
      </c>
      <c r="G263" s="36"/>
      <c r="H263" s="41"/>
    </row>
    <row r="264" spans="1:8" s="2" customFormat="1" ht="16.899999999999999" customHeight="1">
      <c r="A264" s="36"/>
      <c r="B264" s="41"/>
      <c r="C264" s="249" t="s">
        <v>1302</v>
      </c>
      <c r="D264" s="249" t="s">
        <v>1303</v>
      </c>
      <c r="E264" s="19" t="s">
        <v>82</v>
      </c>
      <c r="F264" s="250">
        <v>46.96</v>
      </c>
      <c r="G264" s="36"/>
      <c r="H264" s="41"/>
    </row>
    <row r="265" spans="1:8" s="2" customFormat="1" ht="16.899999999999999" customHeight="1">
      <c r="A265" s="36"/>
      <c r="B265" s="41"/>
      <c r="C265" s="245" t="s">
        <v>134</v>
      </c>
      <c r="D265" s="246" t="s">
        <v>135</v>
      </c>
      <c r="E265" s="247" t="s">
        <v>82</v>
      </c>
      <c r="F265" s="248">
        <v>9.15</v>
      </c>
      <c r="G265" s="36"/>
      <c r="H265" s="41"/>
    </row>
    <row r="266" spans="1:8" s="2" customFormat="1" ht="16.899999999999999" customHeight="1">
      <c r="A266" s="36"/>
      <c r="B266" s="41"/>
      <c r="C266" s="249" t="s">
        <v>19</v>
      </c>
      <c r="D266" s="249" t="s">
        <v>1605</v>
      </c>
      <c r="E266" s="19" t="s">
        <v>19</v>
      </c>
      <c r="F266" s="250">
        <v>3.55</v>
      </c>
      <c r="G266" s="36"/>
      <c r="H266" s="41"/>
    </row>
    <row r="267" spans="1:8" s="2" customFormat="1" ht="16.899999999999999" customHeight="1">
      <c r="A267" s="36"/>
      <c r="B267" s="41"/>
      <c r="C267" s="249" t="s">
        <v>19</v>
      </c>
      <c r="D267" s="249" t="s">
        <v>1606</v>
      </c>
      <c r="E267" s="19" t="s">
        <v>19</v>
      </c>
      <c r="F267" s="250">
        <v>5.6</v>
      </c>
      <c r="G267" s="36"/>
      <c r="H267" s="41"/>
    </row>
    <row r="268" spans="1:8" s="2" customFormat="1" ht="16.899999999999999" customHeight="1">
      <c r="A268" s="36"/>
      <c r="B268" s="41"/>
      <c r="C268" s="249" t="s">
        <v>19</v>
      </c>
      <c r="D268" s="249" t="s">
        <v>254</v>
      </c>
      <c r="E268" s="19" t="s">
        <v>19</v>
      </c>
      <c r="F268" s="250">
        <v>9.15</v>
      </c>
      <c r="G268" s="36"/>
      <c r="H268" s="41"/>
    </row>
    <row r="269" spans="1:8" s="2" customFormat="1" ht="16.899999999999999" customHeight="1">
      <c r="A269" s="36"/>
      <c r="B269" s="41"/>
      <c r="C269" s="251" t="s">
        <v>1556</v>
      </c>
      <c r="D269" s="36"/>
      <c r="E269" s="36"/>
      <c r="F269" s="36"/>
      <c r="G269" s="36"/>
      <c r="H269" s="41"/>
    </row>
    <row r="270" spans="1:8" s="2" customFormat="1" ht="16.899999999999999" customHeight="1">
      <c r="A270" s="36"/>
      <c r="B270" s="41"/>
      <c r="C270" s="249" t="s">
        <v>306</v>
      </c>
      <c r="D270" s="249" t="s">
        <v>307</v>
      </c>
      <c r="E270" s="19" t="s">
        <v>82</v>
      </c>
      <c r="F270" s="250">
        <v>9.15</v>
      </c>
      <c r="G270" s="36"/>
      <c r="H270" s="41"/>
    </row>
    <row r="271" spans="1:8" s="2" customFormat="1" ht="16.899999999999999" customHeight="1">
      <c r="A271" s="36"/>
      <c r="B271" s="41"/>
      <c r="C271" s="249" t="s">
        <v>1516</v>
      </c>
      <c r="D271" s="249" t="s">
        <v>1517</v>
      </c>
      <c r="E271" s="19" t="s">
        <v>82</v>
      </c>
      <c r="F271" s="250">
        <v>9.15</v>
      </c>
      <c r="G271" s="36"/>
      <c r="H271" s="41"/>
    </row>
    <row r="272" spans="1:8" s="2" customFormat="1" ht="16.899999999999999" customHeight="1">
      <c r="A272" s="36"/>
      <c r="B272" s="41"/>
      <c r="C272" s="249" t="s">
        <v>1522</v>
      </c>
      <c r="D272" s="249" t="s">
        <v>1523</v>
      </c>
      <c r="E272" s="19" t="s">
        <v>82</v>
      </c>
      <c r="F272" s="250">
        <v>9.61</v>
      </c>
      <c r="G272" s="36"/>
      <c r="H272" s="41"/>
    </row>
    <row r="273" spans="1:8" s="2" customFormat="1" ht="16.899999999999999" customHeight="1">
      <c r="A273" s="36"/>
      <c r="B273" s="41"/>
      <c r="C273" s="245" t="s">
        <v>137</v>
      </c>
      <c r="D273" s="246" t="s">
        <v>138</v>
      </c>
      <c r="E273" s="247" t="s">
        <v>82</v>
      </c>
      <c r="F273" s="248">
        <v>4.09</v>
      </c>
      <c r="G273" s="36"/>
      <c r="H273" s="41"/>
    </row>
    <row r="274" spans="1:8" s="2" customFormat="1" ht="16.899999999999999" customHeight="1">
      <c r="A274" s="36"/>
      <c r="B274" s="41"/>
      <c r="C274" s="249" t="s">
        <v>19</v>
      </c>
      <c r="D274" s="249" t="s">
        <v>1607</v>
      </c>
      <c r="E274" s="19" t="s">
        <v>19</v>
      </c>
      <c r="F274" s="250">
        <v>4.09</v>
      </c>
      <c r="G274" s="36"/>
      <c r="H274" s="41"/>
    </row>
    <row r="275" spans="1:8" s="2" customFormat="1" ht="16.899999999999999" customHeight="1">
      <c r="A275" s="36"/>
      <c r="B275" s="41"/>
      <c r="C275" s="251" t="s">
        <v>1556</v>
      </c>
      <c r="D275" s="36"/>
      <c r="E275" s="36"/>
      <c r="F275" s="36"/>
      <c r="G275" s="36"/>
      <c r="H275" s="41"/>
    </row>
    <row r="276" spans="1:8" s="2" customFormat="1" ht="16.899999999999999" customHeight="1">
      <c r="A276" s="36"/>
      <c r="B276" s="41"/>
      <c r="C276" s="249" t="s">
        <v>263</v>
      </c>
      <c r="D276" s="249" t="s">
        <v>264</v>
      </c>
      <c r="E276" s="19" t="s">
        <v>82</v>
      </c>
      <c r="F276" s="250">
        <v>106.4</v>
      </c>
      <c r="G276" s="36"/>
      <c r="H276" s="41"/>
    </row>
    <row r="277" spans="1:8" s="2" customFormat="1" ht="16.899999999999999" customHeight="1">
      <c r="A277" s="36"/>
      <c r="B277" s="41"/>
      <c r="C277" s="249" t="s">
        <v>268</v>
      </c>
      <c r="D277" s="249" t="s">
        <v>269</v>
      </c>
      <c r="E277" s="19" t="s">
        <v>82</v>
      </c>
      <c r="F277" s="250">
        <v>106.4</v>
      </c>
      <c r="G277" s="36"/>
      <c r="H277" s="41"/>
    </row>
    <row r="278" spans="1:8" s="2" customFormat="1" ht="16.899999999999999" customHeight="1">
      <c r="A278" s="36"/>
      <c r="B278" s="41"/>
      <c r="C278" s="249" t="s">
        <v>280</v>
      </c>
      <c r="D278" s="249" t="s">
        <v>281</v>
      </c>
      <c r="E278" s="19" t="s">
        <v>82</v>
      </c>
      <c r="F278" s="250">
        <v>98.9</v>
      </c>
      <c r="G278" s="36"/>
      <c r="H278" s="41"/>
    </row>
    <row r="279" spans="1:8" s="2" customFormat="1" ht="16.899999999999999" customHeight="1">
      <c r="A279" s="36"/>
      <c r="B279" s="41"/>
      <c r="C279" s="245" t="s">
        <v>140</v>
      </c>
      <c r="D279" s="246" t="s">
        <v>141</v>
      </c>
      <c r="E279" s="247" t="s">
        <v>82</v>
      </c>
      <c r="F279" s="248">
        <v>2.92</v>
      </c>
      <c r="G279" s="36"/>
      <c r="H279" s="41"/>
    </row>
    <row r="280" spans="1:8" s="2" customFormat="1" ht="16.899999999999999" customHeight="1">
      <c r="A280" s="36"/>
      <c r="B280" s="41"/>
      <c r="C280" s="249" t="s">
        <v>19</v>
      </c>
      <c r="D280" s="249" t="s">
        <v>1608</v>
      </c>
      <c r="E280" s="19" t="s">
        <v>19</v>
      </c>
      <c r="F280" s="250">
        <v>2.92</v>
      </c>
      <c r="G280" s="36"/>
      <c r="H280" s="41"/>
    </row>
    <row r="281" spans="1:8" s="2" customFormat="1" ht="16.899999999999999" customHeight="1">
      <c r="A281" s="36"/>
      <c r="B281" s="41"/>
      <c r="C281" s="251" t="s">
        <v>1556</v>
      </c>
      <c r="D281" s="36"/>
      <c r="E281" s="36"/>
      <c r="F281" s="36"/>
      <c r="G281" s="36"/>
      <c r="H281" s="41"/>
    </row>
    <row r="282" spans="1:8" s="2" customFormat="1" ht="16.899999999999999" customHeight="1">
      <c r="A282" s="36"/>
      <c r="B282" s="41"/>
      <c r="C282" s="249" t="s">
        <v>263</v>
      </c>
      <c r="D282" s="249" t="s">
        <v>264</v>
      </c>
      <c r="E282" s="19" t="s">
        <v>82</v>
      </c>
      <c r="F282" s="250">
        <v>106.4</v>
      </c>
      <c r="G282" s="36"/>
      <c r="H282" s="41"/>
    </row>
    <row r="283" spans="1:8" s="2" customFormat="1" ht="16.899999999999999" customHeight="1">
      <c r="A283" s="36"/>
      <c r="B283" s="41"/>
      <c r="C283" s="249" t="s">
        <v>268</v>
      </c>
      <c r="D283" s="249" t="s">
        <v>269</v>
      </c>
      <c r="E283" s="19" t="s">
        <v>82</v>
      </c>
      <c r="F283" s="250">
        <v>106.4</v>
      </c>
      <c r="G283" s="36"/>
      <c r="H283" s="41"/>
    </row>
    <row r="284" spans="1:8" s="2" customFormat="1" ht="16.899999999999999" customHeight="1">
      <c r="A284" s="36"/>
      <c r="B284" s="41"/>
      <c r="C284" s="249" t="s">
        <v>908</v>
      </c>
      <c r="D284" s="249" t="s">
        <v>909</v>
      </c>
      <c r="E284" s="19" t="s">
        <v>82</v>
      </c>
      <c r="F284" s="250">
        <v>2.92</v>
      </c>
      <c r="G284" s="36"/>
      <c r="H284" s="41"/>
    </row>
    <row r="285" spans="1:8" s="2" customFormat="1" ht="16.899999999999999" customHeight="1">
      <c r="A285" s="36"/>
      <c r="B285" s="41"/>
      <c r="C285" s="249" t="s">
        <v>930</v>
      </c>
      <c r="D285" s="249" t="s">
        <v>931</v>
      </c>
      <c r="E285" s="19" t="s">
        <v>82</v>
      </c>
      <c r="F285" s="250">
        <v>4.8099999999999996</v>
      </c>
      <c r="G285" s="36"/>
      <c r="H285" s="41"/>
    </row>
    <row r="286" spans="1:8" s="2" customFormat="1" ht="16.899999999999999" customHeight="1">
      <c r="A286" s="36"/>
      <c r="B286" s="41"/>
      <c r="C286" s="249" t="s">
        <v>914</v>
      </c>
      <c r="D286" s="249" t="s">
        <v>915</v>
      </c>
      <c r="E286" s="19" t="s">
        <v>82</v>
      </c>
      <c r="F286" s="250">
        <v>-2.92</v>
      </c>
      <c r="G286" s="36"/>
      <c r="H286" s="41"/>
    </row>
    <row r="287" spans="1:8" s="2" customFormat="1" ht="16.899999999999999" customHeight="1">
      <c r="A287" s="36"/>
      <c r="B287" s="41"/>
      <c r="C287" s="249" t="s">
        <v>919</v>
      </c>
      <c r="D287" s="249" t="s">
        <v>920</v>
      </c>
      <c r="E287" s="19" t="s">
        <v>82</v>
      </c>
      <c r="F287" s="250">
        <v>2.92</v>
      </c>
      <c r="G287" s="36"/>
      <c r="H287" s="41"/>
    </row>
    <row r="288" spans="1:8" s="2" customFormat="1" ht="16.899999999999999" customHeight="1">
      <c r="A288" s="36"/>
      <c r="B288" s="41"/>
      <c r="C288" s="245" t="s">
        <v>143</v>
      </c>
      <c r="D288" s="246" t="s">
        <v>144</v>
      </c>
      <c r="E288" s="247" t="s">
        <v>82</v>
      </c>
      <c r="F288" s="248">
        <v>3.04</v>
      </c>
      <c r="G288" s="36"/>
      <c r="H288" s="41"/>
    </row>
    <row r="289" spans="1:8" s="2" customFormat="1" ht="16.899999999999999" customHeight="1">
      <c r="A289" s="36"/>
      <c r="B289" s="41"/>
      <c r="C289" s="249" t="s">
        <v>19</v>
      </c>
      <c r="D289" s="249" t="s">
        <v>1557</v>
      </c>
      <c r="E289" s="19" t="s">
        <v>19</v>
      </c>
      <c r="F289" s="250">
        <v>0.94</v>
      </c>
      <c r="G289" s="36"/>
      <c r="H289" s="41"/>
    </row>
    <row r="290" spans="1:8" s="2" customFormat="1" ht="16.899999999999999" customHeight="1">
      <c r="A290" s="36"/>
      <c r="B290" s="41"/>
      <c r="C290" s="249" t="s">
        <v>19</v>
      </c>
      <c r="D290" s="249" t="s">
        <v>959</v>
      </c>
      <c r="E290" s="19" t="s">
        <v>19</v>
      </c>
      <c r="F290" s="250">
        <v>2.1</v>
      </c>
      <c r="G290" s="36"/>
      <c r="H290" s="41"/>
    </row>
    <row r="291" spans="1:8" s="2" customFormat="1" ht="16.899999999999999" customHeight="1">
      <c r="A291" s="36"/>
      <c r="B291" s="41"/>
      <c r="C291" s="249" t="s">
        <v>19</v>
      </c>
      <c r="D291" s="249" t="s">
        <v>254</v>
      </c>
      <c r="E291" s="19" t="s">
        <v>19</v>
      </c>
      <c r="F291" s="250">
        <v>3.04</v>
      </c>
      <c r="G291" s="36"/>
      <c r="H291" s="41"/>
    </row>
    <row r="292" spans="1:8" s="2" customFormat="1" ht="16.899999999999999" customHeight="1">
      <c r="A292" s="36"/>
      <c r="B292" s="41"/>
      <c r="C292" s="251" t="s">
        <v>1556</v>
      </c>
      <c r="D292" s="36"/>
      <c r="E292" s="36"/>
      <c r="F292" s="36"/>
      <c r="G292" s="36"/>
      <c r="H292" s="41"/>
    </row>
    <row r="293" spans="1:8" s="2" customFormat="1" ht="16.899999999999999" customHeight="1">
      <c r="A293" s="36"/>
      <c r="B293" s="41"/>
      <c r="C293" s="249" t="s">
        <v>942</v>
      </c>
      <c r="D293" s="249" t="s">
        <v>943</v>
      </c>
      <c r="E293" s="19" t="s">
        <v>82</v>
      </c>
      <c r="F293" s="250">
        <v>3.04</v>
      </c>
      <c r="G293" s="36"/>
      <c r="H293" s="41"/>
    </row>
    <row r="294" spans="1:8" s="2" customFormat="1" ht="16.899999999999999" customHeight="1">
      <c r="A294" s="36"/>
      <c r="B294" s="41"/>
      <c r="C294" s="249" t="s">
        <v>948</v>
      </c>
      <c r="D294" s="249" t="s">
        <v>949</v>
      </c>
      <c r="E294" s="19" t="s">
        <v>82</v>
      </c>
      <c r="F294" s="250">
        <v>3.04</v>
      </c>
      <c r="G294" s="36"/>
      <c r="H294" s="41"/>
    </row>
    <row r="295" spans="1:8" s="2" customFormat="1" ht="16.899999999999999" customHeight="1">
      <c r="A295" s="36"/>
      <c r="B295" s="41"/>
      <c r="C295" s="249" t="s">
        <v>966</v>
      </c>
      <c r="D295" s="249" t="s">
        <v>967</v>
      </c>
      <c r="E295" s="19" t="s">
        <v>82</v>
      </c>
      <c r="F295" s="250">
        <v>3.04</v>
      </c>
      <c r="G295" s="36"/>
      <c r="H295" s="41"/>
    </row>
    <row r="296" spans="1:8" s="2" customFormat="1" ht="16.899999999999999" customHeight="1">
      <c r="A296" s="36"/>
      <c r="B296" s="41"/>
      <c r="C296" s="245" t="s">
        <v>145</v>
      </c>
      <c r="D296" s="246" t="s">
        <v>146</v>
      </c>
      <c r="E296" s="247" t="s">
        <v>82</v>
      </c>
      <c r="F296" s="248">
        <v>1.89</v>
      </c>
      <c r="G296" s="36"/>
      <c r="H296" s="41"/>
    </row>
    <row r="297" spans="1:8" s="2" customFormat="1" ht="16.899999999999999" customHeight="1">
      <c r="A297" s="36"/>
      <c r="B297" s="41"/>
      <c r="C297" s="249" t="s">
        <v>19</v>
      </c>
      <c r="D297" s="249" t="s">
        <v>1580</v>
      </c>
      <c r="E297" s="19" t="s">
        <v>19</v>
      </c>
      <c r="F297" s="250">
        <v>2.25</v>
      </c>
      <c r="G297" s="36"/>
      <c r="H297" s="41"/>
    </row>
    <row r="298" spans="1:8" s="2" customFormat="1" ht="16.899999999999999" customHeight="1">
      <c r="A298" s="36"/>
      <c r="B298" s="41"/>
      <c r="C298" s="249" t="s">
        <v>19</v>
      </c>
      <c r="D298" s="249" t="s">
        <v>1609</v>
      </c>
      <c r="E298" s="19" t="s">
        <v>19</v>
      </c>
      <c r="F298" s="250">
        <v>-0.36</v>
      </c>
      <c r="G298" s="36"/>
      <c r="H298" s="41"/>
    </row>
    <row r="299" spans="1:8" s="2" customFormat="1" ht="16.899999999999999" customHeight="1">
      <c r="A299" s="36"/>
      <c r="B299" s="41"/>
      <c r="C299" s="249" t="s">
        <v>19</v>
      </c>
      <c r="D299" s="249" t="s">
        <v>254</v>
      </c>
      <c r="E299" s="19" t="s">
        <v>19</v>
      </c>
      <c r="F299" s="250">
        <v>1.89</v>
      </c>
      <c r="G299" s="36"/>
      <c r="H299" s="41"/>
    </row>
    <row r="300" spans="1:8" s="2" customFormat="1" ht="16.899999999999999" customHeight="1">
      <c r="A300" s="36"/>
      <c r="B300" s="41"/>
      <c r="C300" s="251" t="s">
        <v>1556</v>
      </c>
      <c r="D300" s="36"/>
      <c r="E300" s="36"/>
      <c r="F300" s="36"/>
      <c r="G300" s="36"/>
      <c r="H300" s="41"/>
    </row>
    <row r="301" spans="1:8" s="2" customFormat="1" ht="16.899999999999999" customHeight="1">
      <c r="A301" s="36"/>
      <c r="B301" s="41"/>
      <c r="C301" s="249" t="s">
        <v>924</v>
      </c>
      <c r="D301" s="249" t="s">
        <v>925</v>
      </c>
      <c r="E301" s="19" t="s">
        <v>82</v>
      </c>
      <c r="F301" s="250">
        <v>1.89</v>
      </c>
      <c r="G301" s="36"/>
      <c r="H301" s="41"/>
    </row>
    <row r="302" spans="1:8" s="2" customFormat="1" ht="16.899999999999999" customHeight="1">
      <c r="A302" s="36"/>
      <c r="B302" s="41"/>
      <c r="C302" s="249" t="s">
        <v>930</v>
      </c>
      <c r="D302" s="249" t="s">
        <v>931</v>
      </c>
      <c r="E302" s="19" t="s">
        <v>82</v>
      </c>
      <c r="F302" s="250">
        <v>4.8099999999999996</v>
      </c>
      <c r="G302" s="36"/>
      <c r="H302" s="41"/>
    </row>
    <row r="303" spans="1:8" s="2" customFormat="1" ht="16.899999999999999" customHeight="1">
      <c r="A303" s="36"/>
      <c r="B303" s="41"/>
      <c r="C303" s="245" t="s">
        <v>148</v>
      </c>
      <c r="D303" s="246" t="s">
        <v>149</v>
      </c>
      <c r="E303" s="247" t="s">
        <v>82</v>
      </c>
      <c r="F303" s="248">
        <v>3.98</v>
      </c>
      <c r="G303" s="36"/>
      <c r="H303" s="41"/>
    </row>
    <row r="304" spans="1:8" s="2" customFormat="1" ht="16.899999999999999" customHeight="1">
      <c r="A304" s="36"/>
      <c r="B304" s="41"/>
      <c r="C304" s="249" t="s">
        <v>19</v>
      </c>
      <c r="D304" s="249" t="s">
        <v>1610</v>
      </c>
      <c r="E304" s="19" t="s">
        <v>19</v>
      </c>
      <c r="F304" s="250">
        <v>3.98</v>
      </c>
      <c r="G304" s="36"/>
      <c r="H304" s="41"/>
    </row>
    <row r="305" spans="1:8" s="2" customFormat="1" ht="16.899999999999999" customHeight="1">
      <c r="A305" s="36"/>
      <c r="B305" s="41"/>
      <c r="C305" s="251" t="s">
        <v>1556</v>
      </c>
      <c r="D305" s="36"/>
      <c r="E305" s="36"/>
      <c r="F305" s="36"/>
      <c r="G305" s="36"/>
      <c r="H305" s="41"/>
    </row>
    <row r="306" spans="1:8" s="2" customFormat="1" ht="16.899999999999999" customHeight="1">
      <c r="A306" s="36"/>
      <c r="B306" s="41"/>
      <c r="C306" s="249" t="s">
        <v>875</v>
      </c>
      <c r="D306" s="249" t="s">
        <v>876</v>
      </c>
      <c r="E306" s="19" t="s">
        <v>82</v>
      </c>
      <c r="F306" s="250">
        <v>3.98</v>
      </c>
      <c r="G306" s="36"/>
      <c r="H306" s="41"/>
    </row>
    <row r="307" spans="1:8" s="2" customFormat="1" ht="16.899999999999999" customHeight="1">
      <c r="A307" s="36"/>
      <c r="B307" s="41"/>
      <c r="C307" s="249" t="s">
        <v>887</v>
      </c>
      <c r="D307" s="249" t="s">
        <v>888</v>
      </c>
      <c r="E307" s="19" t="s">
        <v>82</v>
      </c>
      <c r="F307" s="250">
        <v>14.45</v>
      </c>
      <c r="G307" s="36"/>
      <c r="H307" s="41"/>
    </row>
    <row r="308" spans="1:8" s="2" customFormat="1" ht="16.899999999999999" customHeight="1">
      <c r="A308" s="36"/>
      <c r="B308" s="41"/>
      <c r="C308" s="245" t="s">
        <v>151</v>
      </c>
      <c r="D308" s="246" t="s">
        <v>152</v>
      </c>
      <c r="E308" s="247" t="s">
        <v>82</v>
      </c>
      <c r="F308" s="248">
        <v>10.47</v>
      </c>
      <c r="G308" s="36"/>
      <c r="H308" s="41"/>
    </row>
    <row r="309" spans="1:8" s="2" customFormat="1" ht="16.899999999999999" customHeight="1">
      <c r="A309" s="36"/>
      <c r="B309" s="41"/>
      <c r="C309" s="249" t="s">
        <v>19</v>
      </c>
      <c r="D309" s="249" t="s">
        <v>1611</v>
      </c>
      <c r="E309" s="19" t="s">
        <v>19</v>
      </c>
      <c r="F309" s="250">
        <v>10.47</v>
      </c>
      <c r="G309" s="36"/>
      <c r="H309" s="41"/>
    </row>
    <row r="310" spans="1:8" s="2" customFormat="1" ht="16.899999999999999" customHeight="1">
      <c r="A310" s="36"/>
      <c r="B310" s="41"/>
      <c r="C310" s="251" t="s">
        <v>1556</v>
      </c>
      <c r="D310" s="36"/>
      <c r="E310" s="36"/>
      <c r="F310" s="36"/>
      <c r="G310" s="36"/>
      <c r="H310" s="41"/>
    </row>
    <row r="311" spans="1:8" s="2" customFormat="1" ht="16.899999999999999" customHeight="1">
      <c r="A311" s="36"/>
      <c r="B311" s="41"/>
      <c r="C311" s="249" t="s">
        <v>881</v>
      </c>
      <c r="D311" s="249" t="s">
        <v>882</v>
      </c>
      <c r="E311" s="19" t="s">
        <v>82</v>
      </c>
      <c r="F311" s="250">
        <v>10.47</v>
      </c>
      <c r="G311" s="36"/>
      <c r="H311" s="41"/>
    </row>
    <row r="312" spans="1:8" s="2" customFormat="1" ht="16.899999999999999" customHeight="1">
      <c r="A312" s="36"/>
      <c r="B312" s="41"/>
      <c r="C312" s="249" t="s">
        <v>887</v>
      </c>
      <c r="D312" s="249" t="s">
        <v>888</v>
      </c>
      <c r="E312" s="19" t="s">
        <v>82</v>
      </c>
      <c r="F312" s="250">
        <v>14.45</v>
      </c>
      <c r="G312" s="36"/>
      <c r="H312" s="41"/>
    </row>
    <row r="313" spans="1:8" s="2" customFormat="1" ht="16.899999999999999" customHeight="1">
      <c r="A313" s="36"/>
      <c r="B313" s="41"/>
      <c r="C313" s="245" t="s">
        <v>154</v>
      </c>
      <c r="D313" s="246" t="s">
        <v>155</v>
      </c>
      <c r="E313" s="247" t="s">
        <v>82</v>
      </c>
      <c r="F313" s="248">
        <v>0.94</v>
      </c>
      <c r="G313" s="36"/>
      <c r="H313" s="41"/>
    </row>
    <row r="314" spans="1:8" s="2" customFormat="1" ht="16.899999999999999" customHeight="1">
      <c r="A314" s="36"/>
      <c r="B314" s="41"/>
      <c r="C314" s="249" t="s">
        <v>19</v>
      </c>
      <c r="D314" s="249" t="s">
        <v>1557</v>
      </c>
      <c r="E314" s="19" t="s">
        <v>19</v>
      </c>
      <c r="F314" s="250">
        <v>0.94</v>
      </c>
      <c r="G314" s="36"/>
      <c r="H314" s="41"/>
    </row>
    <row r="315" spans="1:8" s="2" customFormat="1" ht="16.899999999999999" customHeight="1">
      <c r="A315" s="36"/>
      <c r="B315" s="41"/>
      <c r="C315" s="251" t="s">
        <v>1556</v>
      </c>
      <c r="D315" s="36"/>
      <c r="E315" s="36"/>
      <c r="F315" s="36"/>
      <c r="G315" s="36"/>
      <c r="H315" s="41"/>
    </row>
    <row r="316" spans="1:8" s="2" customFormat="1" ht="16.899999999999999" customHeight="1">
      <c r="A316" s="36"/>
      <c r="B316" s="41"/>
      <c r="C316" s="249" t="s">
        <v>287</v>
      </c>
      <c r="D316" s="249" t="s">
        <v>288</v>
      </c>
      <c r="E316" s="19" t="s">
        <v>82</v>
      </c>
      <c r="F316" s="250">
        <v>50</v>
      </c>
      <c r="G316" s="36"/>
      <c r="H316" s="41"/>
    </row>
    <row r="317" spans="1:8" s="2" customFormat="1" ht="16.899999999999999" customHeight="1">
      <c r="A317" s="36"/>
      <c r="B317" s="41"/>
      <c r="C317" s="249" t="s">
        <v>1288</v>
      </c>
      <c r="D317" s="249" t="s">
        <v>1289</v>
      </c>
      <c r="E317" s="19" t="s">
        <v>82</v>
      </c>
      <c r="F317" s="250">
        <v>25.13</v>
      </c>
      <c r="G317" s="36"/>
      <c r="H317" s="41"/>
    </row>
    <row r="318" spans="1:8" s="2" customFormat="1" ht="22.5">
      <c r="A318" s="36"/>
      <c r="B318" s="41"/>
      <c r="C318" s="249" t="s">
        <v>324</v>
      </c>
      <c r="D318" s="249" t="s">
        <v>325</v>
      </c>
      <c r="E318" s="19" t="s">
        <v>82</v>
      </c>
      <c r="F318" s="250">
        <v>50</v>
      </c>
      <c r="G318" s="36"/>
      <c r="H318" s="41"/>
    </row>
    <row r="319" spans="1:8" s="2" customFormat="1" ht="16.899999999999999" customHeight="1">
      <c r="A319" s="36"/>
      <c r="B319" s="41"/>
      <c r="C319" s="249" t="s">
        <v>332</v>
      </c>
      <c r="D319" s="249" t="s">
        <v>333</v>
      </c>
      <c r="E319" s="19" t="s">
        <v>82</v>
      </c>
      <c r="F319" s="250">
        <v>50</v>
      </c>
      <c r="G319" s="36"/>
      <c r="H319" s="41"/>
    </row>
    <row r="320" spans="1:8" s="2" customFormat="1" ht="16.899999999999999" customHeight="1">
      <c r="A320" s="36"/>
      <c r="B320" s="41"/>
      <c r="C320" s="249" t="s">
        <v>353</v>
      </c>
      <c r="D320" s="249" t="s">
        <v>354</v>
      </c>
      <c r="E320" s="19" t="s">
        <v>82</v>
      </c>
      <c r="F320" s="250">
        <v>3.04</v>
      </c>
      <c r="G320" s="36"/>
      <c r="H320" s="41"/>
    </row>
    <row r="321" spans="1:8" s="2" customFormat="1" ht="16.899999999999999" customHeight="1">
      <c r="A321" s="36"/>
      <c r="B321" s="41"/>
      <c r="C321" s="249" t="s">
        <v>382</v>
      </c>
      <c r="D321" s="249" t="s">
        <v>383</v>
      </c>
      <c r="E321" s="19" t="s">
        <v>82</v>
      </c>
      <c r="F321" s="250">
        <v>1.88</v>
      </c>
      <c r="G321" s="36"/>
      <c r="H321" s="41"/>
    </row>
    <row r="322" spans="1:8" s="2" customFormat="1" ht="7.35" customHeight="1">
      <c r="A322" s="36"/>
      <c r="B322" s="126"/>
      <c r="C322" s="127"/>
      <c r="D322" s="127"/>
      <c r="E322" s="127"/>
      <c r="F322" s="127"/>
      <c r="G322" s="127"/>
      <c r="H322" s="41"/>
    </row>
    <row r="323" spans="1:8" s="2" customFormat="1" ht="11.25">
      <c r="A323" s="36"/>
      <c r="B323" s="36"/>
      <c r="C323" s="36"/>
      <c r="D323" s="36"/>
      <c r="E323" s="36"/>
      <c r="F323" s="36"/>
      <c r="G323" s="36"/>
      <c r="H323" s="36"/>
    </row>
  </sheetData>
  <sheetProtection algorithmName="SHA-512" hashValue="ESv+JDkw2FpUaEwlMQF/4VeIFWl60gPRlCFqkMus91kBEPPPvbVOzKkyNO96wsZHj4ibf6zHEY21XZZrVJ0XGw==" saltValue="ElII2cOVzqgHSxc9zRxFHbMePxB1oQe9Z+4apMxDFa7/Io+VsAfGegbd6rj5Vzrfas0aUfRUoB5zoeg7lmo0i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s="1" customFormat="1" ht="37.5" customHeight="1"/>
    <row r="2" spans="2:11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6" customFormat="1" ht="45" customHeight="1">
      <c r="B3" s="256"/>
      <c r="C3" s="392" t="s">
        <v>1612</v>
      </c>
      <c r="D3" s="392"/>
      <c r="E3" s="392"/>
      <c r="F3" s="392"/>
      <c r="G3" s="392"/>
      <c r="H3" s="392"/>
      <c r="I3" s="392"/>
      <c r="J3" s="392"/>
      <c r="K3" s="257"/>
    </row>
    <row r="4" spans="2:11" s="1" customFormat="1" ht="25.5" customHeight="1">
      <c r="B4" s="258"/>
      <c r="C4" s="391" t="s">
        <v>1613</v>
      </c>
      <c r="D4" s="391"/>
      <c r="E4" s="391"/>
      <c r="F4" s="391"/>
      <c r="G4" s="391"/>
      <c r="H4" s="391"/>
      <c r="I4" s="391"/>
      <c r="J4" s="391"/>
      <c r="K4" s="259"/>
    </row>
    <row r="5" spans="2:11" s="1" customFormat="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8"/>
      <c r="C6" s="390" t="s">
        <v>1614</v>
      </c>
      <c r="D6" s="390"/>
      <c r="E6" s="390"/>
      <c r="F6" s="390"/>
      <c r="G6" s="390"/>
      <c r="H6" s="390"/>
      <c r="I6" s="390"/>
      <c r="J6" s="390"/>
      <c r="K6" s="259"/>
    </row>
    <row r="7" spans="2:11" s="1" customFormat="1" ht="15" customHeight="1">
      <c r="B7" s="262"/>
      <c r="C7" s="390" t="s">
        <v>1615</v>
      </c>
      <c r="D7" s="390"/>
      <c r="E7" s="390"/>
      <c r="F7" s="390"/>
      <c r="G7" s="390"/>
      <c r="H7" s="390"/>
      <c r="I7" s="390"/>
      <c r="J7" s="390"/>
      <c r="K7" s="259"/>
    </row>
    <row r="8" spans="2:11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>
      <c r="B9" s="262"/>
      <c r="C9" s="390" t="s">
        <v>1616</v>
      </c>
      <c r="D9" s="390"/>
      <c r="E9" s="390"/>
      <c r="F9" s="390"/>
      <c r="G9" s="390"/>
      <c r="H9" s="390"/>
      <c r="I9" s="390"/>
      <c r="J9" s="390"/>
      <c r="K9" s="259"/>
    </row>
    <row r="10" spans="2:11" s="1" customFormat="1" ht="15" customHeight="1">
      <c r="B10" s="262"/>
      <c r="C10" s="261"/>
      <c r="D10" s="390" t="s">
        <v>1617</v>
      </c>
      <c r="E10" s="390"/>
      <c r="F10" s="390"/>
      <c r="G10" s="390"/>
      <c r="H10" s="390"/>
      <c r="I10" s="390"/>
      <c r="J10" s="390"/>
      <c r="K10" s="259"/>
    </row>
    <row r="11" spans="2:11" s="1" customFormat="1" ht="15" customHeight="1">
      <c r="B11" s="262"/>
      <c r="C11" s="263"/>
      <c r="D11" s="390" t="s">
        <v>1618</v>
      </c>
      <c r="E11" s="390"/>
      <c r="F11" s="390"/>
      <c r="G11" s="390"/>
      <c r="H11" s="390"/>
      <c r="I11" s="390"/>
      <c r="J11" s="390"/>
      <c r="K11" s="259"/>
    </row>
    <row r="12" spans="2:11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>
      <c r="B13" s="262"/>
      <c r="C13" s="263"/>
      <c r="D13" s="264" t="s">
        <v>1619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>
      <c r="B15" s="262"/>
      <c r="C15" s="263"/>
      <c r="D15" s="390" t="s">
        <v>1620</v>
      </c>
      <c r="E15" s="390"/>
      <c r="F15" s="390"/>
      <c r="G15" s="390"/>
      <c r="H15" s="390"/>
      <c r="I15" s="390"/>
      <c r="J15" s="390"/>
      <c r="K15" s="259"/>
    </row>
    <row r="16" spans="2:11" s="1" customFormat="1" ht="15" customHeight="1">
      <c r="B16" s="262"/>
      <c r="C16" s="263"/>
      <c r="D16" s="390" t="s">
        <v>1621</v>
      </c>
      <c r="E16" s="390"/>
      <c r="F16" s="390"/>
      <c r="G16" s="390"/>
      <c r="H16" s="390"/>
      <c r="I16" s="390"/>
      <c r="J16" s="390"/>
      <c r="K16" s="259"/>
    </row>
    <row r="17" spans="2:11" s="1" customFormat="1" ht="15" customHeight="1">
      <c r="B17" s="262"/>
      <c r="C17" s="263"/>
      <c r="D17" s="390" t="s">
        <v>1622</v>
      </c>
      <c r="E17" s="390"/>
      <c r="F17" s="390"/>
      <c r="G17" s="390"/>
      <c r="H17" s="390"/>
      <c r="I17" s="390"/>
      <c r="J17" s="390"/>
      <c r="K17" s="259"/>
    </row>
    <row r="18" spans="2:11" s="1" customFormat="1" ht="15" customHeight="1">
      <c r="B18" s="262"/>
      <c r="C18" s="263"/>
      <c r="D18" s="263"/>
      <c r="E18" s="265" t="s">
        <v>78</v>
      </c>
      <c r="F18" s="390" t="s">
        <v>1623</v>
      </c>
      <c r="G18" s="390"/>
      <c r="H18" s="390"/>
      <c r="I18" s="390"/>
      <c r="J18" s="390"/>
      <c r="K18" s="259"/>
    </row>
    <row r="19" spans="2:11" s="1" customFormat="1" ht="15" customHeight="1">
      <c r="B19" s="262"/>
      <c r="C19" s="263"/>
      <c r="D19" s="263"/>
      <c r="E19" s="265" t="s">
        <v>1624</v>
      </c>
      <c r="F19" s="390" t="s">
        <v>1625</v>
      </c>
      <c r="G19" s="390"/>
      <c r="H19" s="390"/>
      <c r="I19" s="390"/>
      <c r="J19" s="390"/>
      <c r="K19" s="259"/>
    </row>
    <row r="20" spans="2:11" s="1" customFormat="1" ht="15" customHeight="1">
      <c r="B20" s="262"/>
      <c r="C20" s="263"/>
      <c r="D20" s="263"/>
      <c r="E20" s="265" t="s">
        <v>1626</v>
      </c>
      <c r="F20" s="390" t="s">
        <v>1627</v>
      </c>
      <c r="G20" s="390"/>
      <c r="H20" s="390"/>
      <c r="I20" s="390"/>
      <c r="J20" s="390"/>
      <c r="K20" s="259"/>
    </row>
    <row r="21" spans="2:11" s="1" customFormat="1" ht="15" customHeight="1">
      <c r="B21" s="262"/>
      <c r="C21" s="263"/>
      <c r="D21" s="263"/>
      <c r="E21" s="265" t="s">
        <v>1628</v>
      </c>
      <c r="F21" s="390" t="s">
        <v>1629</v>
      </c>
      <c r="G21" s="390"/>
      <c r="H21" s="390"/>
      <c r="I21" s="390"/>
      <c r="J21" s="390"/>
      <c r="K21" s="259"/>
    </row>
    <row r="22" spans="2:11" s="1" customFormat="1" ht="15" customHeight="1">
      <c r="B22" s="262"/>
      <c r="C22" s="263"/>
      <c r="D22" s="263"/>
      <c r="E22" s="265" t="s">
        <v>1630</v>
      </c>
      <c r="F22" s="390" t="s">
        <v>1631</v>
      </c>
      <c r="G22" s="390"/>
      <c r="H22" s="390"/>
      <c r="I22" s="390"/>
      <c r="J22" s="390"/>
      <c r="K22" s="259"/>
    </row>
    <row r="23" spans="2:11" s="1" customFormat="1" ht="15" customHeight="1">
      <c r="B23" s="262"/>
      <c r="C23" s="263"/>
      <c r="D23" s="263"/>
      <c r="E23" s="265" t="s">
        <v>1632</v>
      </c>
      <c r="F23" s="390" t="s">
        <v>1633</v>
      </c>
      <c r="G23" s="390"/>
      <c r="H23" s="390"/>
      <c r="I23" s="390"/>
      <c r="J23" s="390"/>
      <c r="K23" s="259"/>
    </row>
    <row r="24" spans="2:11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>
      <c r="B25" s="262"/>
      <c r="C25" s="390" t="s">
        <v>1634</v>
      </c>
      <c r="D25" s="390"/>
      <c r="E25" s="390"/>
      <c r="F25" s="390"/>
      <c r="G25" s="390"/>
      <c r="H25" s="390"/>
      <c r="I25" s="390"/>
      <c r="J25" s="390"/>
      <c r="K25" s="259"/>
    </row>
    <row r="26" spans="2:11" s="1" customFormat="1" ht="15" customHeight="1">
      <c r="B26" s="262"/>
      <c r="C26" s="390" t="s">
        <v>1635</v>
      </c>
      <c r="D26" s="390"/>
      <c r="E26" s="390"/>
      <c r="F26" s="390"/>
      <c r="G26" s="390"/>
      <c r="H26" s="390"/>
      <c r="I26" s="390"/>
      <c r="J26" s="390"/>
      <c r="K26" s="259"/>
    </row>
    <row r="27" spans="2:11" s="1" customFormat="1" ht="15" customHeight="1">
      <c r="B27" s="262"/>
      <c r="C27" s="261"/>
      <c r="D27" s="390" t="s">
        <v>1636</v>
      </c>
      <c r="E27" s="390"/>
      <c r="F27" s="390"/>
      <c r="G27" s="390"/>
      <c r="H27" s="390"/>
      <c r="I27" s="390"/>
      <c r="J27" s="390"/>
      <c r="K27" s="259"/>
    </row>
    <row r="28" spans="2:11" s="1" customFormat="1" ht="15" customHeight="1">
      <c r="B28" s="262"/>
      <c r="C28" s="263"/>
      <c r="D28" s="390" t="s">
        <v>1637</v>
      </c>
      <c r="E28" s="390"/>
      <c r="F28" s="390"/>
      <c r="G28" s="390"/>
      <c r="H28" s="390"/>
      <c r="I28" s="390"/>
      <c r="J28" s="390"/>
      <c r="K28" s="259"/>
    </row>
    <row r="29" spans="2:11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>
      <c r="B30" s="262"/>
      <c r="C30" s="263"/>
      <c r="D30" s="390" t="s">
        <v>1638</v>
      </c>
      <c r="E30" s="390"/>
      <c r="F30" s="390"/>
      <c r="G30" s="390"/>
      <c r="H30" s="390"/>
      <c r="I30" s="390"/>
      <c r="J30" s="390"/>
      <c r="K30" s="259"/>
    </row>
    <row r="31" spans="2:11" s="1" customFormat="1" ht="15" customHeight="1">
      <c r="B31" s="262"/>
      <c r="C31" s="263"/>
      <c r="D31" s="390" t="s">
        <v>1639</v>
      </c>
      <c r="E31" s="390"/>
      <c r="F31" s="390"/>
      <c r="G31" s="390"/>
      <c r="H31" s="390"/>
      <c r="I31" s="390"/>
      <c r="J31" s="390"/>
      <c r="K31" s="259"/>
    </row>
    <row r="32" spans="2:11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>
      <c r="B33" s="262"/>
      <c r="C33" s="263"/>
      <c r="D33" s="390" t="s">
        <v>1640</v>
      </c>
      <c r="E33" s="390"/>
      <c r="F33" s="390"/>
      <c r="G33" s="390"/>
      <c r="H33" s="390"/>
      <c r="I33" s="390"/>
      <c r="J33" s="390"/>
      <c r="K33" s="259"/>
    </row>
    <row r="34" spans="2:11" s="1" customFormat="1" ht="15" customHeight="1">
      <c r="B34" s="262"/>
      <c r="C34" s="263"/>
      <c r="D34" s="390" t="s">
        <v>1641</v>
      </c>
      <c r="E34" s="390"/>
      <c r="F34" s="390"/>
      <c r="G34" s="390"/>
      <c r="H34" s="390"/>
      <c r="I34" s="390"/>
      <c r="J34" s="390"/>
      <c r="K34" s="259"/>
    </row>
    <row r="35" spans="2:11" s="1" customFormat="1" ht="15" customHeight="1">
      <c r="B35" s="262"/>
      <c r="C35" s="263"/>
      <c r="D35" s="390" t="s">
        <v>1642</v>
      </c>
      <c r="E35" s="390"/>
      <c r="F35" s="390"/>
      <c r="G35" s="390"/>
      <c r="H35" s="390"/>
      <c r="I35" s="390"/>
      <c r="J35" s="390"/>
      <c r="K35" s="259"/>
    </row>
    <row r="36" spans="2:11" s="1" customFormat="1" ht="15" customHeight="1">
      <c r="B36" s="262"/>
      <c r="C36" s="263"/>
      <c r="D36" s="261"/>
      <c r="E36" s="264" t="s">
        <v>206</v>
      </c>
      <c r="F36" s="261"/>
      <c r="G36" s="390" t="s">
        <v>1643</v>
      </c>
      <c r="H36" s="390"/>
      <c r="I36" s="390"/>
      <c r="J36" s="390"/>
      <c r="K36" s="259"/>
    </row>
    <row r="37" spans="2:11" s="1" customFormat="1" ht="30.75" customHeight="1">
      <c r="B37" s="262"/>
      <c r="C37" s="263"/>
      <c r="D37" s="261"/>
      <c r="E37" s="264" t="s">
        <v>1644</v>
      </c>
      <c r="F37" s="261"/>
      <c r="G37" s="390" t="s">
        <v>1645</v>
      </c>
      <c r="H37" s="390"/>
      <c r="I37" s="390"/>
      <c r="J37" s="390"/>
      <c r="K37" s="259"/>
    </row>
    <row r="38" spans="2:11" s="1" customFormat="1" ht="15" customHeight="1">
      <c r="B38" s="262"/>
      <c r="C38" s="263"/>
      <c r="D38" s="261"/>
      <c r="E38" s="264" t="s">
        <v>52</v>
      </c>
      <c r="F38" s="261"/>
      <c r="G38" s="390" t="s">
        <v>1646</v>
      </c>
      <c r="H38" s="390"/>
      <c r="I38" s="390"/>
      <c r="J38" s="390"/>
      <c r="K38" s="259"/>
    </row>
    <row r="39" spans="2:11" s="1" customFormat="1" ht="15" customHeight="1">
      <c r="B39" s="262"/>
      <c r="C39" s="263"/>
      <c r="D39" s="261"/>
      <c r="E39" s="264" t="s">
        <v>53</v>
      </c>
      <c r="F39" s="261"/>
      <c r="G39" s="390" t="s">
        <v>1647</v>
      </c>
      <c r="H39" s="390"/>
      <c r="I39" s="390"/>
      <c r="J39" s="390"/>
      <c r="K39" s="259"/>
    </row>
    <row r="40" spans="2:11" s="1" customFormat="1" ht="15" customHeight="1">
      <c r="B40" s="262"/>
      <c r="C40" s="263"/>
      <c r="D40" s="261"/>
      <c r="E40" s="264" t="s">
        <v>207</v>
      </c>
      <c r="F40" s="261"/>
      <c r="G40" s="390" t="s">
        <v>1648</v>
      </c>
      <c r="H40" s="390"/>
      <c r="I40" s="390"/>
      <c r="J40" s="390"/>
      <c r="K40" s="259"/>
    </row>
    <row r="41" spans="2:11" s="1" customFormat="1" ht="15" customHeight="1">
      <c r="B41" s="262"/>
      <c r="C41" s="263"/>
      <c r="D41" s="261"/>
      <c r="E41" s="264" t="s">
        <v>208</v>
      </c>
      <c r="F41" s="261"/>
      <c r="G41" s="390" t="s">
        <v>1649</v>
      </c>
      <c r="H41" s="390"/>
      <c r="I41" s="390"/>
      <c r="J41" s="390"/>
      <c r="K41" s="259"/>
    </row>
    <row r="42" spans="2:11" s="1" customFormat="1" ht="15" customHeight="1">
      <c r="B42" s="262"/>
      <c r="C42" s="263"/>
      <c r="D42" s="261"/>
      <c r="E42" s="264" t="s">
        <v>1650</v>
      </c>
      <c r="F42" s="261"/>
      <c r="G42" s="390" t="s">
        <v>1651</v>
      </c>
      <c r="H42" s="390"/>
      <c r="I42" s="390"/>
      <c r="J42" s="390"/>
      <c r="K42" s="259"/>
    </row>
    <row r="43" spans="2:11" s="1" customFormat="1" ht="15" customHeight="1">
      <c r="B43" s="262"/>
      <c r="C43" s="263"/>
      <c r="D43" s="261"/>
      <c r="E43" s="264"/>
      <c r="F43" s="261"/>
      <c r="G43" s="390" t="s">
        <v>1652</v>
      </c>
      <c r="H43" s="390"/>
      <c r="I43" s="390"/>
      <c r="J43" s="390"/>
      <c r="K43" s="259"/>
    </row>
    <row r="44" spans="2:11" s="1" customFormat="1" ht="15" customHeight="1">
      <c r="B44" s="262"/>
      <c r="C44" s="263"/>
      <c r="D44" s="261"/>
      <c r="E44" s="264" t="s">
        <v>1653</v>
      </c>
      <c r="F44" s="261"/>
      <c r="G44" s="390" t="s">
        <v>1654</v>
      </c>
      <c r="H44" s="390"/>
      <c r="I44" s="390"/>
      <c r="J44" s="390"/>
      <c r="K44" s="259"/>
    </row>
    <row r="45" spans="2:11" s="1" customFormat="1" ht="15" customHeight="1">
      <c r="B45" s="262"/>
      <c r="C45" s="263"/>
      <c r="D45" s="261"/>
      <c r="E45" s="264" t="s">
        <v>210</v>
      </c>
      <c r="F45" s="261"/>
      <c r="G45" s="390" t="s">
        <v>1655</v>
      </c>
      <c r="H45" s="390"/>
      <c r="I45" s="390"/>
      <c r="J45" s="390"/>
      <c r="K45" s="259"/>
    </row>
    <row r="46" spans="2:11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>
      <c r="B47" s="262"/>
      <c r="C47" s="263"/>
      <c r="D47" s="390" t="s">
        <v>1656</v>
      </c>
      <c r="E47" s="390"/>
      <c r="F47" s="390"/>
      <c r="G47" s="390"/>
      <c r="H47" s="390"/>
      <c r="I47" s="390"/>
      <c r="J47" s="390"/>
      <c r="K47" s="259"/>
    </row>
    <row r="48" spans="2:11" s="1" customFormat="1" ht="15" customHeight="1">
      <c r="B48" s="262"/>
      <c r="C48" s="263"/>
      <c r="D48" s="263"/>
      <c r="E48" s="390" t="s">
        <v>1657</v>
      </c>
      <c r="F48" s="390"/>
      <c r="G48" s="390"/>
      <c r="H48" s="390"/>
      <c r="I48" s="390"/>
      <c r="J48" s="390"/>
      <c r="K48" s="259"/>
    </row>
    <row r="49" spans="2:11" s="1" customFormat="1" ht="15" customHeight="1">
      <c r="B49" s="262"/>
      <c r="C49" s="263"/>
      <c r="D49" s="263"/>
      <c r="E49" s="390" t="s">
        <v>1658</v>
      </c>
      <c r="F49" s="390"/>
      <c r="G49" s="390"/>
      <c r="H49" s="390"/>
      <c r="I49" s="390"/>
      <c r="J49" s="390"/>
      <c r="K49" s="259"/>
    </row>
    <row r="50" spans="2:11" s="1" customFormat="1" ht="15" customHeight="1">
      <c r="B50" s="262"/>
      <c r="C50" s="263"/>
      <c r="D50" s="263"/>
      <c r="E50" s="390" t="s">
        <v>1659</v>
      </c>
      <c r="F50" s="390"/>
      <c r="G50" s="390"/>
      <c r="H50" s="390"/>
      <c r="I50" s="390"/>
      <c r="J50" s="390"/>
      <c r="K50" s="259"/>
    </row>
    <row r="51" spans="2:11" s="1" customFormat="1" ht="15" customHeight="1">
      <c r="B51" s="262"/>
      <c r="C51" s="263"/>
      <c r="D51" s="390" t="s">
        <v>1660</v>
      </c>
      <c r="E51" s="390"/>
      <c r="F51" s="390"/>
      <c r="G51" s="390"/>
      <c r="H51" s="390"/>
      <c r="I51" s="390"/>
      <c r="J51" s="390"/>
      <c r="K51" s="259"/>
    </row>
    <row r="52" spans="2:11" s="1" customFormat="1" ht="25.5" customHeight="1">
      <c r="B52" s="258"/>
      <c r="C52" s="391" t="s">
        <v>1661</v>
      </c>
      <c r="D52" s="391"/>
      <c r="E52" s="391"/>
      <c r="F52" s="391"/>
      <c r="G52" s="391"/>
      <c r="H52" s="391"/>
      <c r="I52" s="391"/>
      <c r="J52" s="391"/>
      <c r="K52" s="259"/>
    </row>
    <row r="53" spans="2:11" s="1" customFormat="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8"/>
      <c r="C54" s="390" t="s">
        <v>1662</v>
      </c>
      <c r="D54" s="390"/>
      <c r="E54" s="390"/>
      <c r="F54" s="390"/>
      <c r="G54" s="390"/>
      <c r="H54" s="390"/>
      <c r="I54" s="390"/>
      <c r="J54" s="390"/>
      <c r="K54" s="259"/>
    </row>
    <row r="55" spans="2:11" s="1" customFormat="1" ht="15" customHeight="1">
      <c r="B55" s="258"/>
      <c r="C55" s="390" t="s">
        <v>1663</v>
      </c>
      <c r="D55" s="390"/>
      <c r="E55" s="390"/>
      <c r="F55" s="390"/>
      <c r="G55" s="390"/>
      <c r="H55" s="390"/>
      <c r="I55" s="390"/>
      <c r="J55" s="390"/>
      <c r="K55" s="259"/>
    </row>
    <row r="56" spans="2:11" s="1" customFormat="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>
      <c r="B57" s="258"/>
      <c r="C57" s="390" t="s">
        <v>1664</v>
      </c>
      <c r="D57" s="390"/>
      <c r="E57" s="390"/>
      <c r="F57" s="390"/>
      <c r="G57" s="390"/>
      <c r="H57" s="390"/>
      <c r="I57" s="390"/>
      <c r="J57" s="390"/>
      <c r="K57" s="259"/>
    </row>
    <row r="58" spans="2:11" s="1" customFormat="1" ht="15" customHeight="1">
      <c r="B58" s="258"/>
      <c r="C58" s="263"/>
      <c r="D58" s="390" t="s">
        <v>1665</v>
      </c>
      <c r="E58" s="390"/>
      <c r="F58" s="390"/>
      <c r="G58" s="390"/>
      <c r="H58" s="390"/>
      <c r="I58" s="390"/>
      <c r="J58" s="390"/>
      <c r="K58" s="259"/>
    </row>
    <row r="59" spans="2:11" s="1" customFormat="1" ht="15" customHeight="1">
      <c r="B59" s="258"/>
      <c r="C59" s="263"/>
      <c r="D59" s="390" t="s">
        <v>1666</v>
      </c>
      <c r="E59" s="390"/>
      <c r="F59" s="390"/>
      <c r="G59" s="390"/>
      <c r="H59" s="390"/>
      <c r="I59" s="390"/>
      <c r="J59" s="390"/>
      <c r="K59" s="259"/>
    </row>
    <row r="60" spans="2:11" s="1" customFormat="1" ht="15" customHeight="1">
      <c r="B60" s="258"/>
      <c r="C60" s="263"/>
      <c r="D60" s="390" t="s">
        <v>1667</v>
      </c>
      <c r="E60" s="390"/>
      <c r="F60" s="390"/>
      <c r="G60" s="390"/>
      <c r="H60" s="390"/>
      <c r="I60" s="390"/>
      <c r="J60" s="390"/>
      <c r="K60" s="259"/>
    </row>
    <row r="61" spans="2:11" s="1" customFormat="1" ht="15" customHeight="1">
      <c r="B61" s="258"/>
      <c r="C61" s="263"/>
      <c r="D61" s="390" t="s">
        <v>1668</v>
      </c>
      <c r="E61" s="390"/>
      <c r="F61" s="390"/>
      <c r="G61" s="390"/>
      <c r="H61" s="390"/>
      <c r="I61" s="390"/>
      <c r="J61" s="390"/>
      <c r="K61" s="259"/>
    </row>
    <row r="62" spans="2:11" s="1" customFormat="1" ht="15" customHeight="1">
      <c r="B62" s="258"/>
      <c r="C62" s="263"/>
      <c r="D62" s="393" t="s">
        <v>1669</v>
      </c>
      <c r="E62" s="393"/>
      <c r="F62" s="393"/>
      <c r="G62" s="393"/>
      <c r="H62" s="393"/>
      <c r="I62" s="393"/>
      <c r="J62" s="393"/>
      <c r="K62" s="259"/>
    </row>
    <row r="63" spans="2:11" s="1" customFormat="1" ht="15" customHeight="1">
      <c r="B63" s="258"/>
      <c r="C63" s="263"/>
      <c r="D63" s="390" t="s">
        <v>1670</v>
      </c>
      <c r="E63" s="390"/>
      <c r="F63" s="390"/>
      <c r="G63" s="390"/>
      <c r="H63" s="390"/>
      <c r="I63" s="390"/>
      <c r="J63" s="390"/>
      <c r="K63" s="259"/>
    </row>
    <row r="64" spans="2:11" s="1" customFormat="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>
      <c r="B65" s="258"/>
      <c r="C65" s="263"/>
      <c r="D65" s="390" t="s">
        <v>1671</v>
      </c>
      <c r="E65" s="390"/>
      <c r="F65" s="390"/>
      <c r="G65" s="390"/>
      <c r="H65" s="390"/>
      <c r="I65" s="390"/>
      <c r="J65" s="390"/>
      <c r="K65" s="259"/>
    </row>
    <row r="66" spans="2:11" s="1" customFormat="1" ht="15" customHeight="1">
      <c r="B66" s="258"/>
      <c r="C66" s="263"/>
      <c r="D66" s="393" t="s">
        <v>1672</v>
      </c>
      <c r="E66" s="393"/>
      <c r="F66" s="393"/>
      <c r="G66" s="393"/>
      <c r="H66" s="393"/>
      <c r="I66" s="393"/>
      <c r="J66" s="393"/>
      <c r="K66" s="259"/>
    </row>
    <row r="67" spans="2:11" s="1" customFormat="1" ht="15" customHeight="1">
      <c r="B67" s="258"/>
      <c r="C67" s="263"/>
      <c r="D67" s="390" t="s">
        <v>1673</v>
      </c>
      <c r="E67" s="390"/>
      <c r="F67" s="390"/>
      <c r="G67" s="390"/>
      <c r="H67" s="390"/>
      <c r="I67" s="390"/>
      <c r="J67" s="390"/>
      <c r="K67" s="259"/>
    </row>
    <row r="68" spans="2:11" s="1" customFormat="1" ht="15" customHeight="1">
      <c r="B68" s="258"/>
      <c r="C68" s="263"/>
      <c r="D68" s="390" t="s">
        <v>1674</v>
      </c>
      <c r="E68" s="390"/>
      <c r="F68" s="390"/>
      <c r="G68" s="390"/>
      <c r="H68" s="390"/>
      <c r="I68" s="390"/>
      <c r="J68" s="390"/>
      <c r="K68" s="259"/>
    </row>
    <row r="69" spans="2:11" s="1" customFormat="1" ht="15" customHeight="1">
      <c r="B69" s="258"/>
      <c r="C69" s="263"/>
      <c r="D69" s="390" t="s">
        <v>1675</v>
      </c>
      <c r="E69" s="390"/>
      <c r="F69" s="390"/>
      <c r="G69" s="390"/>
      <c r="H69" s="390"/>
      <c r="I69" s="390"/>
      <c r="J69" s="390"/>
      <c r="K69" s="259"/>
    </row>
    <row r="70" spans="2:11" s="1" customFormat="1" ht="15" customHeight="1">
      <c r="B70" s="258"/>
      <c r="C70" s="263"/>
      <c r="D70" s="390" t="s">
        <v>1676</v>
      </c>
      <c r="E70" s="390"/>
      <c r="F70" s="390"/>
      <c r="G70" s="390"/>
      <c r="H70" s="390"/>
      <c r="I70" s="390"/>
      <c r="J70" s="390"/>
      <c r="K70" s="259"/>
    </row>
    <row r="71" spans="2:1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>
      <c r="B75" s="275"/>
      <c r="C75" s="394" t="s">
        <v>1677</v>
      </c>
      <c r="D75" s="394"/>
      <c r="E75" s="394"/>
      <c r="F75" s="394"/>
      <c r="G75" s="394"/>
      <c r="H75" s="394"/>
      <c r="I75" s="394"/>
      <c r="J75" s="394"/>
      <c r="K75" s="276"/>
    </row>
    <row r="76" spans="2:11" s="1" customFormat="1" ht="17.25" customHeight="1">
      <c r="B76" s="275"/>
      <c r="C76" s="277" t="s">
        <v>1678</v>
      </c>
      <c r="D76" s="277"/>
      <c r="E76" s="277"/>
      <c r="F76" s="277" t="s">
        <v>1679</v>
      </c>
      <c r="G76" s="278"/>
      <c r="H76" s="277" t="s">
        <v>53</v>
      </c>
      <c r="I76" s="277" t="s">
        <v>56</v>
      </c>
      <c r="J76" s="277" t="s">
        <v>1680</v>
      </c>
      <c r="K76" s="276"/>
    </row>
    <row r="77" spans="2:11" s="1" customFormat="1" ht="17.25" customHeight="1">
      <c r="B77" s="275"/>
      <c r="C77" s="279" t="s">
        <v>1681</v>
      </c>
      <c r="D77" s="279"/>
      <c r="E77" s="279"/>
      <c r="F77" s="280" t="s">
        <v>1682</v>
      </c>
      <c r="G77" s="281"/>
      <c r="H77" s="279"/>
      <c r="I77" s="279"/>
      <c r="J77" s="279" t="s">
        <v>1683</v>
      </c>
      <c r="K77" s="276"/>
    </row>
    <row r="78" spans="2:11" s="1" customFormat="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>
      <c r="B79" s="275"/>
      <c r="C79" s="264" t="s">
        <v>52</v>
      </c>
      <c r="D79" s="284"/>
      <c r="E79" s="284"/>
      <c r="F79" s="285" t="s">
        <v>1684</v>
      </c>
      <c r="G79" s="286"/>
      <c r="H79" s="264" t="s">
        <v>1685</v>
      </c>
      <c r="I79" s="264" t="s">
        <v>1686</v>
      </c>
      <c r="J79" s="264">
        <v>20</v>
      </c>
      <c r="K79" s="276"/>
    </row>
    <row r="80" spans="2:11" s="1" customFormat="1" ht="15" customHeight="1">
      <c r="B80" s="275"/>
      <c r="C80" s="264" t="s">
        <v>1687</v>
      </c>
      <c r="D80" s="264"/>
      <c r="E80" s="264"/>
      <c r="F80" s="285" t="s">
        <v>1684</v>
      </c>
      <c r="G80" s="286"/>
      <c r="H80" s="264" t="s">
        <v>1688</v>
      </c>
      <c r="I80" s="264" t="s">
        <v>1686</v>
      </c>
      <c r="J80" s="264">
        <v>120</v>
      </c>
      <c r="K80" s="276"/>
    </row>
    <row r="81" spans="2:11" s="1" customFormat="1" ht="15" customHeight="1">
      <c r="B81" s="287"/>
      <c r="C81" s="264" t="s">
        <v>1689</v>
      </c>
      <c r="D81" s="264"/>
      <c r="E81" s="264"/>
      <c r="F81" s="285" t="s">
        <v>1690</v>
      </c>
      <c r="G81" s="286"/>
      <c r="H81" s="264" t="s">
        <v>1691</v>
      </c>
      <c r="I81" s="264" t="s">
        <v>1686</v>
      </c>
      <c r="J81" s="264">
        <v>50</v>
      </c>
      <c r="K81" s="276"/>
    </row>
    <row r="82" spans="2:11" s="1" customFormat="1" ht="15" customHeight="1">
      <c r="B82" s="287"/>
      <c r="C82" s="264" t="s">
        <v>1692</v>
      </c>
      <c r="D82" s="264"/>
      <c r="E82" s="264"/>
      <c r="F82" s="285" t="s">
        <v>1684</v>
      </c>
      <c r="G82" s="286"/>
      <c r="H82" s="264" t="s">
        <v>1693</v>
      </c>
      <c r="I82" s="264" t="s">
        <v>1694</v>
      </c>
      <c r="J82" s="264"/>
      <c r="K82" s="276"/>
    </row>
    <row r="83" spans="2:11" s="1" customFormat="1" ht="15" customHeight="1">
      <c r="B83" s="287"/>
      <c r="C83" s="288" t="s">
        <v>1695</v>
      </c>
      <c r="D83" s="288"/>
      <c r="E83" s="288"/>
      <c r="F83" s="289" t="s">
        <v>1690</v>
      </c>
      <c r="G83" s="288"/>
      <c r="H83" s="288" t="s">
        <v>1696</v>
      </c>
      <c r="I83" s="288" t="s">
        <v>1686</v>
      </c>
      <c r="J83" s="288">
        <v>15</v>
      </c>
      <c r="K83" s="276"/>
    </row>
    <row r="84" spans="2:11" s="1" customFormat="1" ht="15" customHeight="1">
      <c r="B84" s="287"/>
      <c r="C84" s="288" t="s">
        <v>1697</v>
      </c>
      <c r="D84" s="288"/>
      <c r="E84" s="288"/>
      <c r="F84" s="289" t="s">
        <v>1690</v>
      </c>
      <c r="G84" s="288"/>
      <c r="H84" s="288" t="s">
        <v>1698</v>
      </c>
      <c r="I84" s="288" t="s">
        <v>1686</v>
      </c>
      <c r="J84" s="288">
        <v>15</v>
      </c>
      <c r="K84" s="276"/>
    </row>
    <row r="85" spans="2:11" s="1" customFormat="1" ht="15" customHeight="1">
      <c r="B85" s="287"/>
      <c r="C85" s="288" t="s">
        <v>1699</v>
      </c>
      <c r="D85" s="288"/>
      <c r="E85" s="288"/>
      <c r="F85" s="289" t="s">
        <v>1690</v>
      </c>
      <c r="G85" s="288"/>
      <c r="H85" s="288" t="s">
        <v>1700</v>
      </c>
      <c r="I85" s="288" t="s">
        <v>1686</v>
      </c>
      <c r="J85" s="288">
        <v>20</v>
      </c>
      <c r="K85" s="276"/>
    </row>
    <row r="86" spans="2:11" s="1" customFormat="1" ht="15" customHeight="1">
      <c r="B86" s="287"/>
      <c r="C86" s="288" t="s">
        <v>1701</v>
      </c>
      <c r="D86" s="288"/>
      <c r="E86" s="288"/>
      <c r="F86" s="289" t="s">
        <v>1690</v>
      </c>
      <c r="G86" s="288"/>
      <c r="H86" s="288" t="s">
        <v>1702</v>
      </c>
      <c r="I86" s="288" t="s">
        <v>1686</v>
      </c>
      <c r="J86" s="288">
        <v>20</v>
      </c>
      <c r="K86" s="276"/>
    </row>
    <row r="87" spans="2:11" s="1" customFormat="1" ht="15" customHeight="1">
      <c r="B87" s="287"/>
      <c r="C87" s="264" t="s">
        <v>1703</v>
      </c>
      <c r="D87" s="264"/>
      <c r="E87" s="264"/>
      <c r="F87" s="285" t="s">
        <v>1690</v>
      </c>
      <c r="G87" s="286"/>
      <c r="H87" s="264" t="s">
        <v>1704</v>
      </c>
      <c r="I87" s="264" t="s">
        <v>1686</v>
      </c>
      <c r="J87" s="264">
        <v>50</v>
      </c>
      <c r="K87" s="276"/>
    </row>
    <row r="88" spans="2:11" s="1" customFormat="1" ht="15" customHeight="1">
      <c r="B88" s="287"/>
      <c r="C88" s="264" t="s">
        <v>1705</v>
      </c>
      <c r="D88" s="264"/>
      <c r="E88" s="264"/>
      <c r="F88" s="285" t="s">
        <v>1690</v>
      </c>
      <c r="G88" s="286"/>
      <c r="H88" s="264" t="s">
        <v>1706</v>
      </c>
      <c r="I88" s="264" t="s">
        <v>1686</v>
      </c>
      <c r="J88" s="264">
        <v>20</v>
      </c>
      <c r="K88" s="276"/>
    </row>
    <row r="89" spans="2:11" s="1" customFormat="1" ht="15" customHeight="1">
      <c r="B89" s="287"/>
      <c r="C89" s="264" t="s">
        <v>1707</v>
      </c>
      <c r="D89" s="264"/>
      <c r="E89" s="264"/>
      <c r="F89" s="285" t="s">
        <v>1690</v>
      </c>
      <c r="G89" s="286"/>
      <c r="H89" s="264" t="s">
        <v>1708</v>
      </c>
      <c r="I89" s="264" t="s">
        <v>1686</v>
      </c>
      <c r="J89" s="264">
        <v>20</v>
      </c>
      <c r="K89" s="276"/>
    </row>
    <row r="90" spans="2:11" s="1" customFormat="1" ht="15" customHeight="1">
      <c r="B90" s="287"/>
      <c r="C90" s="264" t="s">
        <v>1709</v>
      </c>
      <c r="D90" s="264"/>
      <c r="E90" s="264"/>
      <c r="F90" s="285" t="s">
        <v>1690</v>
      </c>
      <c r="G90" s="286"/>
      <c r="H90" s="264" t="s">
        <v>1710</v>
      </c>
      <c r="I90" s="264" t="s">
        <v>1686</v>
      </c>
      <c r="J90" s="264">
        <v>50</v>
      </c>
      <c r="K90" s="276"/>
    </row>
    <row r="91" spans="2:11" s="1" customFormat="1" ht="15" customHeight="1">
      <c r="B91" s="287"/>
      <c r="C91" s="264" t="s">
        <v>1711</v>
      </c>
      <c r="D91" s="264"/>
      <c r="E91" s="264"/>
      <c r="F91" s="285" t="s">
        <v>1690</v>
      </c>
      <c r="G91" s="286"/>
      <c r="H91" s="264" t="s">
        <v>1711</v>
      </c>
      <c r="I91" s="264" t="s">
        <v>1686</v>
      </c>
      <c r="J91" s="264">
        <v>50</v>
      </c>
      <c r="K91" s="276"/>
    </row>
    <row r="92" spans="2:11" s="1" customFormat="1" ht="15" customHeight="1">
      <c r="B92" s="287"/>
      <c r="C92" s="264" t="s">
        <v>1712</v>
      </c>
      <c r="D92" s="264"/>
      <c r="E92" s="264"/>
      <c r="F92" s="285" t="s">
        <v>1690</v>
      </c>
      <c r="G92" s="286"/>
      <c r="H92" s="264" t="s">
        <v>1713</v>
      </c>
      <c r="I92" s="264" t="s">
        <v>1686</v>
      </c>
      <c r="J92" s="264">
        <v>255</v>
      </c>
      <c r="K92" s="276"/>
    </row>
    <row r="93" spans="2:11" s="1" customFormat="1" ht="15" customHeight="1">
      <c r="B93" s="287"/>
      <c r="C93" s="264" t="s">
        <v>1714</v>
      </c>
      <c r="D93" s="264"/>
      <c r="E93" s="264"/>
      <c r="F93" s="285" t="s">
        <v>1684</v>
      </c>
      <c r="G93" s="286"/>
      <c r="H93" s="264" t="s">
        <v>1715</v>
      </c>
      <c r="I93" s="264" t="s">
        <v>1716</v>
      </c>
      <c r="J93" s="264"/>
      <c r="K93" s="276"/>
    </row>
    <row r="94" spans="2:11" s="1" customFormat="1" ht="15" customHeight="1">
      <c r="B94" s="287"/>
      <c r="C94" s="264" t="s">
        <v>1717</v>
      </c>
      <c r="D94" s="264"/>
      <c r="E94" s="264"/>
      <c r="F94" s="285" t="s">
        <v>1684</v>
      </c>
      <c r="G94" s="286"/>
      <c r="H94" s="264" t="s">
        <v>1718</v>
      </c>
      <c r="I94" s="264" t="s">
        <v>1719</v>
      </c>
      <c r="J94" s="264"/>
      <c r="K94" s="276"/>
    </row>
    <row r="95" spans="2:11" s="1" customFormat="1" ht="15" customHeight="1">
      <c r="B95" s="287"/>
      <c r="C95" s="264" t="s">
        <v>1720</v>
      </c>
      <c r="D95" s="264"/>
      <c r="E95" s="264"/>
      <c r="F95" s="285" t="s">
        <v>1684</v>
      </c>
      <c r="G95" s="286"/>
      <c r="H95" s="264" t="s">
        <v>1720</v>
      </c>
      <c r="I95" s="264" t="s">
        <v>1719</v>
      </c>
      <c r="J95" s="264"/>
      <c r="K95" s="276"/>
    </row>
    <row r="96" spans="2:11" s="1" customFormat="1" ht="15" customHeight="1">
      <c r="B96" s="287"/>
      <c r="C96" s="264" t="s">
        <v>37</v>
      </c>
      <c r="D96" s="264"/>
      <c r="E96" s="264"/>
      <c r="F96" s="285" t="s">
        <v>1684</v>
      </c>
      <c r="G96" s="286"/>
      <c r="H96" s="264" t="s">
        <v>1721</v>
      </c>
      <c r="I96" s="264" t="s">
        <v>1719</v>
      </c>
      <c r="J96" s="264"/>
      <c r="K96" s="276"/>
    </row>
    <row r="97" spans="2:11" s="1" customFormat="1" ht="15" customHeight="1">
      <c r="B97" s="287"/>
      <c r="C97" s="264" t="s">
        <v>47</v>
      </c>
      <c r="D97" s="264"/>
      <c r="E97" s="264"/>
      <c r="F97" s="285" t="s">
        <v>1684</v>
      </c>
      <c r="G97" s="286"/>
      <c r="H97" s="264" t="s">
        <v>1722</v>
      </c>
      <c r="I97" s="264" t="s">
        <v>1719</v>
      </c>
      <c r="J97" s="264"/>
      <c r="K97" s="276"/>
    </row>
    <row r="98" spans="2:11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pans="2:11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pans="2:11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>
      <c r="B102" s="275"/>
      <c r="C102" s="394" t="s">
        <v>1723</v>
      </c>
      <c r="D102" s="394"/>
      <c r="E102" s="394"/>
      <c r="F102" s="394"/>
      <c r="G102" s="394"/>
      <c r="H102" s="394"/>
      <c r="I102" s="394"/>
      <c r="J102" s="394"/>
      <c r="K102" s="276"/>
    </row>
    <row r="103" spans="2:11" s="1" customFormat="1" ht="17.25" customHeight="1">
      <c r="B103" s="275"/>
      <c r="C103" s="277" t="s">
        <v>1678</v>
      </c>
      <c r="D103" s="277"/>
      <c r="E103" s="277"/>
      <c r="F103" s="277" t="s">
        <v>1679</v>
      </c>
      <c r="G103" s="278"/>
      <c r="H103" s="277" t="s">
        <v>53</v>
      </c>
      <c r="I103" s="277" t="s">
        <v>56</v>
      </c>
      <c r="J103" s="277" t="s">
        <v>1680</v>
      </c>
      <c r="K103" s="276"/>
    </row>
    <row r="104" spans="2:11" s="1" customFormat="1" ht="17.25" customHeight="1">
      <c r="B104" s="275"/>
      <c r="C104" s="279" t="s">
        <v>1681</v>
      </c>
      <c r="D104" s="279"/>
      <c r="E104" s="279"/>
      <c r="F104" s="280" t="s">
        <v>1682</v>
      </c>
      <c r="G104" s="281"/>
      <c r="H104" s="279"/>
      <c r="I104" s="279"/>
      <c r="J104" s="279" t="s">
        <v>1683</v>
      </c>
      <c r="K104" s="276"/>
    </row>
    <row r="105" spans="2:11" s="1" customFormat="1" ht="5.25" customHeight="1">
      <c r="B105" s="275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pans="2:11" s="1" customFormat="1" ht="15" customHeight="1">
      <c r="B106" s="275"/>
      <c r="C106" s="264" t="s">
        <v>52</v>
      </c>
      <c r="D106" s="284"/>
      <c r="E106" s="284"/>
      <c r="F106" s="285" t="s">
        <v>1684</v>
      </c>
      <c r="G106" s="264"/>
      <c r="H106" s="264" t="s">
        <v>1724</v>
      </c>
      <c r="I106" s="264" t="s">
        <v>1686</v>
      </c>
      <c r="J106" s="264">
        <v>20</v>
      </c>
      <c r="K106" s="276"/>
    </row>
    <row r="107" spans="2:11" s="1" customFormat="1" ht="15" customHeight="1">
      <c r="B107" s="275"/>
      <c r="C107" s="264" t="s">
        <v>1687</v>
      </c>
      <c r="D107" s="264"/>
      <c r="E107" s="264"/>
      <c r="F107" s="285" t="s">
        <v>1684</v>
      </c>
      <c r="G107" s="264"/>
      <c r="H107" s="264" t="s">
        <v>1724</v>
      </c>
      <c r="I107" s="264" t="s">
        <v>1686</v>
      </c>
      <c r="J107" s="264">
        <v>120</v>
      </c>
      <c r="K107" s="276"/>
    </row>
    <row r="108" spans="2:11" s="1" customFormat="1" ht="15" customHeight="1">
      <c r="B108" s="287"/>
      <c r="C108" s="264" t="s">
        <v>1689</v>
      </c>
      <c r="D108" s="264"/>
      <c r="E108" s="264"/>
      <c r="F108" s="285" t="s">
        <v>1690</v>
      </c>
      <c r="G108" s="264"/>
      <c r="H108" s="264" t="s">
        <v>1724</v>
      </c>
      <c r="I108" s="264" t="s">
        <v>1686</v>
      </c>
      <c r="J108" s="264">
        <v>50</v>
      </c>
      <c r="K108" s="276"/>
    </row>
    <row r="109" spans="2:11" s="1" customFormat="1" ht="15" customHeight="1">
      <c r="B109" s="287"/>
      <c r="C109" s="264" t="s">
        <v>1692</v>
      </c>
      <c r="D109" s="264"/>
      <c r="E109" s="264"/>
      <c r="F109" s="285" t="s">
        <v>1684</v>
      </c>
      <c r="G109" s="264"/>
      <c r="H109" s="264" t="s">
        <v>1724</v>
      </c>
      <c r="I109" s="264" t="s">
        <v>1694</v>
      </c>
      <c r="J109" s="264"/>
      <c r="K109" s="276"/>
    </row>
    <row r="110" spans="2:11" s="1" customFormat="1" ht="15" customHeight="1">
      <c r="B110" s="287"/>
      <c r="C110" s="264" t="s">
        <v>1703</v>
      </c>
      <c r="D110" s="264"/>
      <c r="E110" s="264"/>
      <c r="F110" s="285" t="s">
        <v>1690</v>
      </c>
      <c r="G110" s="264"/>
      <c r="H110" s="264" t="s">
        <v>1724</v>
      </c>
      <c r="I110" s="264" t="s">
        <v>1686</v>
      </c>
      <c r="J110" s="264">
        <v>50</v>
      </c>
      <c r="K110" s="276"/>
    </row>
    <row r="111" spans="2:11" s="1" customFormat="1" ht="15" customHeight="1">
      <c r="B111" s="287"/>
      <c r="C111" s="264" t="s">
        <v>1711</v>
      </c>
      <c r="D111" s="264"/>
      <c r="E111" s="264"/>
      <c r="F111" s="285" t="s">
        <v>1690</v>
      </c>
      <c r="G111" s="264"/>
      <c r="H111" s="264" t="s">
        <v>1724</v>
      </c>
      <c r="I111" s="264" t="s">
        <v>1686</v>
      </c>
      <c r="J111" s="264">
        <v>50</v>
      </c>
      <c r="K111" s="276"/>
    </row>
    <row r="112" spans="2:11" s="1" customFormat="1" ht="15" customHeight="1">
      <c r="B112" s="287"/>
      <c r="C112" s="264" t="s">
        <v>1709</v>
      </c>
      <c r="D112" s="264"/>
      <c r="E112" s="264"/>
      <c r="F112" s="285" t="s">
        <v>1690</v>
      </c>
      <c r="G112" s="264"/>
      <c r="H112" s="264" t="s">
        <v>1724</v>
      </c>
      <c r="I112" s="264" t="s">
        <v>1686</v>
      </c>
      <c r="J112" s="264">
        <v>50</v>
      </c>
      <c r="K112" s="276"/>
    </row>
    <row r="113" spans="2:11" s="1" customFormat="1" ht="15" customHeight="1">
      <c r="B113" s="287"/>
      <c r="C113" s="264" t="s">
        <v>52</v>
      </c>
      <c r="D113" s="264"/>
      <c r="E113" s="264"/>
      <c r="F113" s="285" t="s">
        <v>1684</v>
      </c>
      <c r="G113" s="264"/>
      <c r="H113" s="264" t="s">
        <v>1725</v>
      </c>
      <c r="I113" s="264" t="s">
        <v>1686</v>
      </c>
      <c r="J113" s="264">
        <v>20</v>
      </c>
      <c r="K113" s="276"/>
    </row>
    <row r="114" spans="2:11" s="1" customFormat="1" ht="15" customHeight="1">
      <c r="B114" s="287"/>
      <c r="C114" s="264" t="s">
        <v>1726</v>
      </c>
      <c r="D114" s="264"/>
      <c r="E114" s="264"/>
      <c r="F114" s="285" t="s">
        <v>1684</v>
      </c>
      <c r="G114" s="264"/>
      <c r="H114" s="264" t="s">
        <v>1727</v>
      </c>
      <c r="I114" s="264" t="s">
        <v>1686</v>
      </c>
      <c r="J114" s="264">
        <v>120</v>
      </c>
      <c r="K114" s="276"/>
    </row>
    <row r="115" spans="2:11" s="1" customFormat="1" ht="15" customHeight="1">
      <c r="B115" s="287"/>
      <c r="C115" s="264" t="s">
        <v>37</v>
      </c>
      <c r="D115" s="264"/>
      <c r="E115" s="264"/>
      <c r="F115" s="285" t="s">
        <v>1684</v>
      </c>
      <c r="G115" s="264"/>
      <c r="H115" s="264" t="s">
        <v>1728</v>
      </c>
      <c r="I115" s="264" t="s">
        <v>1719</v>
      </c>
      <c r="J115" s="264"/>
      <c r="K115" s="276"/>
    </row>
    <row r="116" spans="2:11" s="1" customFormat="1" ht="15" customHeight="1">
      <c r="B116" s="287"/>
      <c r="C116" s="264" t="s">
        <v>47</v>
      </c>
      <c r="D116" s="264"/>
      <c r="E116" s="264"/>
      <c r="F116" s="285" t="s">
        <v>1684</v>
      </c>
      <c r="G116" s="264"/>
      <c r="H116" s="264" t="s">
        <v>1729</v>
      </c>
      <c r="I116" s="264" t="s">
        <v>1719</v>
      </c>
      <c r="J116" s="264"/>
      <c r="K116" s="276"/>
    </row>
    <row r="117" spans="2:11" s="1" customFormat="1" ht="15" customHeight="1">
      <c r="B117" s="287"/>
      <c r="C117" s="264" t="s">
        <v>56</v>
      </c>
      <c r="D117" s="264"/>
      <c r="E117" s="264"/>
      <c r="F117" s="285" t="s">
        <v>1684</v>
      </c>
      <c r="G117" s="264"/>
      <c r="H117" s="264" t="s">
        <v>1730</v>
      </c>
      <c r="I117" s="264" t="s">
        <v>1731</v>
      </c>
      <c r="J117" s="264"/>
      <c r="K117" s="276"/>
    </row>
    <row r="118" spans="2:11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pans="2:11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pans="2:11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s="1" customFormat="1" ht="45" customHeight="1">
      <c r="B122" s="303"/>
      <c r="C122" s="392" t="s">
        <v>1732</v>
      </c>
      <c r="D122" s="392"/>
      <c r="E122" s="392"/>
      <c r="F122" s="392"/>
      <c r="G122" s="392"/>
      <c r="H122" s="392"/>
      <c r="I122" s="392"/>
      <c r="J122" s="392"/>
      <c r="K122" s="304"/>
    </row>
    <row r="123" spans="2:11" s="1" customFormat="1" ht="17.25" customHeight="1">
      <c r="B123" s="305"/>
      <c r="C123" s="277" t="s">
        <v>1678</v>
      </c>
      <c r="D123" s="277"/>
      <c r="E123" s="277"/>
      <c r="F123" s="277" t="s">
        <v>1679</v>
      </c>
      <c r="G123" s="278"/>
      <c r="H123" s="277" t="s">
        <v>53</v>
      </c>
      <c r="I123" s="277" t="s">
        <v>56</v>
      </c>
      <c r="J123" s="277" t="s">
        <v>1680</v>
      </c>
      <c r="K123" s="306"/>
    </row>
    <row r="124" spans="2:11" s="1" customFormat="1" ht="17.25" customHeight="1">
      <c r="B124" s="305"/>
      <c r="C124" s="279" t="s">
        <v>1681</v>
      </c>
      <c r="D124" s="279"/>
      <c r="E124" s="279"/>
      <c r="F124" s="280" t="s">
        <v>1682</v>
      </c>
      <c r="G124" s="281"/>
      <c r="H124" s="279"/>
      <c r="I124" s="279"/>
      <c r="J124" s="279" t="s">
        <v>1683</v>
      </c>
      <c r="K124" s="306"/>
    </row>
    <row r="125" spans="2:11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pans="2:11" s="1" customFormat="1" ht="15" customHeight="1">
      <c r="B126" s="307"/>
      <c r="C126" s="264" t="s">
        <v>1687</v>
      </c>
      <c r="D126" s="284"/>
      <c r="E126" s="284"/>
      <c r="F126" s="285" t="s">
        <v>1684</v>
      </c>
      <c r="G126" s="264"/>
      <c r="H126" s="264" t="s">
        <v>1724</v>
      </c>
      <c r="I126" s="264" t="s">
        <v>1686</v>
      </c>
      <c r="J126" s="264">
        <v>120</v>
      </c>
      <c r="K126" s="310"/>
    </row>
    <row r="127" spans="2:11" s="1" customFormat="1" ht="15" customHeight="1">
      <c r="B127" s="307"/>
      <c r="C127" s="264" t="s">
        <v>1733</v>
      </c>
      <c r="D127" s="264"/>
      <c r="E127" s="264"/>
      <c r="F127" s="285" t="s">
        <v>1684</v>
      </c>
      <c r="G127" s="264"/>
      <c r="H127" s="264" t="s">
        <v>1734</v>
      </c>
      <c r="I127" s="264" t="s">
        <v>1686</v>
      </c>
      <c r="J127" s="264" t="s">
        <v>1735</v>
      </c>
      <c r="K127" s="310"/>
    </row>
    <row r="128" spans="2:11" s="1" customFormat="1" ht="15" customHeight="1">
      <c r="B128" s="307"/>
      <c r="C128" s="264" t="s">
        <v>1632</v>
      </c>
      <c r="D128" s="264"/>
      <c r="E128" s="264"/>
      <c r="F128" s="285" t="s">
        <v>1684</v>
      </c>
      <c r="G128" s="264"/>
      <c r="H128" s="264" t="s">
        <v>1736</v>
      </c>
      <c r="I128" s="264" t="s">
        <v>1686</v>
      </c>
      <c r="J128" s="264" t="s">
        <v>1735</v>
      </c>
      <c r="K128" s="310"/>
    </row>
    <row r="129" spans="2:11" s="1" customFormat="1" ht="15" customHeight="1">
      <c r="B129" s="307"/>
      <c r="C129" s="264" t="s">
        <v>1695</v>
      </c>
      <c r="D129" s="264"/>
      <c r="E129" s="264"/>
      <c r="F129" s="285" t="s">
        <v>1690</v>
      </c>
      <c r="G129" s="264"/>
      <c r="H129" s="264" t="s">
        <v>1696</v>
      </c>
      <c r="I129" s="264" t="s">
        <v>1686</v>
      </c>
      <c r="J129" s="264">
        <v>15</v>
      </c>
      <c r="K129" s="310"/>
    </row>
    <row r="130" spans="2:11" s="1" customFormat="1" ht="15" customHeight="1">
      <c r="B130" s="307"/>
      <c r="C130" s="288" t="s">
        <v>1697</v>
      </c>
      <c r="D130" s="288"/>
      <c r="E130" s="288"/>
      <c r="F130" s="289" t="s">
        <v>1690</v>
      </c>
      <c r="G130" s="288"/>
      <c r="H130" s="288" t="s">
        <v>1698</v>
      </c>
      <c r="I130" s="288" t="s">
        <v>1686</v>
      </c>
      <c r="J130" s="288">
        <v>15</v>
      </c>
      <c r="K130" s="310"/>
    </row>
    <row r="131" spans="2:11" s="1" customFormat="1" ht="15" customHeight="1">
      <c r="B131" s="307"/>
      <c r="C131" s="288" t="s">
        <v>1699</v>
      </c>
      <c r="D131" s="288"/>
      <c r="E131" s="288"/>
      <c r="F131" s="289" t="s">
        <v>1690</v>
      </c>
      <c r="G131" s="288"/>
      <c r="H131" s="288" t="s">
        <v>1700</v>
      </c>
      <c r="I131" s="288" t="s">
        <v>1686</v>
      </c>
      <c r="J131" s="288">
        <v>20</v>
      </c>
      <c r="K131" s="310"/>
    </row>
    <row r="132" spans="2:11" s="1" customFormat="1" ht="15" customHeight="1">
      <c r="B132" s="307"/>
      <c r="C132" s="288" t="s">
        <v>1701</v>
      </c>
      <c r="D132" s="288"/>
      <c r="E132" s="288"/>
      <c r="F132" s="289" t="s">
        <v>1690</v>
      </c>
      <c r="G132" s="288"/>
      <c r="H132" s="288" t="s">
        <v>1702</v>
      </c>
      <c r="I132" s="288" t="s">
        <v>1686</v>
      </c>
      <c r="J132" s="288">
        <v>20</v>
      </c>
      <c r="K132" s="310"/>
    </row>
    <row r="133" spans="2:11" s="1" customFormat="1" ht="15" customHeight="1">
      <c r="B133" s="307"/>
      <c r="C133" s="264" t="s">
        <v>1689</v>
      </c>
      <c r="D133" s="264"/>
      <c r="E133" s="264"/>
      <c r="F133" s="285" t="s">
        <v>1690</v>
      </c>
      <c r="G133" s="264"/>
      <c r="H133" s="264" t="s">
        <v>1724</v>
      </c>
      <c r="I133" s="264" t="s">
        <v>1686</v>
      </c>
      <c r="J133" s="264">
        <v>50</v>
      </c>
      <c r="K133" s="310"/>
    </row>
    <row r="134" spans="2:11" s="1" customFormat="1" ht="15" customHeight="1">
      <c r="B134" s="307"/>
      <c r="C134" s="264" t="s">
        <v>1703</v>
      </c>
      <c r="D134" s="264"/>
      <c r="E134" s="264"/>
      <c r="F134" s="285" t="s">
        <v>1690</v>
      </c>
      <c r="G134" s="264"/>
      <c r="H134" s="264" t="s">
        <v>1724</v>
      </c>
      <c r="I134" s="264" t="s">
        <v>1686</v>
      </c>
      <c r="J134" s="264">
        <v>50</v>
      </c>
      <c r="K134" s="310"/>
    </row>
    <row r="135" spans="2:11" s="1" customFormat="1" ht="15" customHeight="1">
      <c r="B135" s="307"/>
      <c r="C135" s="264" t="s">
        <v>1709</v>
      </c>
      <c r="D135" s="264"/>
      <c r="E135" s="264"/>
      <c r="F135" s="285" t="s">
        <v>1690</v>
      </c>
      <c r="G135" s="264"/>
      <c r="H135" s="264" t="s">
        <v>1724</v>
      </c>
      <c r="I135" s="264" t="s">
        <v>1686</v>
      </c>
      <c r="J135" s="264">
        <v>50</v>
      </c>
      <c r="K135" s="310"/>
    </row>
    <row r="136" spans="2:11" s="1" customFormat="1" ht="15" customHeight="1">
      <c r="B136" s="307"/>
      <c r="C136" s="264" t="s">
        <v>1711</v>
      </c>
      <c r="D136" s="264"/>
      <c r="E136" s="264"/>
      <c r="F136" s="285" t="s">
        <v>1690</v>
      </c>
      <c r="G136" s="264"/>
      <c r="H136" s="264" t="s">
        <v>1724</v>
      </c>
      <c r="I136" s="264" t="s">
        <v>1686</v>
      </c>
      <c r="J136" s="264">
        <v>50</v>
      </c>
      <c r="K136" s="310"/>
    </row>
    <row r="137" spans="2:11" s="1" customFormat="1" ht="15" customHeight="1">
      <c r="B137" s="307"/>
      <c r="C137" s="264" t="s">
        <v>1712</v>
      </c>
      <c r="D137" s="264"/>
      <c r="E137" s="264"/>
      <c r="F137" s="285" t="s">
        <v>1690</v>
      </c>
      <c r="G137" s="264"/>
      <c r="H137" s="264" t="s">
        <v>1737</v>
      </c>
      <c r="I137" s="264" t="s">
        <v>1686</v>
      </c>
      <c r="J137" s="264">
        <v>255</v>
      </c>
      <c r="K137" s="310"/>
    </row>
    <row r="138" spans="2:11" s="1" customFormat="1" ht="15" customHeight="1">
      <c r="B138" s="307"/>
      <c r="C138" s="264" t="s">
        <v>1714</v>
      </c>
      <c r="D138" s="264"/>
      <c r="E138" s="264"/>
      <c r="F138" s="285" t="s">
        <v>1684</v>
      </c>
      <c r="G138" s="264"/>
      <c r="H138" s="264" t="s">
        <v>1738</v>
      </c>
      <c r="I138" s="264" t="s">
        <v>1716</v>
      </c>
      <c r="J138" s="264"/>
      <c r="K138" s="310"/>
    </row>
    <row r="139" spans="2:11" s="1" customFormat="1" ht="15" customHeight="1">
      <c r="B139" s="307"/>
      <c r="C139" s="264" t="s">
        <v>1717</v>
      </c>
      <c r="D139" s="264"/>
      <c r="E139" s="264"/>
      <c r="F139" s="285" t="s">
        <v>1684</v>
      </c>
      <c r="G139" s="264"/>
      <c r="H139" s="264" t="s">
        <v>1739</v>
      </c>
      <c r="I139" s="264" t="s">
        <v>1719</v>
      </c>
      <c r="J139" s="264"/>
      <c r="K139" s="310"/>
    </row>
    <row r="140" spans="2:11" s="1" customFormat="1" ht="15" customHeight="1">
      <c r="B140" s="307"/>
      <c r="C140" s="264" t="s">
        <v>1720</v>
      </c>
      <c r="D140" s="264"/>
      <c r="E140" s="264"/>
      <c r="F140" s="285" t="s">
        <v>1684</v>
      </c>
      <c r="G140" s="264"/>
      <c r="H140" s="264" t="s">
        <v>1720</v>
      </c>
      <c r="I140" s="264" t="s">
        <v>1719</v>
      </c>
      <c r="J140" s="264"/>
      <c r="K140" s="310"/>
    </row>
    <row r="141" spans="2:11" s="1" customFormat="1" ht="15" customHeight="1">
      <c r="B141" s="307"/>
      <c r="C141" s="264" t="s">
        <v>37</v>
      </c>
      <c r="D141" s="264"/>
      <c r="E141" s="264"/>
      <c r="F141" s="285" t="s">
        <v>1684</v>
      </c>
      <c r="G141" s="264"/>
      <c r="H141" s="264" t="s">
        <v>1740</v>
      </c>
      <c r="I141" s="264" t="s">
        <v>1719</v>
      </c>
      <c r="J141" s="264"/>
      <c r="K141" s="310"/>
    </row>
    <row r="142" spans="2:11" s="1" customFormat="1" ht="15" customHeight="1">
      <c r="B142" s="307"/>
      <c r="C142" s="264" t="s">
        <v>1741</v>
      </c>
      <c r="D142" s="264"/>
      <c r="E142" s="264"/>
      <c r="F142" s="285" t="s">
        <v>1684</v>
      </c>
      <c r="G142" s="264"/>
      <c r="H142" s="264" t="s">
        <v>1742</v>
      </c>
      <c r="I142" s="264" t="s">
        <v>1719</v>
      </c>
      <c r="J142" s="264"/>
      <c r="K142" s="310"/>
    </row>
    <row r="143" spans="2:11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pans="2:11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pans="2:11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>
      <c r="B147" s="275"/>
      <c r="C147" s="394" t="s">
        <v>1743</v>
      </c>
      <c r="D147" s="394"/>
      <c r="E147" s="394"/>
      <c r="F147" s="394"/>
      <c r="G147" s="394"/>
      <c r="H147" s="394"/>
      <c r="I147" s="394"/>
      <c r="J147" s="394"/>
      <c r="K147" s="276"/>
    </row>
    <row r="148" spans="2:11" s="1" customFormat="1" ht="17.25" customHeight="1">
      <c r="B148" s="275"/>
      <c r="C148" s="277" t="s">
        <v>1678</v>
      </c>
      <c r="D148" s="277"/>
      <c r="E148" s="277"/>
      <c r="F148" s="277" t="s">
        <v>1679</v>
      </c>
      <c r="G148" s="278"/>
      <c r="H148" s="277" t="s">
        <v>53</v>
      </c>
      <c r="I148" s="277" t="s">
        <v>56</v>
      </c>
      <c r="J148" s="277" t="s">
        <v>1680</v>
      </c>
      <c r="K148" s="276"/>
    </row>
    <row r="149" spans="2:11" s="1" customFormat="1" ht="17.25" customHeight="1">
      <c r="B149" s="275"/>
      <c r="C149" s="279" t="s">
        <v>1681</v>
      </c>
      <c r="D149" s="279"/>
      <c r="E149" s="279"/>
      <c r="F149" s="280" t="s">
        <v>1682</v>
      </c>
      <c r="G149" s="281"/>
      <c r="H149" s="279"/>
      <c r="I149" s="279"/>
      <c r="J149" s="279" t="s">
        <v>1683</v>
      </c>
      <c r="K149" s="276"/>
    </row>
    <row r="150" spans="2:11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pans="2:11" s="1" customFormat="1" ht="15" customHeight="1">
      <c r="B151" s="287"/>
      <c r="C151" s="314" t="s">
        <v>1687</v>
      </c>
      <c r="D151" s="264"/>
      <c r="E151" s="264"/>
      <c r="F151" s="315" t="s">
        <v>1684</v>
      </c>
      <c r="G151" s="264"/>
      <c r="H151" s="314" t="s">
        <v>1724</v>
      </c>
      <c r="I151" s="314" t="s">
        <v>1686</v>
      </c>
      <c r="J151" s="314">
        <v>120</v>
      </c>
      <c r="K151" s="310"/>
    </row>
    <row r="152" spans="2:11" s="1" customFormat="1" ht="15" customHeight="1">
      <c r="B152" s="287"/>
      <c r="C152" s="314" t="s">
        <v>1733</v>
      </c>
      <c r="D152" s="264"/>
      <c r="E152" s="264"/>
      <c r="F152" s="315" t="s">
        <v>1684</v>
      </c>
      <c r="G152" s="264"/>
      <c r="H152" s="314" t="s">
        <v>1744</v>
      </c>
      <c r="I152" s="314" t="s">
        <v>1686</v>
      </c>
      <c r="J152" s="314" t="s">
        <v>1735</v>
      </c>
      <c r="K152" s="310"/>
    </row>
    <row r="153" spans="2:11" s="1" customFormat="1" ht="15" customHeight="1">
      <c r="B153" s="287"/>
      <c r="C153" s="314" t="s">
        <v>1632</v>
      </c>
      <c r="D153" s="264"/>
      <c r="E153" s="264"/>
      <c r="F153" s="315" t="s">
        <v>1684</v>
      </c>
      <c r="G153" s="264"/>
      <c r="H153" s="314" t="s">
        <v>1745</v>
      </c>
      <c r="I153" s="314" t="s">
        <v>1686</v>
      </c>
      <c r="J153" s="314" t="s">
        <v>1735</v>
      </c>
      <c r="K153" s="310"/>
    </row>
    <row r="154" spans="2:11" s="1" customFormat="1" ht="15" customHeight="1">
      <c r="B154" s="287"/>
      <c r="C154" s="314" t="s">
        <v>1689</v>
      </c>
      <c r="D154" s="264"/>
      <c r="E154" s="264"/>
      <c r="F154" s="315" t="s">
        <v>1690</v>
      </c>
      <c r="G154" s="264"/>
      <c r="H154" s="314" t="s">
        <v>1724</v>
      </c>
      <c r="I154" s="314" t="s">
        <v>1686</v>
      </c>
      <c r="J154" s="314">
        <v>50</v>
      </c>
      <c r="K154" s="310"/>
    </row>
    <row r="155" spans="2:11" s="1" customFormat="1" ht="15" customHeight="1">
      <c r="B155" s="287"/>
      <c r="C155" s="314" t="s">
        <v>1692</v>
      </c>
      <c r="D155" s="264"/>
      <c r="E155" s="264"/>
      <c r="F155" s="315" t="s">
        <v>1684</v>
      </c>
      <c r="G155" s="264"/>
      <c r="H155" s="314" t="s">
        <v>1724</v>
      </c>
      <c r="I155" s="314" t="s">
        <v>1694</v>
      </c>
      <c r="J155" s="314"/>
      <c r="K155" s="310"/>
    </row>
    <row r="156" spans="2:11" s="1" customFormat="1" ht="15" customHeight="1">
      <c r="B156" s="287"/>
      <c r="C156" s="314" t="s">
        <v>1703</v>
      </c>
      <c r="D156" s="264"/>
      <c r="E156" s="264"/>
      <c r="F156" s="315" t="s">
        <v>1690</v>
      </c>
      <c r="G156" s="264"/>
      <c r="H156" s="314" t="s">
        <v>1724</v>
      </c>
      <c r="I156" s="314" t="s">
        <v>1686</v>
      </c>
      <c r="J156" s="314">
        <v>50</v>
      </c>
      <c r="K156" s="310"/>
    </row>
    <row r="157" spans="2:11" s="1" customFormat="1" ht="15" customHeight="1">
      <c r="B157" s="287"/>
      <c r="C157" s="314" t="s">
        <v>1711</v>
      </c>
      <c r="D157" s="264"/>
      <c r="E157" s="264"/>
      <c r="F157" s="315" t="s">
        <v>1690</v>
      </c>
      <c r="G157" s="264"/>
      <c r="H157" s="314" t="s">
        <v>1724</v>
      </c>
      <c r="I157" s="314" t="s">
        <v>1686</v>
      </c>
      <c r="J157" s="314">
        <v>50</v>
      </c>
      <c r="K157" s="310"/>
    </row>
    <row r="158" spans="2:11" s="1" customFormat="1" ht="15" customHeight="1">
      <c r="B158" s="287"/>
      <c r="C158" s="314" t="s">
        <v>1709</v>
      </c>
      <c r="D158" s="264"/>
      <c r="E158" s="264"/>
      <c r="F158" s="315" t="s">
        <v>1690</v>
      </c>
      <c r="G158" s="264"/>
      <c r="H158" s="314" t="s">
        <v>1724</v>
      </c>
      <c r="I158" s="314" t="s">
        <v>1686</v>
      </c>
      <c r="J158" s="314">
        <v>50</v>
      </c>
      <c r="K158" s="310"/>
    </row>
    <row r="159" spans="2:11" s="1" customFormat="1" ht="15" customHeight="1">
      <c r="B159" s="287"/>
      <c r="C159" s="314" t="s">
        <v>170</v>
      </c>
      <c r="D159" s="264"/>
      <c r="E159" s="264"/>
      <c r="F159" s="315" t="s">
        <v>1684</v>
      </c>
      <c r="G159" s="264"/>
      <c r="H159" s="314" t="s">
        <v>1746</v>
      </c>
      <c r="I159" s="314" t="s">
        <v>1686</v>
      </c>
      <c r="J159" s="314" t="s">
        <v>1747</v>
      </c>
      <c r="K159" s="310"/>
    </row>
    <row r="160" spans="2:11" s="1" customFormat="1" ht="15" customHeight="1">
      <c r="B160" s="287"/>
      <c r="C160" s="314" t="s">
        <v>1748</v>
      </c>
      <c r="D160" s="264"/>
      <c r="E160" s="264"/>
      <c r="F160" s="315" t="s">
        <v>1684</v>
      </c>
      <c r="G160" s="264"/>
      <c r="H160" s="314" t="s">
        <v>1749</v>
      </c>
      <c r="I160" s="314" t="s">
        <v>1719</v>
      </c>
      <c r="J160" s="314"/>
      <c r="K160" s="310"/>
    </row>
    <row r="161" spans="2:1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pans="2:11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pans="2:11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pans="2:11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pans="2:11" s="1" customFormat="1" ht="45" customHeight="1">
      <c r="B165" s="256"/>
      <c r="C165" s="392" t="s">
        <v>1750</v>
      </c>
      <c r="D165" s="392"/>
      <c r="E165" s="392"/>
      <c r="F165" s="392"/>
      <c r="G165" s="392"/>
      <c r="H165" s="392"/>
      <c r="I165" s="392"/>
      <c r="J165" s="392"/>
      <c r="K165" s="257"/>
    </row>
    <row r="166" spans="2:11" s="1" customFormat="1" ht="17.25" customHeight="1">
      <c r="B166" s="256"/>
      <c r="C166" s="277" t="s">
        <v>1678</v>
      </c>
      <c r="D166" s="277"/>
      <c r="E166" s="277"/>
      <c r="F166" s="277" t="s">
        <v>1679</v>
      </c>
      <c r="G166" s="319"/>
      <c r="H166" s="320" t="s">
        <v>53</v>
      </c>
      <c r="I166" s="320" t="s">
        <v>56</v>
      </c>
      <c r="J166" s="277" t="s">
        <v>1680</v>
      </c>
      <c r="K166" s="257"/>
    </row>
    <row r="167" spans="2:11" s="1" customFormat="1" ht="17.25" customHeight="1">
      <c r="B167" s="258"/>
      <c r="C167" s="279" t="s">
        <v>1681</v>
      </c>
      <c r="D167" s="279"/>
      <c r="E167" s="279"/>
      <c r="F167" s="280" t="s">
        <v>1682</v>
      </c>
      <c r="G167" s="321"/>
      <c r="H167" s="322"/>
      <c r="I167" s="322"/>
      <c r="J167" s="279" t="s">
        <v>1683</v>
      </c>
      <c r="K167" s="259"/>
    </row>
    <row r="168" spans="2:11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pans="2:11" s="1" customFormat="1" ht="15" customHeight="1">
      <c r="B169" s="287"/>
      <c r="C169" s="264" t="s">
        <v>1687</v>
      </c>
      <c r="D169" s="264"/>
      <c r="E169" s="264"/>
      <c r="F169" s="285" t="s">
        <v>1684</v>
      </c>
      <c r="G169" s="264"/>
      <c r="H169" s="264" t="s">
        <v>1724</v>
      </c>
      <c r="I169" s="264" t="s">
        <v>1686</v>
      </c>
      <c r="J169" s="264">
        <v>120</v>
      </c>
      <c r="K169" s="310"/>
    </row>
    <row r="170" spans="2:11" s="1" customFormat="1" ht="15" customHeight="1">
      <c r="B170" s="287"/>
      <c r="C170" s="264" t="s">
        <v>1733</v>
      </c>
      <c r="D170" s="264"/>
      <c r="E170" s="264"/>
      <c r="F170" s="285" t="s">
        <v>1684</v>
      </c>
      <c r="G170" s="264"/>
      <c r="H170" s="264" t="s">
        <v>1734</v>
      </c>
      <c r="I170" s="264" t="s">
        <v>1686</v>
      </c>
      <c r="J170" s="264" t="s">
        <v>1735</v>
      </c>
      <c r="K170" s="310"/>
    </row>
    <row r="171" spans="2:11" s="1" customFormat="1" ht="15" customHeight="1">
      <c r="B171" s="287"/>
      <c r="C171" s="264" t="s">
        <v>1632</v>
      </c>
      <c r="D171" s="264"/>
      <c r="E171" s="264"/>
      <c r="F171" s="285" t="s">
        <v>1684</v>
      </c>
      <c r="G171" s="264"/>
      <c r="H171" s="264" t="s">
        <v>1751</v>
      </c>
      <c r="I171" s="264" t="s">
        <v>1686</v>
      </c>
      <c r="J171" s="264" t="s">
        <v>1735</v>
      </c>
      <c r="K171" s="310"/>
    </row>
    <row r="172" spans="2:11" s="1" customFormat="1" ht="15" customHeight="1">
      <c r="B172" s="287"/>
      <c r="C172" s="264" t="s">
        <v>1689</v>
      </c>
      <c r="D172" s="264"/>
      <c r="E172" s="264"/>
      <c r="F172" s="285" t="s">
        <v>1690</v>
      </c>
      <c r="G172" s="264"/>
      <c r="H172" s="264" t="s">
        <v>1751</v>
      </c>
      <c r="I172" s="264" t="s">
        <v>1686</v>
      </c>
      <c r="J172" s="264">
        <v>50</v>
      </c>
      <c r="K172" s="310"/>
    </row>
    <row r="173" spans="2:11" s="1" customFormat="1" ht="15" customHeight="1">
      <c r="B173" s="287"/>
      <c r="C173" s="264" t="s">
        <v>1692</v>
      </c>
      <c r="D173" s="264"/>
      <c r="E173" s="264"/>
      <c r="F173" s="285" t="s">
        <v>1684</v>
      </c>
      <c r="G173" s="264"/>
      <c r="H173" s="264" t="s">
        <v>1751</v>
      </c>
      <c r="I173" s="264" t="s">
        <v>1694</v>
      </c>
      <c r="J173" s="264"/>
      <c r="K173" s="310"/>
    </row>
    <row r="174" spans="2:11" s="1" customFormat="1" ht="15" customHeight="1">
      <c r="B174" s="287"/>
      <c r="C174" s="264" t="s">
        <v>1703</v>
      </c>
      <c r="D174" s="264"/>
      <c r="E174" s="264"/>
      <c r="F174" s="285" t="s">
        <v>1690</v>
      </c>
      <c r="G174" s="264"/>
      <c r="H174" s="264" t="s">
        <v>1751</v>
      </c>
      <c r="I174" s="264" t="s">
        <v>1686</v>
      </c>
      <c r="J174" s="264">
        <v>50</v>
      </c>
      <c r="K174" s="310"/>
    </row>
    <row r="175" spans="2:11" s="1" customFormat="1" ht="15" customHeight="1">
      <c r="B175" s="287"/>
      <c r="C175" s="264" t="s">
        <v>1711</v>
      </c>
      <c r="D175" s="264"/>
      <c r="E175" s="264"/>
      <c r="F175" s="285" t="s">
        <v>1690</v>
      </c>
      <c r="G175" s="264"/>
      <c r="H175" s="264" t="s">
        <v>1751</v>
      </c>
      <c r="I175" s="264" t="s">
        <v>1686</v>
      </c>
      <c r="J175" s="264">
        <v>50</v>
      </c>
      <c r="K175" s="310"/>
    </row>
    <row r="176" spans="2:11" s="1" customFormat="1" ht="15" customHeight="1">
      <c r="B176" s="287"/>
      <c r="C176" s="264" t="s">
        <v>1709</v>
      </c>
      <c r="D176" s="264"/>
      <c r="E176" s="264"/>
      <c r="F176" s="285" t="s">
        <v>1690</v>
      </c>
      <c r="G176" s="264"/>
      <c r="H176" s="264" t="s">
        <v>1751</v>
      </c>
      <c r="I176" s="264" t="s">
        <v>1686</v>
      </c>
      <c r="J176" s="264">
        <v>50</v>
      </c>
      <c r="K176" s="310"/>
    </row>
    <row r="177" spans="2:11" s="1" customFormat="1" ht="15" customHeight="1">
      <c r="B177" s="287"/>
      <c r="C177" s="264" t="s">
        <v>206</v>
      </c>
      <c r="D177" s="264"/>
      <c r="E177" s="264"/>
      <c r="F177" s="285" t="s">
        <v>1684</v>
      </c>
      <c r="G177" s="264"/>
      <c r="H177" s="264" t="s">
        <v>1752</v>
      </c>
      <c r="I177" s="264" t="s">
        <v>1753</v>
      </c>
      <c r="J177" s="264"/>
      <c r="K177" s="310"/>
    </row>
    <row r="178" spans="2:11" s="1" customFormat="1" ht="15" customHeight="1">
      <c r="B178" s="287"/>
      <c r="C178" s="264" t="s">
        <v>56</v>
      </c>
      <c r="D178" s="264"/>
      <c r="E178" s="264"/>
      <c r="F178" s="285" t="s">
        <v>1684</v>
      </c>
      <c r="G178" s="264"/>
      <c r="H178" s="264" t="s">
        <v>1754</v>
      </c>
      <c r="I178" s="264" t="s">
        <v>1755</v>
      </c>
      <c r="J178" s="264">
        <v>1</v>
      </c>
      <c r="K178" s="310"/>
    </row>
    <row r="179" spans="2:11" s="1" customFormat="1" ht="15" customHeight="1">
      <c r="B179" s="287"/>
      <c r="C179" s="264" t="s">
        <v>52</v>
      </c>
      <c r="D179" s="264"/>
      <c r="E179" s="264"/>
      <c r="F179" s="285" t="s">
        <v>1684</v>
      </c>
      <c r="G179" s="264"/>
      <c r="H179" s="264" t="s">
        <v>1756</v>
      </c>
      <c r="I179" s="264" t="s">
        <v>1686</v>
      </c>
      <c r="J179" s="264">
        <v>20</v>
      </c>
      <c r="K179" s="310"/>
    </row>
    <row r="180" spans="2:11" s="1" customFormat="1" ht="15" customHeight="1">
      <c r="B180" s="287"/>
      <c r="C180" s="264" t="s">
        <v>53</v>
      </c>
      <c r="D180" s="264"/>
      <c r="E180" s="264"/>
      <c r="F180" s="285" t="s">
        <v>1684</v>
      </c>
      <c r="G180" s="264"/>
      <c r="H180" s="264" t="s">
        <v>1757</v>
      </c>
      <c r="I180" s="264" t="s">
        <v>1686</v>
      </c>
      <c r="J180" s="264">
        <v>255</v>
      </c>
      <c r="K180" s="310"/>
    </row>
    <row r="181" spans="2:11" s="1" customFormat="1" ht="15" customHeight="1">
      <c r="B181" s="287"/>
      <c r="C181" s="264" t="s">
        <v>207</v>
      </c>
      <c r="D181" s="264"/>
      <c r="E181" s="264"/>
      <c r="F181" s="285" t="s">
        <v>1684</v>
      </c>
      <c r="G181" s="264"/>
      <c r="H181" s="264" t="s">
        <v>1648</v>
      </c>
      <c r="I181" s="264" t="s">
        <v>1686</v>
      </c>
      <c r="J181" s="264">
        <v>10</v>
      </c>
      <c r="K181" s="310"/>
    </row>
    <row r="182" spans="2:11" s="1" customFormat="1" ht="15" customHeight="1">
      <c r="B182" s="287"/>
      <c r="C182" s="264" t="s">
        <v>208</v>
      </c>
      <c r="D182" s="264"/>
      <c r="E182" s="264"/>
      <c r="F182" s="285" t="s">
        <v>1684</v>
      </c>
      <c r="G182" s="264"/>
      <c r="H182" s="264" t="s">
        <v>1758</v>
      </c>
      <c r="I182" s="264" t="s">
        <v>1719</v>
      </c>
      <c r="J182" s="264"/>
      <c r="K182" s="310"/>
    </row>
    <row r="183" spans="2:11" s="1" customFormat="1" ht="15" customHeight="1">
      <c r="B183" s="287"/>
      <c r="C183" s="264" t="s">
        <v>1759</v>
      </c>
      <c r="D183" s="264"/>
      <c r="E183" s="264"/>
      <c r="F183" s="285" t="s">
        <v>1684</v>
      </c>
      <c r="G183" s="264"/>
      <c r="H183" s="264" t="s">
        <v>1760</v>
      </c>
      <c r="I183" s="264" t="s">
        <v>1719</v>
      </c>
      <c r="J183" s="264"/>
      <c r="K183" s="310"/>
    </row>
    <row r="184" spans="2:11" s="1" customFormat="1" ht="15" customHeight="1">
      <c r="B184" s="287"/>
      <c r="C184" s="264" t="s">
        <v>1748</v>
      </c>
      <c r="D184" s="264"/>
      <c r="E184" s="264"/>
      <c r="F184" s="285" t="s">
        <v>1684</v>
      </c>
      <c r="G184" s="264"/>
      <c r="H184" s="264" t="s">
        <v>1761</v>
      </c>
      <c r="I184" s="264" t="s">
        <v>1719</v>
      </c>
      <c r="J184" s="264"/>
      <c r="K184" s="310"/>
    </row>
    <row r="185" spans="2:11" s="1" customFormat="1" ht="15" customHeight="1">
      <c r="B185" s="287"/>
      <c r="C185" s="264" t="s">
        <v>210</v>
      </c>
      <c r="D185" s="264"/>
      <c r="E185" s="264"/>
      <c r="F185" s="285" t="s">
        <v>1690</v>
      </c>
      <c r="G185" s="264"/>
      <c r="H185" s="264" t="s">
        <v>1762</v>
      </c>
      <c r="I185" s="264" t="s">
        <v>1686</v>
      </c>
      <c r="J185" s="264">
        <v>50</v>
      </c>
      <c r="K185" s="310"/>
    </row>
    <row r="186" spans="2:11" s="1" customFormat="1" ht="15" customHeight="1">
      <c r="B186" s="287"/>
      <c r="C186" s="264" t="s">
        <v>1763</v>
      </c>
      <c r="D186" s="264"/>
      <c r="E186" s="264"/>
      <c r="F186" s="285" t="s">
        <v>1690</v>
      </c>
      <c r="G186" s="264"/>
      <c r="H186" s="264" t="s">
        <v>1764</v>
      </c>
      <c r="I186" s="264" t="s">
        <v>1765</v>
      </c>
      <c r="J186" s="264"/>
      <c r="K186" s="310"/>
    </row>
    <row r="187" spans="2:11" s="1" customFormat="1" ht="15" customHeight="1">
      <c r="B187" s="287"/>
      <c r="C187" s="264" t="s">
        <v>1766</v>
      </c>
      <c r="D187" s="264"/>
      <c r="E187" s="264"/>
      <c r="F187" s="285" t="s">
        <v>1690</v>
      </c>
      <c r="G187" s="264"/>
      <c r="H187" s="264" t="s">
        <v>1767</v>
      </c>
      <c r="I187" s="264" t="s">
        <v>1765</v>
      </c>
      <c r="J187" s="264"/>
      <c r="K187" s="310"/>
    </row>
    <row r="188" spans="2:11" s="1" customFormat="1" ht="15" customHeight="1">
      <c r="B188" s="287"/>
      <c r="C188" s="264" t="s">
        <v>1768</v>
      </c>
      <c r="D188" s="264"/>
      <c r="E188" s="264"/>
      <c r="F188" s="285" t="s">
        <v>1690</v>
      </c>
      <c r="G188" s="264"/>
      <c r="H188" s="264" t="s">
        <v>1769</v>
      </c>
      <c r="I188" s="264" t="s">
        <v>1765</v>
      </c>
      <c r="J188" s="264"/>
      <c r="K188" s="310"/>
    </row>
    <row r="189" spans="2:11" s="1" customFormat="1" ht="15" customHeight="1">
      <c r="B189" s="287"/>
      <c r="C189" s="323" t="s">
        <v>1770</v>
      </c>
      <c r="D189" s="264"/>
      <c r="E189" s="264"/>
      <c r="F189" s="285" t="s">
        <v>1690</v>
      </c>
      <c r="G189" s="264"/>
      <c r="H189" s="264" t="s">
        <v>1771</v>
      </c>
      <c r="I189" s="264" t="s">
        <v>1772</v>
      </c>
      <c r="J189" s="324" t="s">
        <v>1773</v>
      </c>
      <c r="K189" s="310"/>
    </row>
    <row r="190" spans="2:11" s="17" customFormat="1" ht="15" customHeight="1">
      <c r="B190" s="325"/>
      <c r="C190" s="326" t="s">
        <v>1774</v>
      </c>
      <c r="D190" s="327"/>
      <c r="E190" s="327"/>
      <c r="F190" s="328" t="s">
        <v>1690</v>
      </c>
      <c r="G190" s="327"/>
      <c r="H190" s="327" t="s">
        <v>1775</v>
      </c>
      <c r="I190" s="327" t="s">
        <v>1772</v>
      </c>
      <c r="J190" s="329" t="s">
        <v>1773</v>
      </c>
      <c r="K190" s="330"/>
    </row>
    <row r="191" spans="2:11" s="1" customFormat="1" ht="15" customHeight="1">
      <c r="B191" s="287"/>
      <c r="C191" s="323" t="s">
        <v>41</v>
      </c>
      <c r="D191" s="264"/>
      <c r="E191" s="264"/>
      <c r="F191" s="285" t="s">
        <v>1684</v>
      </c>
      <c r="G191" s="264"/>
      <c r="H191" s="261" t="s">
        <v>1776</v>
      </c>
      <c r="I191" s="264" t="s">
        <v>1777</v>
      </c>
      <c r="J191" s="264"/>
      <c r="K191" s="310"/>
    </row>
    <row r="192" spans="2:11" s="1" customFormat="1" ht="15" customHeight="1">
      <c r="B192" s="287"/>
      <c r="C192" s="323" t="s">
        <v>1778</v>
      </c>
      <c r="D192" s="264"/>
      <c r="E192" s="264"/>
      <c r="F192" s="285" t="s">
        <v>1684</v>
      </c>
      <c r="G192" s="264"/>
      <c r="H192" s="264" t="s">
        <v>1779</v>
      </c>
      <c r="I192" s="264" t="s">
        <v>1719</v>
      </c>
      <c r="J192" s="264"/>
      <c r="K192" s="310"/>
    </row>
    <row r="193" spans="2:11" s="1" customFormat="1" ht="15" customHeight="1">
      <c r="B193" s="287"/>
      <c r="C193" s="323" t="s">
        <v>1780</v>
      </c>
      <c r="D193" s="264"/>
      <c r="E193" s="264"/>
      <c r="F193" s="285" t="s">
        <v>1684</v>
      </c>
      <c r="G193" s="264"/>
      <c r="H193" s="264" t="s">
        <v>1781</v>
      </c>
      <c r="I193" s="264" t="s">
        <v>1719</v>
      </c>
      <c r="J193" s="264"/>
      <c r="K193" s="310"/>
    </row>
    <row r="194" spans="2:11" s="1" customFormat="1" ht="15" customHeight="1">
      <c r="B194" s="287"/>
      <c r="C194" s="323" t="s">
        <v>1782</v>
      </c>
      <c r="D194" s="264"/>
      <c r="E194" s="264"/>
      <c r="F194" s="285" t="s">
        <v>1690</v>
      </c>
      <c r="G194" s="264"/>
      <c r="H194" s="264" t="s">
        <v>1783</v>
      </c>
      <c r="I194" s="264" t="s">
        <v>1719</v>
      </c>
      <c r="J194" s="264"/>
      <c r="K194" s="310"/>
    </row>
    <row r="195" spans="2:11" s="1" customFormat="1" ht="15" customHeight="1">
      <c r="B195" s="316"/>
      <c r="C195" s="331"/>
      <c r="D195" s="296"/>
      <c r="E195" s="296"/>
      <c r="F195" s="296"/>
      <c r="G195" s="296"/>
      <c r="H195" s="296"/>
      <c r="I195" s="296"/>
      <c r="J195" s="296"/>
      <c r="K195" s="317"/>
    </row>
    <row r="196" spans="2:11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pans="2:11" s="1" customFormat="1" ht="18.75" customHeight="1">
      <c r="B197" s="298"/>
      <c r="C197" s="308"/>
      <c r="D197" s="308"/>
      <c r="E197" s="308"/>
      <c r="F197" s="318"/>
      <c r="G197" s="308"/>
      <c r="H197" s="308"/>
      <c r="I197" s="308"/>
      <c r="J197" s="308"/>
      <c r="K197" s="298"/>
    </row>
    <row r="198" spans="2:11" s="1" customFormat="1" ht="18.75" customHeight="1"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</row>
    <row r="199" spans="2:11" s="1" customFormat="1" ht="13.5">
      <c r="B199" s="253"/>
      <c r="C199" s="254"/>
      <c r="D199" s="254"/>
      <c r="E199" s="254"/>
      <c r="F199" s="254"/>
      <c r="G199" s="254"/>
      <c r="H199" s="254"/>
      <c r="I199" s="254"/>
      <c r="J199" s="254"/>
      <c r="K199" s="255"/>
    </row>
    <row r="200" spans="2:11" s="1" customFormat="1" ht="21">
      <c r="B200" s="256"/>
      <c r="C200" s="392" t="s">
        <v>1784</v>
      </c>
      <c r="D200" s="392"/>
      <c r="E200" s="392"/>
      <c r="F200" s="392"/>
      <c r="G200" s="392"/>
      <c r="H200" s="392"/>
      <c r="I200" s="392"/>
      <c r="J200" s="392"/>
      <c r="K200" s="257"/>
    </row>
    <row r="201" spans="2:11" s="1" customFormat="1" ht="25.5" customHeight="1">
      <c r="B201" s="256"/>
      <c r="C201" s="332" t="s">
        <v>1785</v>
      </c>
      <c r="D201" s="332"/>
      <c r="E201" s="332"/>
      <c r="F201" s="332" t="s">
        <v>1786</v>
      </c>
      <c r="G201" s="333"/>
      <c r="H201" s="395" t="s">
        <v>1787</v>
      </c>
      <c r="I201" s="395"/>
      <c r="J201" s="395"/>
      <c r="K201" s="257"/>
    </row>
    <row r="202" spans="2:11" s="1" customFormat="1" ht="5.25" customHeight="1">
      <c r="B202" s="287"/>
      <c r="C202" s="282"/>
      <c r="D202" s="282"/>
      <c r="E202" s="282"/>
      <c r="F202" s="282"/>
      <c r="G202" s="308"/>
      <c r="H202" s="282"/>
      <c r="I202" s="282"/>
      <c r="J202" s="282"/>
      <c r="K202" s="310"/>
    </row>
    <row r="203" spans="2:11" s="1" customFormat="1" ht="15" customHeight="1">
      <c r="B203" s="287"/>
      <c r="C203" s="264" t="s">
        <v>1777</v>
      </c>
      <c r="D203" s="264"/>
      <c r="E203" s="264"/>
      <c r="F203" s="285" t="s">
        <v>42</v>
      </c>
      <c r="G203" s="264"/>
      <c r="H203" s="396" t="s">
        <v>1788</v>
      </c>
      <c r="I203" s="396"/>
      <c r="J203" s="396"/>
      <c r="K203" s="310"/>
    </row>
    <row r="204" spans="2:11" s="1" customFormat="1" ht="15" customHeight="1">
      <c r="B204" s="287"/>
      <c r="C204" s="264"/>
      <c r="D204" s="264"/>
      <c r="E204" s="264"/>
      <c r="F204" s="285" t="s">
        <v>43</v>
      </c>
      <c r="G204" s="264"/>
      <c r="H204" s="396" t="s">
        <v>1789</v>
      </c>
      <c r="I204" s="396"/>
      <c r="J204" s="396"/>
      <c r="K204" s="310"/>
    </row>
    <row r="205" spans="2:11" s="1" customFormat="1" ht="15" customHeight="1">
      <c r="B205" s="287"/>
      <c r="C205" s="264"/>
      <c r="D205" s="264"/>
      <c r="E205" s="264"/>
      <c r="F205" s="285" t="s">
        <v>46</v>
      </c>
      <c r="G205" s="264"/>
      <c r="H205" s="396" t="s">
        <v>1790</v>
      </c>
      <c r="I205" s="396"/>
      <c r="J205" s="396"/>
      <c r="K205" s="310"/>
    </row>
    <row r="206" spans="2:11" s="1" customFormat="1" ht="15" customHeight="1">
      <c r="B206" s="287"/>
      <c r="C206" s="264"/>
      <c r="D206" s="264"/>
      <c r="E206" s="264"/>
      <c r="F206" s="285" t="s">
        <v>44</v>
      </c>
      <c r="G206" s="264"/>
      <c r="H206" s="396" t="s">
        <v>1791</v>
      </c>
      <c r="I206" s="396"/>
      <c r="J206" s="396"/>
      <c r="K206" s="310"/>
    </row>
    <row r="207" spans="2:11" s="1" customFormat="1" ht="15" customHeight="1">
      <c r="B207" s="287"/>
      <c r="C207" s="264"/>
      <c r="D207" s="264"/>
      <c r="E207" s="264"/>
      <c r="F207" s="285" t="s">
        <v>45</v>
      </c>
      <c r="G207" s="264"/>
      <c r="H207" s="396" t="s">
        <v>1792</v>
      </c>
      <c r="I207" s="396"/>
      <c r="J207" s="396"/>
      <c r="K207" s="310"/>
    </row>
    <row r="208" spans="2:11" s="1" customFormat="1" ht="15" customHeight="1">
      <c r="B208" s="287"/>
      <c r="C208" s="264"/>
      <c r="D208" s="264"/>
      <c r="E208" s="264"/>
      <c r="F208" s="285"/>
      <c r="G208" s="264"/>
      <c r="H208" s="264"/>
      <c r="I208" s="264"/>
      <c r="J208" s="264"/>
      <c r="K208" s="310"/>
    </row>
    <row r="209" spans="2:11" s="1" customFormat="1" ht="15" customHeight="1">
      <c r="B209" s="287"/>
      <c r="C209" s="264" t="s">
        <v>1731</v>
      </c>
      <c r="D209" s="264"/>
      <c r="E209" s="264"/>
      <c r="F209" s="285" t="s">
        <v>78</v>
      </c>
      <c r="G209" s="264"/>
      <c r="H209" s="396" t="s">
        <v>1793</v>
      </c>
      <c r="I209" s="396"/>
      <c r="J209" s="396"/>
      <c r="K209" s="310"/>
    </row>
    <row r="210" spans="2:11" s="1" customFormat="1" ht="15" customHeight="1">
      <c r="B210" s="287"/>
      <c r="C210" s="264"/>
      <c r="D210" s="264"/>
      <c r="E210" s="264"/>
      <c r="F210" s="285" t="s">
        <v>1626</v>
      </c>
      <c r="G210" s="264"/>
      <c r="H210" s="396" t="s">
        <v>1627</v>
      </c>
      <c r="I210" s="396"/>
      <c r="J210" s="396"/>
      <c r="K210" s="310"/>
    </row>
    <row r="211" spans="2:11" s="1" customFormat="1" ht="15" customHeight="1">
      <c r="B211" s="287"/>
      <c r="C211" s="264"/>
      <c r="D211" s="264"/>
      <c r="E211" s="264"/>
      <c r="F211" s="285" t="s">
        <v>1624</v>
      </c>
      <c r="G211" s="264"/>
      <c r="H211" s="396" t="s">
        <v>1794</v>
      </c>
      <c r="I211" s="396"/>
      <c r="J211" s="396"/>
      <c r="K211" s="310"/>
    </row>
    <row r="212" spans="2:11" s="1" customFormat="1" ht="15" customHeight="1">
      <c r="B212" s="334"/>
      <c r="C212" s="264"/>
      <c r="D212" s="264"/>
      <c r="E212" s="264"/>
      <c r="F212" s="285" t="s">
        <v>1628</v>
      </c>
      <c r="G212" s="323"/>
      <c r="H212" s="397" t="s">
        <v>1629</v>
      </c>
      <c r="I212" s="397"/>
      <c r="J212" s="397"/>
      <c r="K212" s="335"/>
    </row>
    <row r="213" spans="2:11" s="1" customFormat="1" ht="15" customHeight="1">
      <c r="B213" s="334"/>
      <c r="C213" s="264"/>
      <c r="D213" s="264"/>
      <c r="E213" s="264"/>
      <c r="F213" s="285" t="s">
        <v>1630</v>
      </c>
      <c r="G213" s="323"/>
      <c r="H213" s="397" t="s">
        <v>1795</v>
      </c>
      <c r="I213" s="397"/>
      <c r="J213" s="397"/>
      <c r="K213" s="335"/>
    </row>
    <row r="214" spans="2:11" s="1" customFormat="1" ht="15" customHeight="1">
      <c r="B214" s="334"/>
      <c r="C214" s="264"/>
      <c r="D214" s="264"/>
      <c r="E214" s="264"/>
      <c r="F214" s="285"/>
      <c r="G214" s="323"/>
      <c r="H214" s="314"/>
      <c r="I214" s="314"/>
      <c r="J214" s="314"/>
      <c r="K214" s="335"/>
    </row>
    <row r="215" spans="2:11" s="1" customFormat="1" ht="15" customHeight="1">
      <c r="B215" s="334"/>
      <c r="C215" s="264" t="s">
        <v>1755</v>
      </c>
      <c r="D215" s="264"/>
      <c r="E215" s="264"/>
      <c r="F215" s="285">
        <v>1</v>
      </c>
      <c r="G215" s="323"/>
      <c r="H215" s="397" t="s">
        <v>1796</v>
      </c>
      <c r="I215" s="397"/>
      <c r="J215" s="397"/>
      <c r="K215" s="335"/>
    </row>
    <row r="216" spans="2:11" s="1" customFormat="1" ht="15" customHeight="1">
      <c r="B216" s="334"/>
      <c r="C216" s="264"/>
      <c r="D216" s="264"/>
      <c r="E216" s="264"/>
      <c r="F216" s="285">
        <v>2</v>
      </c>
      <c r="G216" s="323"/>
      <c r="H216" s="397" t="s">
        <v>1797</v>
      </c>
      <c r="I216" s="397"/>
      <c r="J216" s="397"/>
      <c r="K216" s="335"/>
    </row>
    <row r="217" spans="2:11" s="1" customFormat="1" ht="15" customHeight="1">
      <c r="B217" s="334"/>
      <c r="C217" s="264"/>
      <c r="D217" s="264"/>
      <c r="E217" s="264"/>
      <c r="F217" s="285">
        <v>3</v>
      </c>
      <c r="G217" s="323"/>
      <c r="H217" s="397" t="s">
        <v>1798</v>
      </c>
      <c r="I217" s="397"/>
      <c r="J217" s="397"/>
      <c r="K217" s="335"/>
    </row>
    <row r="218" spans="2:11" s="1" customFormat="1" ht="15" customHeight="1">
      <c r="B218" s="334"/>
      <c r="C218" s="264"/>
      <c r="D218" s="264"/>
      <c r="E218" s="264"/>
      <c r="F218" s="285">
        <v>4</v>
      </c>
      <c r="G218" s="323"/>
      <c r="H218" s="397" t="s">
        <v>1799</v>
      </c>
      <c r="I218" s="397"/>
      <c r="J218" s="397"/>
      <c r="K218" s="335"/>
    </row>
    <row r="219" spans="2:11" s="1" customFormat="1" ht="12.75" customHeight="1">
      <c r="B219" s="336"/>
      <c r="C219" s="337"/>
      <c r="D219" s="337"/>
      <c r="E219" s="337"/>
      <c r="F219" s="337"/>
      <c r="G219" s="337"/>
      <c r="H219" s="337"/>
      <c r="I219" s="337"/>
      <c r="J219" s="337"/>
      <c r="K219" s="33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SUNN, č.p. 676</vt:lpstr>
      <vt:lpstr>Seznam figur</vt:lpstr>
      <vt:lpstr>Pokyny pro vyplnění</vt:lpstr>
      <vt:lpstr>'1 - SUNN, č.p. 676'!Názvy_tisku</vt:lpstr>
      <vt:lpstr>'Rekapitulace stavby'!Názvy_tisku</vt:lpstr>
      <vt:lpstr>'Seznam figur'!Názvy_tisku</vt:lpstr>
      <vt:lpstr>'1 - SUNN, č.p. 676'!Oblast_tisku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DESKTOP-5GEEE19\W10</dc:creator>
  <cp:lastModifiedBy>Pech Jan Bc.</cp:lastModifiedBy>
  <dcterms:created xsi:type="dcterms:W3CDTF">2024-09-25T06:16:42Z</dcterms:created>
  <dcterms:modified xsi:type="dcterms:W3CDTF">2024-10-02T11:24:13Z</dcterms:modified>
</cp:coreProperties>
</file>